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B979EC75-21B7-4D86-B47B-0D1487ED51C1}" xr6:coauthVersionLast="47" xr6:coauthVersionMax="47" xr10:uidLastSave="{00000000-0000-0000-0000-000000000000}"/>
  <bookViews>
    <workbookView xWindow="4275" yWindow="2010" windowWidth="21600" windowHeight="11295" xr2:uid="{00000000-000D-0000-FFFF-FFFF00000000}"/>
  </bookViews>
  <sheets>
    <sheet name="Table of Contents" sheetId="5" r:id="rId1"/>
    <sheet name="Outstanding" sheetId="7" r:id="rId2"/>
    <sheet name="Issuance" sheetId="2" r:id="rId3"/>
    <sheet name="Trading Volume" sheetId="8" r:id="rId4"/>
  </sheets>
  <definedNames>
    <definedName name="_xlnm.Print_Area" localSheetId="2">Issuance!$A$1:$H$35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5" i="2" l="1"/>
  <c r="S25" i="7"/>
  <c r="K23" i="7"/>
  <c r="M23" i="7"/>
  <c r="N23" i="7"/>
  <c r="O23" i="7"/>
  <c r="Q23" i="7"/>
  <c r="K24" i="7"/>
  <c r="M24" i="7"/>
  <c r="N24" i="7"/>
  <c r="O24" i="7"/>
  <c r="Q24" i="7"/>
  <c r="K25" i="7"/>
  <c r="M25" i="7"/>
  <c r="N25" i="7"/>
  <c r="O25" i="7"/>
  <c r="Q25" i="7"/>
  <c r="K26" i="7"/>
  <c r="M26" i="7"/>
  <c r="N26" i="7"/>
  <c r="O26" i="7"/>
  <c r="Q26" i="7"/>
  <c r="K27" i="7"/>
  <c r="M27" i="7"/>
  <c r="N27" i="7"/>
  <c r="O27" i="7"/>
  <c r="Q27" i="7"/>
  <c r="K28" i="7"/>
  <c r="M28" i="7"/>
  <c r="N28" i="7"/>
  <c r="O28" i="7"/>
  <c r="Q28" i="7"/>
  <c r="K29" i="7"/>
  <c r="M29" i="7"/>
  <c r="N29" i="7"/>
  <c r="O29" i="7"/>
  <c r="Q29" i="7"/>
  <c r="K21" i="7"/>
  <c r="AB27" i="7"/>
  <c r="AD27" i="7"/>
  <c r="AE27" i="7"/>
  <c r="AF27" i="7"/>
  <c r="AH27" i="7"/>
  <c r="AB28" i="7"/>
  <c r="AD28" i="7"/>
  <c r="AE28" i="7"/>
  <c r="AF28" i="7"/>
  <c r="AH28" i="7"/>
  <c r="AB29" i="7"/>
  <c r="AD29" i="7"/>
  <c r="AE29" i="7"/>
  <c r="AF29" i="7"/>
  <c r="AH29" i="7"/>
  <c r="S29" i="7"/>
  <c r="S27" i="7"/>
  <c r="U27" i="7"/>
  <c r="V27" i="7"/>
  <c r="W27" i="7"/>
  <c r="Y27" i="7"/>
  <c r="S28" i="7"/>
  <c r="U28" i="7"/>
  <c r="V28" i="7"/>
  <c r="W28" i="7"/>
  <c r="Y28" i="7"/>
  <c r="U29" i="7"/>
  <c r="V29" i="7"/>
  <c r="W29" i="7"/>
  <c r="Y29" i="7"/>
  <c r="T46" i="8" l="1"/>
  <c r="U46" i="8"/>
  <c r="V46" i="8"/>
  <c r="W46" i="8"/>
  <c r="X46" i="8"/>
  <c r="Y46" i="8"/>
  <c r="Z46" i="8"/>
  <c r="S46" i="8"/>
  <c r="K46" i="8"/>
  <c r="L46" i="8"/>
  <c r="M46" i="8"/>
  <c r="N46" i="8"/>
  <c r="O46" i="8"/>
  <c r="P46" i="8"/>
  <c r="Q46" i="8"/>
  <c r="AB46" i="8"/>
  <c r="AC46" i="8"/>
  <c r="AD46" i="8"/>
  <c r="AE46" i="8"/>
  <c r="AF46" i="8"/>
  <c r="AG46" i="8"/>
  <c r="AH46" i="8"/>
  <c r="AI46" i="8"/>
  <c r="Y46" i="2"/>
  <c r="Z46" i="2"/>
  <c r="AA46" i="2"/>
  <c r="AB46" i="2"/>
  <c r="AC46" i="2"/>
  <c r="AD46" i="2"/>
  <c r="AE46" i="2"/>
  <c r="R46" i="2"/>
  <c r="S46" i="2"/>
  <c r="T46" i="2"/>
  <c r="U46" i="2"/>
  <c r="V46" i="2"/>
  <c r="W46" i="2"/>
  <c r="Q46" i="2"/>
  <c r="J46" i="2"/>
  <c r="K46" i="2"/>
  <c r="L46" i="2"/>
  <c r="M46" i="2"/>
  <c r="N46" i="2"/>
  <c r="O46" i="2"/>
  <c r="K32" i="8"/>
  <c r="L32" i="8"/>
  <c r="M32" i="8"/>
  <c r="N32" i="8"/>
  <c r="O32" i="8"/>
  <c r="P32" i="8"/>
  <c r="Q32" i="8"/>
  <c r="S32" i="8"/>
  <c r="T32" i="8"/>
  <c r="U32" i="8"/>
  <c r="V32" i="8"/>
  <c r="W32" i="8"/>
  <c r="X32" i="8"/>
  <c r="Y32" i="8"/>
  <c r="Z32" i="8"/>
  <c r="AB32" i="8"/>
  <c r="AC32" i="8"/>
  <c r="AD32" i="8"/>
  <c r="AE32" i="8"/>
  <c r="AF32" i="8"/>
  <c r="AG32" i="8"/>
  <c r="AH32" i="8"/>
  <c r="AI32" i="8"/>
  <c r="K45" i="8"/>
  <c r="L45" i="8"/>
  <c r="M45" i="8"/>
  <c r="N45" i="8"/>
  <c r="O45" i="8"/>
  <c r="P45" i="8"/>
  <c r="Q45" i="8"/>
  <c r="AB45" i="8"/>
  <c r="AC45" i="8"/>
  <c r="AD45" i="8"/>
  <c r="AE45" i="8"/>
  <c r="AF45" i="8"/>
  <c r="AG45" i="8"/>
  <c r="AH45" i="8"/>
  <c r="AI45" i="8"/>
  <c r="J32" i="2" l="1"/>
  <c r="K32" i="2"/>
  <c r="L32" i="2"/>
  <c r="M32" i="2"/>
  <c r="N32" i="2"/>
  <c r="O32" i="2"/>
  <c r="Q32" i="2"/>
  <c r="R32" i="2"/>
  <c r="S32" i="2"/>
  <c r="T32" i="2"/>
  <c r="U32" i="2"/>
  <c r="V32" i="2"/>
  <c r="W32" i="2"/>
  <c r="Y32" i="2"/>
  <c r="Z32" i="2"/>
  <c r="AA32" i="2"/>
  <c r="AB32" i="2"/>
  <c r="AC32" i="2"/>
  <c r="AD32" i="2"/>
  <c r="AE32" i="2"/>
  <c r="K45" i="2"/>
  <c r="L45" i="2"/>
  <c r="M45" i="2"/>
  <c r="N45" i="2"/>
  <c r="O45" i="2"/>
  <c r="Y45" i="2"/>
  <c r="Z45" i="2"/>
  <c r="AA45" i="2"/>
  <c r="AB45" i="2"/>
  <c r="AC45" i="2"/>
  <c r="AD45" i="2"/>
  <c r="AE45" i="2"/>
  <c r="K44" i="8"/>
  <c r="L44" i="8"/>
  <c r="M44" i="8"/>
  <c r="N44" i="8"/>
  <c r="O44" i="8"/>
  <c r="P44" i="8"/>
  <c r="Q44" i="8"/>
  <c r="AB44" i="8"/>
  <c r="AC44" i="8"/>
  <c r="AD44" i="8"/>
  <c r="AE44" i="8"/>
  <c r="AF44" i="8"/>
  <c r="AG44" i="8"/>
  <c r="AH44" i="8"/>
  <c r="AI44" i="8"/>
  <c r="J44" i="2"/>
  <c r="K44" i="2"/>
  <c r="L44" i="2"/>
  <c r="M44" i="2"/>
  <c r="N44" i="2"/>
  <c r="O44" i="2"/>
  <c r="Y44" i="2"/>
  <c r="Z44" i="2"/>
  <c r="AA44" i="2"/>
  <c r="AB44" i="2"/>
  <c r="AC44" i="2"/>
  <c r="AD44" i="2"/>
  <c r="AE44" i="2"/>
  <c r="J43" i="2"/>
  <c r="K43" i="2"/>
  <c r="L43" i="2"/>
  <c r="M43" i="2"/>
  <c r="N43" i="2"/>
  <c r="O43" i="2"/>
  <c r="Y43" i="2"/>
  <c r="Z43" i="2"/>
  <c r="AA43" i="2"/>
  <c r="AB43" i="2"/>
  <c r="AC43" i="2"/>
  <c r="AD43" i="2"/>
  <c r="AE43" i="2"/>
  <c r="K43" i="8"/>
  <c r="L43" i="8"/>
  <c r="M43" i="8"/>
  <c r="N43" i="8"/>
  <c r="O43" i="8"/>
  <c r="P43" i="8"/>
  <c r="Q43" i="8"/>
  <c r="AB43" i="8"/>
  <c r="AC43" i="8"/>
  <c r="AD43" i="8"/>
  <c r="AE43" i="8"/>
  <c r="AF43" i="8"/>
  <c r="AG43" i="8"/>
  <c r="AH43" i="8"/>
  <c r="AI43" i="8"/>
  <c r="K42" i="8" l="1"/>
  <c r="L42" i="8"/>
  <c r="M42" i="8"/>
  <c r="N42" i="8"/>
  <c r="O42" i="8"/>
  <c r="P42" i="8"/>
  <c r="Q42" i="8"/>
  <c r="AB42" i="8"/>
  <c r="AC42" i="8"/>
  <c r="AD42" i="8"/>
  <c r="AE42" i="8"/>
  <c r="AF42" i="8"/>
  <c r="AG42" i="8"/>
  <c r="AH42" i="8"/>
  <c r="AI42" i="8"/>
  <c r="K31" i="8"/>
  <c r="L31" i="8"/>
  <c r="M31" i="8"/>
  <c r="N31" i="8"/>
  <c r="O31" i="8"/>
  <c r="P31" i="8"/>
  <c r="Q31" i="8"/>
  <c r="S31" i="8"/>
  <c r="T31" i="8"/>
  <c r="U31" i="8"/>
  <c r="V31" i="8"/>
  <c r="W31" i="8"/>
  <c r="X31" i="8"/>
  <c r="Y31" i="8"/>
  <c r="Z31" i="8"/>
  <c r="AB31" i="8"/>
  <c r="AC31" i="8"/>
  <c r="AD31" i="8"/>
  <c r="AE31" i="8"/>
  <c r="AF31" i="8"/>
  <c r="AG31" i="8"/>
  <c r="AH31" i="8"/>
  <c r="AI31" i="8"/>
  <c r="J31" i="2"/>
  <c r="K31" i="2"/>
  <c r="L31" i="2"/>
  <c r="M31" i="2"/>
  <c r="N31" i="2"/>
  <c r="O31" i="2"/>
  <c r="Q31" i="2"/>
  <c r="R31" i="2"/>
  <c r="S31" i="2"/>
  <c r="T31" i="2"/>
  <c r="U31" i="2"/>
  <c r="V31" i="2"/>
  <c r="W31" i="2"/>
  <c r="Y31" i="2"/>
  <c r="Z31" i="2"/>
  <c r="AA31" i="2"/>
  <c r="AB31" i="2"/>
  <c r="AC31" i="2"/>
  <c r="AD31" i="2"/>
  <c r="AE31" i="2"/>
  <c r="J42" i="2"/>
  <c r="K42" i="2"/>
  <c r="L42" i="2"/>
  <c r="M42" i="2"/>
  <c r="N42" i="2"/>
  <c r="O42" i="2"/>
  <c r="Y42" i="2"/>
  <c r="Z42" i="2"/>
  <c r="AA42" i="2"/>
  <c r="AB42" i="2"/>
  <c r="AC42" i="2"/>
  <c r="AD42" i="2"/>
  <c r="AE42" i="2"/>
  <c r="K41" i="8"/>
  <c r="L41" i="8"/>
  <c r="M41" i="8"/>
  <c r="N41" i="8"/>
  <c r="O41" i="8"/>
  <c r="P41" i="8"/>
  <c r="Q41" i="8"/>
  <c r="AB41" i="8"/>
  <c r="AC41" i="8"/>
  <c r="AD41" i="8"/>
  <c r="AE41" i="8"/>
  <c r="AF41" i="8"/>
  <c r="AG41" i="8"/>
  <c r="AH41" i="8"/>
  <c r="AI41" i="8"/>
  <c r="J41" i="2"/>
  <c r="K41" i="2"/>
  <c r="L41" i="2"/>
  <c r="M41" i="2"/>
  <c r="N41" i="2"/>
  <c r="O41" i="2"/>
  <c r="Y41" i="2"/>
  <c r="Z41" i="2"/>
  <c r="AA41" i="2"/>
  <c r="AB41" i="2"/>
  <c r="AC41" i="2"/>
  <c r="AD41" i="2"/>
  <c r="AE41" i="2"/>
  <c r="S26" i="7" l="1"/>
  <c r="U26" i="7"/>
  <c r="V26" i="7"/>
  <c r="W26" i="7"/>
  <c r="Y26" i="7"/>
  <c r="AB26" i="7"/>
  <c r="AD26" i="7"/>
  <c r="AE26" i="7"/>
  <c r="AF26" i="7"/>
  <c r="AH26" i="7"/>
  <c r="K40" i="8"/>
  <c r="L40" i="8"/>
  <c r="M40" i="8"/>
  <c r="N40" i="8"/>
  <c r="O40" i="8"/>
  <c r="P40" i="8"/>
  <c r="Q40" i="8"/>
  <c r="AB40" i="8"/>
  <c r="AC40" i="8"/>
  <c r="AD40" i="8"/>
  <c r="AE40" i="8"/>
  <c r="AF40" i="8"/>
  <c r="AG40" i="8"/>
  <c r="AH40" i="8"/>
  <c r="AI40" i="8"/>
  <c r="J40" i="2"/>
  <c r="K40" i="2"/>
  <c r="L40" i="2"/>
  <c r="M40" i="2"/>
  <c r="N40" i="2"/>
  <c r="O40" i="2"/>
  <c r="Y40" i="2"/>
  <c r="Z40" i="2"/>
  <c r="AA40" i="2"/>
  <c r="AB40" i="2"/>
  <c r="AC40" i="2"/>
  <c r="AD40" i="2"/>
  <c r="AE40" i="2"/>
  <c r="K30" i="8"/>
  <c r="L30" i="8"/>
  <c r="M30" i="8"/>
  <c r="N30" i="8"/>
  <c r="O30" i="8"/>
  <c r="P30" i="8"/>
  <c r="Q30" i="8"/>
  <c r="S30" i="8"/>
  <c r="T30" i="8"/>
  <c r="U30" i="8"/>
  <c r="V30" i="8"/>
  <c r="W30" i="8"/>
  <c r="X30" i="8"/>
  <c r="Y30" i="8"/>
  <c r="Z30" i="8"/>
  <c r="AB30" i="8"/>
  <c r="AC30" i="8"/>
  <c r="AD30" i="8"/>
  <c r="AE30" i="8"/>
  <c r="AF30" i="8"/>
  <c r="AG30" i="8"/>
  <c r="AH30" i="8"/>
  <c r="AI30" i="8"/>
  <c r="K39" i="8"/>
  <c r="L39" i="8"/>
  <c r="M39" i="8"/>
  <c r="N39" i="8"/>
  <c r="O39" i="8"/>
  <c r="P39" i="8"/>
  <c r="Q39" i="8"/>
  <c r="AB39" i="8"/>
  <c r="AC39" i="8"/>
  <c r="AD39" i="8"/>
  <c r="AE39" i="8"/>
  <c r="AF39" i="8"/>
  <c r="AG39" i="8"/>
  <c r="AH39" i="8"/>
  <c r="AI39" i="8"/>
  <c r="K19" i="8"/>
  <c r="L19" i="8"/>
  <c r="M19" i="8"/>
  <c r="N19" i="8"/>
  <c r="O19" i="8"/>
  <c r="P19" i="8"/>
  <c r="Q19" i="8"/>
  <c r="S19" i="8"/>
  <c r="T19" i="8"/>
  <c r="U19" i="8"/>
  <c r="V19" i="8"/>
  <c r="W19" i="8"/>
  <c r="X19" i="8"/>
  <c r="Y19" i="8"/>
  <c r="Z19" i="8"/>
  <c r="J19" i="2" l="1"/>
  <c r="K19" i="2"/>
  <c r="L19" i="2"/>
  <c r="M19" i="2"/>
  <c r="N19" i="2"/>
  <c r="O19" i="2"/>
  <c r="Q19" i="2"/>
  <c r="R19" i="2"/>
  <c r="S19" i="2"/>
  <c r="T19" i="2"/>
  <c r="U19" i="2"/>
  <c r="V19" i="2"/>
  <c r="W19" i="2"/>
  <c r="J39" i="2"/>
  <c r="K39" i="2"/>
  <c r="L39" i="2"/>
  <c r="M39" i="2"/>
  <c r="N39" i="2"/>
  <c r="O39" i="2"/>
  <c r="Y39" i="2"/>
  <c r="Z39" i="2"/>
  <c r="AA39" i="2"/>
  <c r="AB39" i="2"/>
  <c r="AC39" i="2"/>
  <c r="AD39" i="2"/>
  <c r="AE39" i="2"/>
  <c r="J30" i="2"/>
  <c r="K30" i="2"/>
  <c r="L30" i="2"/>
  <c r="M30" i="2"/>
  <c r="N30" i="2"/>
  <c r="O30" i="2"/>
  <c r="Q30" i="2"/>
  <c r="R30" i="2"/>
  <c r="S30" i="2"/>
  <c r="T30" i="2"/>
  <c r="U30" i="2"/>
  <c r="V30" i="2"/>
  <c r="W30" i="2"/>
  <c r="Y30" i="2"/>
  <c r="Z30" i="2"/>
  <c r="AA30" i="2"/>
  <c r="AB30" i="2"/>
  <c r="AC30" i="2"/>
  <c r="AD30" i="2"/>
  <c r="AE30" i="2"/>
  <c r="K38" i="8"/>
  <c r="L38" i="8"/>
  <c r="M38" i="8"/>
  <c r="N38" i="8"/>
  <c r="O38" i="8"/>
  <c r="P38" i="8"/>
  <c r="Q38" i="8"/>
  <c r="AB38" i="8"/>
  <c r="AC38" i="8"/>
  <c r="AD38" i="8"/>
  <c r="AE38" i="8"/>
  <c r="AF38" i="8"/>
  <c r="AG38" i="8"/>
  <c r="AH38" i="8"/>
  <c r="AI38" i="8"/>
  <c r="J38" i="2"/>
  <c r="K38" i="2"/>
  <c r="L38" i="2"/>
  <c r="M38" i="2"/>
  <c r="N38" i="2"/>
  <c r="O38" i="2"/>
  <c r="Y38" i="2"/>
  <c r="Z38" i="2"/>
  <c r="AA38" i="2"/>
  <c r="AB38" i="2"/>
  <c r="AC38" i="2"/>
  <c r="AD38" i="2"/>
  <c r="AE38" i="2"/>
  <c r="AB37" i="8" l="1"/>
  <c r="AC37" i="8"/>
  <c r="J37" i="2"/>
  <c r="K37" i="2"/>
  <c r="L37" i="2"/>
  <c r="M37" i="2"/>
  <c r="N37" i="2"/>
  <c r="O37" i="2"/>
  <c r="Y37" i="2"/>
  <c r="Z37" i="2"/>
  <c r="AA37" i="2"/>
  <c r="AB37" i="2"/>
  <c r="AC37" i="2"/>
  <c r="AD37" i="2"/>
  <c r="AE37" i="2"/>
  <c r="Q37" i="8" l="1"/>
  <c r="AG37" i="8"/>
  <c r="AF37" i="8"/>
  <c r="AE37" i="8"/>
  <c r="AD37" i="8"/>
  <c r="AH37" i="8"/>
  <c r="L36" i="8"/>
  <c r="AB36" i="8"/>
  <c r="AC36" i="8"/>
  <c r="AD36" i="8"/>
  <c r="AE36" i="8"/>
  <c r="AF36" i="8"/>
  <c r="AG36" i="8"/>
  <c r="AH36" i="8"/>
  <c r="L29" i="8"/>
  <c r="S29" i="8"/>
  <c r="T29" i="8"/>
  <c r="U29" i="8"/>
  <c r="V29" i="8"/>
  <c r="W29" i="8"/>
  <c r="X29" i="8"/>
  <c r="Y29" i="8"/>
  <c r="AB29" i="8"/>
  <c r="AC29" i="8"/>
  <c r="AD29" i="8"/>
  <c r="AE29" i="8"/>
  <c r="AF29" i="8"/>
  <c r="AG29" i="8"/>
  <c r="AH29" i="8"/>
  <c r="K29" i="2"/>
  <c r="Q29" i="2"/>
  <c r="R29" i="2"/>
  <c r="S29" i="2"/>
  <c r="T29" i="2"/>
  <c r="U29" i="2"/>
  <c r="V29" i="2"/>
  <c r="Y29" i="2"/>
  <c r="Z29" i="2"/>
  <c r="AA29" i="2"/>
  <c r="AB29" i="2"/>
  <c r="AC29" i="2"/>
  <c r="AD29" i="2"/>
  <c r="K36" i="2"/>
  <c r="Y36" i="2"/>
  <c r="Z36" i="2"/>
  <c r="AA36" i="2"/>
  <c r="AB36" i="2"/>
  <c r="AC36" i="2"/>
  <c r="AD36" i="2"/>
  <c r="M37" i="8" l="1"/>
  <c r="O37" i="8"/>
  <c r="L37" i="8"/>
  <c r="AI37" i="8"/>
  <c r="K37" i="8"/>
  <c r="N37" i="8"/>
  <c r="P37" i="8"/>
  <c r="K36" i="8"/>
  <c r="O36" i="2"/>
  <c r="N36" i="2"/>
  <c r="J36" i="2"/>
  <c r="J29" i="2"/>
  <c r="Q36" i="8"/>
  <c r="P36" i="8"/>
  <c r="O36" i="8"/>
  <c r="N36" i="8"/>
  <c r="M36" i="8"/>
  <c r="K29" i="8"/>
  <c r="Q29" i="8"/>
  <c r="P29" i="8"/>
  <c r="O29" i="8"/>
  <c r="N29" i="8"/>
  <c r="M29" i="8"/>
  <c r="O29" i="2"/>
  <c r="N29" i="2"/>
  <c r="M29" i="2"/>
  <c r="L29" i="2"/>
  <c r="M36" i="2"/>
  <c r="L36" i="2"/>
  <c r="U25" i="7" l="1"/>
  <c r="V25" i="7"/>
  <c r="W25" i="7"/>
  <c r="Y25" i="7"/>
  <c r="AB25" i="7"/>
  <c r="AD25" i="7"/>
  <c r="AE25" i="7"/>
  <c r="AF25" i="7"/>
  <c r="AH25" i="7"/>
  <c r="Y35" i="2" l="1"/>
  <c r="Z35" i="2"/>
  <c r="AA35" i="2"/>
  <c r="AB35" i="2"/>
  <c r="AC35" i="2"/>
  <c r="AD35" i="2"/>
  <c r="AB35" i="8"/>
  <c r="AC35" i="8"/>
  <c r="AD35" i="8"/>
  <c r="AE35" i="8"/>
  <c r="AF35" i="8"/>
  <c r="AG35" i="8"/>
  <c r="AH35" i="8"/>
  <c r="K35" i="8" l="1"/>
  <c r="AI36" i="8"/>
  <c r="K35" i="2"/>
  <c r="AE36" i="2"/>
  <c r="P35" i="8"/>
  <c r="O35" i="8"/>
  <c r="Q35" i="8"/>
  <c r="O35" i="2"/>
  <c r="N35" i="2"/>
  <c r="M35" i="2"/>
  <c r="L35" i="2"/>
  <c r="J35" i="2"/>
  <c r="N35" i="8"/>
  <c r="M35" i="8"/>
  <c r="L35" i="8"/>
  <c r="O10" i="8" l="1"/>
  <c r="Q27" i="8"/>
  <c r="Q26" i="8"/>
  <c r="Q24" i="8"/>
  <c r="O21" i="8"/>
  <c r="K9" i="8"/>
  <c r="L11" i="8"/>
  <c r="Q12" i="8"/>
  <c r="O13" i="8"/>
  <c r="P14" i="8"/>
  <c r="K15" i="8"/>
  <c r="O16" i="8"/>
  <c r="K17" i="8"/>
  <c r="K18" i="8"/>
  <c r="O24" i="2"/>
  <c r="J26" i="2"/>
  <c r="L27" i="2"/>
  <c r="N22" i="2"/>
  <c r="L21" i="2"/>
  <c r="J9" i="2"/>
  <c r="K10" i="2"/>
  <c r="J11" i="2"/>
  <c r="K12" i="2"/>
  <c r="L13" i="2"/>
  <c r="J14" i="2"/>
  <c r="J15" i="2"/>
  <c r="M16" i="2"/>
  <c r="J17" i="2"/>
  <c r="L18" i="2"/>
  <c r="O15" i="8" l="1"/>
  <c r="P15" i="8"/>
  <c r="N15" i="8"/>
  <c r="M15" i="8"/>
  <c r="L15" i="8"/>
  <c r="N14" i="8"/>
  <c r="K14" i="8"/>
  <c r="M14" i="8"/>
  <c r="L14" i="8"/>
  <c r="O14" i="8"/>
  <c r="Q14" i="8"/>
  <c r="Q25" i="8"/>
  <c r="Z29" i="8"/>
  <c r="Q28" i="8"/>
  <c r="AI29" i="8"/>
  <c r="M25" i="2"/>
  <c r="W29" i="2"/>
  <c r="J28" i="2"/>
  <c r="AE29" i="2"/>
  <c r="Q34" i="8"/>
  <c r="AI35" i="8"/>
  <c r="O34" i="2"/>
  <c r="AE35" i="2"/>
  <c r="Q13" i="8"/>
  <c r="M13" i="8"/>
  <c r="L13" i="8"/>
  <c r="L12" i="8"/>
  <c r="L16" i="2"/>
  <c r="O27" i="2"/>
  <c r="M26" i="2"/>
  <c r="O16" i="2"/>
  <c r="N24" i="2"/>
  <c r="M15" i="2"/>
  <c r="L24" i="2"/>
  <c r="O15" i="2"/>
  <c r="K24" i="2"/>
  <c r="N34" i="2"/>
  <c r="N26" i="2"/>
  <c r="K18" i="2"/>
  <c r="N15" i="2"/>
  <c r="O22" i="2"/>
  <c r="K25" i="2"/>
  <c r="O21" i="2"/>
  <c r="N27" i="2"/>
  <c r="L34" i="2"/>
  <c r="O17" i="2"/>
  <c r="L15" i="2"/>
  <c r="M10" i="2"/>
  <c r="J27" i="2"/>
  <c r="K15" i="2"/>
  <c r="J10" i="2"/>
  <c r="O28" i="2"/>
  <c r="K13" i="2"/>
  <c r="M18" i="2"/>
  <c r="M27" i="2"/>
  <c r="N25" i="2"/>
  <c r="J18" i="2"/>
  <c r="O14" i="2"/>
  <c r="J13" i="2"/>
  <c r="M22" i="2"/>
  <c r="K27" i="2"/>
  <c r="O25" i="2"/>
  <c r="J24" i="2"/>
  <c r="K34" i="2"/>
  <c r="N14" i="2"/>
  <c r="M9" i="2"/>
  <c r="M14" i="2"/>
  <c r="M17" i="2"/>
  <c r="L14" i="2"/>
  <c r="J12" i="2"/>
  <c r="O9" i="2"/>
  <c r="M28" i="2"/>
  <c r="L25" i="2"/>
  <c r="K14" i="2"/>
  <c r="N21" i="2"/>
  <c r="O26" i="2"/>
  <c r="O18" i="2"/>
  <c r="N16" i="2"/>
  <c r="N13" i="2"/>
  <c r="O10" i="2"/>
  <c r="L26" i="2"/>
  <c r="K12" i="8"/>
  <c r="O12" i="8"/>
  <c r="P12" i="8"/>
  <c r="N12" i="8"/>
  <c r="K11" i="8"/>
  <c r="K10" i="8"/>
  <c r="O26" i="8"/>
  <c r="Q17" i="8"/>
  <c r="P17" i="8"/>
  <c r="Q16" i="8"/>
  <c r="M16" i="8"/>
  <c r="Q9" i="8"/>
  <c r="O18" i="8"/>
  <c r="P13" i="8"/>
  <c r="P9" i="8"/>
  <c r="O25" i="8"/>
  <c r="O17" i="8"/>
  <c r="Q15" i="8"/>
  <c r="N13" i="8"/>
  <c r="M12" i="8"/>
  <c r="K13" i="8"/>
  <c r="O27" i="8"/>
  <c r="O34" i="8"/>
  <c r="P16" i="8"/>
  <c r="N16" i="8"/>
  <c r="O9" i="8"/>
  <c r="O24" i="8"/>
  <c r="O28" i="8"/>
  <c r="K34" i="8"/>
  <c r="L34" i="8"/>
  <c r="N34" i="8"/>
  <c r="M34" i="8"/>
  <c r="P34" i="8"/>
  <c r="K24" i="8"/>
  <c r="K25" i="8"/>
  <c r="K28" i="8"/>
  <c r="L24" i="8"/>
  <c r="L25" i="8"/>
  <c r="L26" i="8"/>
  <c r="L27" i="8"/>
  <c r="L28" i="8"/>
  <c r="K27" i="8"/>
  <c r="M24" i="8"/>
  <c r="M25" i="8"/>
  <c r="M26" i="8"/>
  <c r="M27" i="8"/>
  <c r="M28" i="8"/>
  <c r="K26" i="8"/>
  <c r="N24" i="8"/>
  <c r="N25" i="8"/>
  <c r="N26" i="8"/>
  <c r="N27" i="8"/>
  <c r="N28" i="8"/>
  <c r="P24" i="8"/>
  <c r="P25" i="8"/>
  <c r="P26" i="8"/>
  <c r="P27" i="8"/>
  <c r="P28" i="8"/>
  <c r="K21" i="8"/>
  <c r="M21" i="8"/>
  <c r="N21" i="8"/>
  <c r="L21" i="8"/>
  <c r="P21" i="8"/>
  <c r="Q21" i="8"/>
  <c r="O11" i="8"/>
  <c r="Q11" i="8"/>
  <c r="P18" i="8"/>
  <c r="P10" i="8"/>
  <c r="N18" i="8"/>
  <c r="M17" i="8"/>
  <c r="L16" i="8"/>
  <c r="P11" i="8"/>
  <c r="N10" i="8"/>
  <c r="M9" i="8"/>
  <c r="Q18" i="8"/>
  <c r="N17" i="8"/>
  <c r="N9" i="8"/>
  <c r="M18" i="8"/>
  <c r="L17" i="8"/>
  <c r="K16" i="8"/>
  <c r="N11" i="8"/>
  <c r="M10" i="8"/>
  <c r="L9" i="8"/>
  <c r="L18" i="8"/>
  <c r="M11" i="8"/>
  <c r="L10" i="8"/>
  <c r="Q10" i="8"/>
  <c r="J34" i="2"/>
  <c r="M34" i="2"/>
  <c r="N28" i="2"/>
  <c r="K26" i="2"/>
  <c r="J25" i="2"/>
  <c r="L28" i="2"/>
  <c r="K28" i="2"/>
  <c r="M24" i="2"/>
  <c r="M21" i="2"/>
  <c r="J22" i="2"/>
  <c r="J21" i="2"/>
  <c r="K21" i="2"/>
  <c r="L22" i="2"/>
  <c r="K22" i="2"/>
  <c r="N9" i="2"/>
  <c r="N17" i="2"/>
  <c r="N18" i="2"/>
  <c r="L17" i="2"/>
  <c r="K16" i="2"/>
  <c r="M12" i="2"/>
  <c r="O11" i="2"/>
  <c r="N10" i="2"/>
  <c r="L9" i="2"/>
  <c r="K17" i="2"/>
  <c r="J16" i="2"/>
  <c r="M13" i="2"/>
  <c r="O12" i="2"/>
  <c r="N11" i="2"/>
  <c r="L10" i="2"/>
  <c r="K9" i="2"/>
  <c r="M11" i="2"/>
  <c r="O13" i="2"/>
  <c r="N12" i="2"/>
  <c r="L11" i="2"/>
  <c r="L12" i="2"/>
  <c r="K11" i="2"/>
  <c r="W28" i="8" l="1"/>
  <c r="S28" i="8"/>
  <c r="T28" i="8"/>
  <c r="U28" i="8"/>
  <c r="V28" i="8"/>
  <c r="X28" i="8"/>
  <c r="Y28" i="8"/>
  <c r="AF28" i="8"/>
  <c r="AB28" i="8"/>
  <c r="AC28" i="8"/>
  <c r="AD28" i="8"/>
  <c r="AE28" i="8"/>
  <c r="AG28" i="8"/>
  <c r="AH28" i="8"/>
  <c r="T28" i="2"/>
  <c r="Q28" i="2"/>
  <c r="R28" i="2"/>
  <c r="S28" i="2"/>
  <c r="U28" i="2"/>
  <c r="V28" i="2"/>
  <c r="AB28" i="2"/>
  <c r="Y28" i="2"/>
  <c r="Z28" i="2"/>
  <c r="AA28" i="2"/>
  <c r="AC28" i="2"/>
  <c r="AD28" i="2"/>
  <c r="P21" i="7" l="1"/>
  <c r="O21" i="7"/>
  <c r="N21" i="7"/>
  <c r="M21" i="7"/>
  <c r="L21" i="7"/>
  <c r="Q21" i="7"/>
  <c r="Q22" i="7"/>
  <c r="O22" i="7"/>
  <c r="N22" i="7"/>
  <c r="M22" i="7"/>
  <c r="K22" i="7"/>
  <c r="AF27" i="8" l="1"/>
  <c r="AB27" i="8"/>
  <c r="AC27" i="8"/>
  <c r="AD27" i="8"/>
  <c r="AE27" i="8"/>
  <c r="AG27" i="8"/>
  <c r="AH27" i="8"/>
  <c r="AI28" i="8"/>
  <c r="AE28" i="2" l="1"/>
  <c r="AB27" i="2" l="1"/>
  <c r="Y27" i="2"/>
  <c r="Z27" i="2"/>
  <c r="AA27" i="2"/>
  <c r="AC27" i="2"/>
  <c r="AD27" i="2"/>
  <c r="N18" i="7" l="1"/>
  <c r="O18" i="7"/>
  <c r="P18" i="7"/>
  <c r="L18" i="7"/>
  <c r="Q18" i="7"/>
  <c r="K18" i="7"/>
  <c r="M18" i="7"/>
  <c r="V18" i="7"/>
  <c r="S18" i="7"/>
  <c r="T18" i="7"/>
  <c r="U18" i="7"/>
  <c r="W18" i="7"/>
  <c r="X18" i="7"/>
  <c r="Y18" i="7"/>
  <c r="AI27" i="8" l="1"/>
  <c r="Z28" i="8"/>
  <c r="AE27" i="2"/>
  <c r="W28" i="2"/>
  <c r="T18" i="2" l="1"/>
  <c r="Q18" i="2"/>
  <c r="R18" i="2"/>
  <c r="S18" i="2"/>
  <c r="U18" i="2"/>
  <c r="V18" i="2"/>
  <c r="W18" i="8"/>
  <c r="S18" i="8"/>
  <c r="T18" i="8"/>
  <c r="U18" i="8"/>
  <c r="V18" i="8"/>
  <c r="X18" i="8"/>
  <c r="Y18" i="8"/>
  <c r="E8" i="5" l="1"/>
  <c r="W18" i="2" l="1"/>
  <c r="M22" i="8" l="1"/>
  <c r="L22" i="8"/>
  <c r="K22" i="8"/>
  <c r="Q22" i="8"/>
  <c r="P22" i="8"/>
  <c r="N22" i="8"/>
  <c r="O22" i="8"/>
  <c r="AB25" i="2"/>
  <c r="Y25" i="2"/>
  <c r="Z25" i="2"/>
  <c r="AA25" i="2"/>
  <c r="AC25" i="2"/>
  <c r="AD25" i="2"/>
  <c r="AB26" i="2"/>
  <c r="Y26" i="2"/>
  <c r="Z26" i="2"/>
  <c r="AA26" i="2"/>
  <c r="AC26" i="2"/>
  <c r="AD26" i="2"/>
  <c r="T10" i="2"/>
  <c r="Q10" i="2"/>
  <c r="R10" i="2"/>
  <c r="S10" i="2"/>
  <c r="U10" i="2"/>
  <c r="V10" i="2"/>
  <c r="T11" i="2"/>
  <c r="Q11" i="2"/>
  <c r="R11" i="2"/>
  <c r="S11" i="2"/>
  <c r="U11" i="2"/>
  <c r="V11" i="2"/>
  <c r="T12" i="2"/>
  <c r="Q12" i="2"/>
  <c r="R12" i="2"/>
  <c r="S12" i="2"/>
  <c r="U12" i="2"/>
  <c r="V12" i="2"/>
  <c r="T13" i="2"/>
  <c r="Q13" i="2"/>
  <c r="R13" i="2"/>
  <c r="S13" i="2"/>
  <c r="U13" i="2"/>
  <c r="V13" i="2"/>
  <c r="T14" i="2"/>
  <c r="Q14" i="2"/>
  <c r="R14" i="2"/>
  <c r="S14" i="2"/>
  <c r="U14" i="2"/>
  <c r="V14" i="2"/>
  <c r="T15" i="2"/>
  <c r="Q15" i="2"/>
  <c r="R15" i="2"/>
  <c r="S15" i="2"/>
  <c r="U15" i="2"/>
  <c r="V15" i="2"/>
  <c r="T16" i="2"/>
  <c r="Q16" i="2"/>
  <c r="S16" i="2"/>
  <c r="U16" i="2"/>
  <c r="V16" i="2"/>
  <c r="T17" i="2"/>
  <c r="Q17" i="2"/>
  <c r="S17" i="2"/>
  <c r="U17" i="2"/>
  <c r="V17" i="2"/>
  <c r="W10" i="8"/>
  <c r="S10" i="8"/>
  <c r="T10" i="8"/>
  <c r="U10" i="8"/>
  <c r="V10" i="8"/>
  <c r="X10" i="8"/>
  <c r="Y10" i="8"/>
  <c r="W11" i="8"/>
  <c r="S11" i="8"/>
  <c r="T11" i="8"/>
  <c r="U11" i="8"/>
  <c r="V11" i="8"/>
  <c r="X11" i="8"/>
  <c r="Y11" i="8"/>
  <c r="W12" i="8"/>
  <c r="S12" i="8"/>
  <c r="T12" i="8"/>
  <c r="U12" i="8"/>
  <c r="V12" i="8"/>
  <c r="X12" i="8"/>
  <c r="Y12" i="8"/>
  <c r="W13" i="8"/>
  <c r="S13" i="8"/>
  <c r="T13" i="8"/>
  <c r="U13" i="8"/>
  <c r="V13" i="8"/>
  <c r="X13" i="8"/>
  <c r="Y13" i="8"/>
  <c r="W14" i="8"/>
  <c r="S14" i="8"/>
  <c r="T14" i="8"/>
  <c r="U14" i="8"/>
  <c r="V14" i="8"/>
  <c r="X14" i="8"/>
  <c r="Y14" i="8"/>
  <c r="W15" i="8"/>
  <c r="S15" i="8"/>
  <c r="T15" i="8"/>
  <c r="U15" i="8"/>
  <c r="V15" i="8"/>
  <c r="X15" i="8"/>
  <c r="Y15" i="8"/>
  <c r="W16" i="8"/>
  <c r="S16" i="8"/>
  <c r="T16" i="8"/>
  <c r="U16" i="8"/>
  <c r="V16" i="8"/>
  <c r="X16" i="8"/>
  <c r="Y16" i="8"/>
  <c r="W17" i="8"/>
  <c r="S17" i="8"/>
  <c r="T17" i="8"/>
  <c r="U17" i="8"/>
  <c r="V17" i="8"/>
  <c r="X17" i="8"/>
  <c r="Y17" i="8"/>
  <c r="AF25" i="8"/>
  <c r="AB25" i="8"/>
  <c r="AC25" i="8"/>
  <c r="AD25" i="8"/>
  <c r="AE25" i="8"/>
  <c r="AG25" i="8"/>
  <c r="AH25" i="8"/>
  <c r="AF26" i="8"/>
  <c r="AB26" i="8"/>
  <c r="AC26" i="8"/>
  <c r="AD26" i="8"/>
  <c r="AE26" i="8"/>
  <c r="AG26" i="8"/>
  <c r="AH26" i="8"/>
  <c r="AE24" i="7" l="1"/>
  <c r="AB24" i="7"/>
  <c r="AD24" i="7"/>
  <c r="AF24" i="7"/>
  <c r="AH24" i="7"/>
  <c r="I9" i="7" l="1"/>
  <c r="I10" i="7"/>
  <c r="I11" i="7"/>
  <c r="I12" i="7"/>
  <c r="I13" i="7"/>
  <c r="I14" i="7"/>
  <c r="I15" i="7"/>
  <c r="I16" i="7"/>
  <c r="I17" i="7"/>
  <c r="K14" i="7" l="1"/>
  <c r="L14" i="7"/>
  <c r="M14" i="7"/>
  <c r="P14" i="7"/>
  <c r="N14" i="7"/>
  <c r="O14" i="7"/>
  <c r="Q14" i="7"/>
  <c r="Z18" i="7"/>
  <c r="M17" i="7"/>
  <c r="N17" i="7"/>
  <c r="O17" i="7"/>
  <c r="P17" i="7"/>
  <c r="Q17" i="7"/>
  <c r="L17" i="7"/>
  <c r="K17" i="7"/>
  <c r="L16" i="7"/>
  <c r="M16" i="7"/>
  <c r="N16" i="7"/>
  <c r="O16" i="7"/>
  <c r="P16" i="7"/>
  <c r="Q16" i="7"/>
  <c r="K16" i="7"/>
  <c r="K15" i="7"/>
  <c r="L15" i="7"/>
  <c r="Q15" i="7"/>
  <c r="M15" i="7"/>
  <c r="N15" i="7"/>
  <c r="O15" i="7"/>
  <c r="P15" i="7"/>
  <c r="Q13" i="7"/>
  <c r="K13" i="7"/>
  <c r="L13" i="7"/>
  <c r="M13" i="7"/>
  <c r="O13" i="7"/>
  <c r="N13" i="7"/>
  <c r="P13" i="7"/>
  <c r="M9" i="7"/>
  <c r="K9" i="7"/>
  <c r="N9" i="7"/>
  <c r="O9" i="7"/>
  <c r="P9" i="7"/>
  <c r="Q9" i="7"/>
  <c r="L9" i="7"/>
  <c r="P12" i="7"/>
  <c r="Q12" i="7"/>
  <c r="K12" i="7"/>
  <c r="L12" i="7"/>
  <c r="M12" i="7"/>
  <c r="N12" i="7"/>
  <c r="O12" i="7"/>
  <c r="O11" i="7"/>
  <c r="P11" i="7"/>
  <c r="Q11" i="7"/>
  <c r="M11" i="7"/>
  <c r="K11" i="7"/>
  <c r="L11" i="7"/>
  <c r="N11" i="7"/>
  <c r="N10" i="7"/>
  <c r="O10" i="7"/>
  <c r="P10" i="7"/>
  <c r="Q10" i="7"/>
  <c r="K10" i="7"/>
  <c r="M10" i="7"/>
  <c r="L10" i="7"/>
  <c r="Y22" i="8"/>
  <c r="X22" i="8"/>
  <c r="V22" i="8"/>
  <c r="U22" i="8"/>
  <c r="T22" i="8"/>
  <c r="S22" i="8"/>
  <c r="W22" i="8"/>
  <c r="Z22" i="8" l="1"/>
  <c r="V22" i="2"/>
  <c r="U22" i="2"/>
  <c r="S22" i="2"/>
  <c r="R22" i="2"/>
  <c r="Q22" i="2"/>
  <c r="T22" i="2"/>
  <c r="Z18" i="8" l="1"/>
  <c r="AE23" i="7" l="1"/>
  <c r="AB23" i="7"/>
  <c r="AD23" i="7"/>
  <c r="AF23" i="7"/>
  <c r="AH23" i="7"/>
  <c r="V17" i="7"/>
  <c r="S17" i="7"/>
  <c r="T17" i="7"/>
  <c r="U17" i="7"/>
  <c r="W17" i="7"/>
  <c r="X17" i="7"/>
  <c r="Y17" i="7"/>
  <c r="AE22" i="7" l="1"/>
  <c r="AB22" i="7"/>
  <c r="AD22" i="7"/>
  <c r="AF22" i="7"/>
  <c r="AH22" i="7"/>
  <c r="S10" i="7" l="1"/>
  <c r="T10" i="7"/>
  <c r="U10" i="7"/>
  <c r="W10" i="7"/>
  <c r="X10" i="7"/>
  <c r="Y10" i="7"/>
  <c r="S11" i="7"/>
  <c r="T11" i="7"/>
  <c r="U11" i="7"/>
  <c r="W11" i="7"/>
  <c r="X11" i="7"/>
  <c r="Y11" i="7"/>
  <c r="S12" i="7"/>
  <c r="T12" i="7"/>
  <c r="U12" i="7"/>
  <c r="W12" i="7"/>
  <c r="X12" i="7"/>
  <c r="Y12" i="7"/>
  <c r="S13" i="7"/>
  <c r="T13" i="7"/>
  <c r="U13" i="7"/>
  <c r="W13" i="7"/>
  <c r="X13" i="7"/>
  <c r="Y13" i="7"/>
  <c r="S14" i="7"/>
  <c r="T14" i="7"/>
  <c r="U14" i="7"/>
  <c r="W14" i="7"/>
  <c r="X14" i="7"/>
  <c r="Y14" i="7"/>
  <c r="S15" i="7"/>
  <c r="T15" i="7"/>
  <c r="U15" i="7"/>
  <c r="W15" i="7"/>
  <c r="X15" i="7"/>
  <c r="Y15" i="7"/>
  <c r="S16" i="7"/>
  <c r="T16" i="7"/>
  <c r="U16" i="7"/>
  <c r="W16" i="7"/>
  <c r="X16" i="7"/>
  <c r="Y16" i="7"/>
  <c r="V16" i="7" l="1"/>
  <c r="Z17" i="7"/>
  <c r="V15" i="7"/>
  <c r="V14" i="7"/>
  <c r="V13" i="7"/>
  <c r="V12" i="7"/>
  <c r="V11" i="7"/>
  <c r="V10" i="7"/>
  <c r="Z13" i="8" l="1"/>
  <c r="Z12" i="8"/>
  <c r="W14" i="2"/>
  <c r="W13" i="2"/>
  <c r="W15" i="2"/>
  <c r="Z14" i="8"/>
  <c r="Z10" i="8"/>
  <c r="W11" i="2"/>
  <c r="AI25" i="8"/>
  <c r="AI26" i="8"/>
  <c r="Z16" i="8"/>
  <c r="Z17" i="8"/>
  <c r="Z15" i="8"/>
  <c r="W12" i="2"/>
  <c r="Z11" i="8"/>
  <c r="W10" i="2"/>
  <c r="W22" i="2"/>
  <c r="Z12" i="7"/>
  <c r="Z16" i="7"/>
  <c r="Z15" i="7"/>
  <c r="Z10" i="7"/>
  <c r="Z11" i="7"/>
  <c r="Z13" i="7"/>
  <c r="R16" i="2"/>
  <c r="Z14" i="7"/>
  <c r="AI23" i="7"/>
  <c r="AE25" i="2" l="1"/>
  <c r="AE26" i="2"/>
  <c r="R17" i="2"/>
  <c r="W16" i="2"/>
  <c r="AI22" i="7"/>
  <c r="W17" i="2" l="1"/>
</calcChain>
</file>

<file path=xl/sharedStrings.xml><?xml version="1.0" encoding="utf-8"?>
<sst xmlns="http://schemas.openxmlformats.org/spreadsheetml/2006/main" count="863" uniqueCount="68">
  <si>
    <t>Total</t>
  </si>
  <si>
    <t>Description</t>
  </si>
  <si>
    <t>Contact</t>
  </si>
  <si>
    <t>Source:</t>
  </si>
  <si>
    <t>research@sifma.org</t>
  </si>
  <si>
    <t>Last Updated:</t>
  </si>
  <si>
    <t>Tab</t>
  </si>
  <si>
    <t>Frequency</t>
  </si>
  <si>
    <t>Last Period</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</si>
  <si>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</si>
  <si>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</si>
  <si>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</si>
  <si>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Security:</t>
  </si>
  <si>
    <t>Series:</t>
  </si>
  <si>
    <t>Units:</t>
  </si>
  <si>
    <t>Note:</t>
  </si>
  <si>
    <t>Issuance</t>
  </si>
  <si>
    <t>A, Q</t>
  </si>
  <si>
    <t>A, Q, M</t>
  </si>
  <si>
    <t>4Q21</t>
  </si>
  <si>
    <t>$ Billion</t>
  </si>
  <si>
    <t>Trading Volume</t>
  </si>
  <si>
    <t>n/a</t>
  </si>
  <si>
    <t>Y/Y Change</t>
  </si>
  <si>
    <t>Outstanding</t>
  </si>
  <si>
    <t>US Fixed Income Securities: Issuance, Trading Volume, Outstanding</t>
  </si>
  <si>
    <t>US Fixed Income Securities: Issuance</t>
  </si>
  <si>
    <t>US Fixed Income Securities: Trading Volume</t>
  </si>
  <si>
    <t>US Fixed Income Securities: Outstanding</t>
  </si>
  <si>
    <t>US Fixed Income Securities</t>
  </si>
  <si>
    <t>Bloomberg, Dealogic, Refinitiv, US Agencies, US Treasury</t>
  </si>
  <si>
    <t>Bloomberg, The Federal Reserve, US Agencies, US Treasury</t>
  </si>
  <si>
    <t>Agency MBS</t>
  </si>
  <si>
    <t>Non-Agency MBS</t>
  </si>
  <si>
    <t>Federal Reserve Bank of New York, FINRA TRACE, Municipal Securities Rulemaking Board</t>
  </si>
  <si>
    <t>M/M or Q/Q Change</t>
  </si>
  <si>
    <t>Q/Q Change</t>
  </si>
  <si>
    <t>Fixed Income Outstanding Breakout</t>
  </si>
  <si>
    <t>UST</t>
  </si>
  <si>
    <t>MBS</t>
  </si>
  <si>
    <t>Corporates</t>
  </si>
  <si>
    <t>Munis</t>
  </si>
  <si>
    <t>Agency</t>
  </si>
  <si>
    <t>ABS</t>
  </si>
  <si>
    <t>MMs</t>
  </si>
  <si>
    <t>Fixed Income Issuance Breakout</t>
  </si>
  <si>
    <t>1Q22</t>
  </si>
  <si>
    <t>2Q22</t>
  </si>
  <si>
    <t>3Q22</t>
  </si>
  <si>
    <t>4Q22</t>
  </si>
  <si>
    <t>SIFMA is the leading trade association for broker-dealers, investment banks and asset managers operating in the U.S. and global capital markets. On behalf of our industry’s one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</si>
  <si>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(as of 4Q21)</t>
  </si>
  <si>
    <t>*ABS/MBS outstanding as of 4Q21 - database undergoing maintenance</t>
  </si>
  <si>
    <t>% of Total</t>
  </si>
  <si>
    <t>UST = US Treasury securities; long-term only, interest bearing marketable coupon public debt; includes floating rate notes. MBS = Mortgage-backed securities; GNMA, FNMA, and FHLMC MBS, CMOs and private-label MBS/CMOs. Corporates = corporate bonds; all non-convertible and convertible debt, MTNs and Yankee bonds. Munis = municipal securities; long-term only. Agency = federal agency debt; Fannie Mae, Freddie Mac, Farmer Mac, FHLB, Farm Credit System, and federal budget agencies (TVA); beginning in 2004 Sallie Mae excluded due to privatization. ABS = Asset-backed securities</t>
  </si>
  <si>
    <t>UST = US Treasury securities; interest bearing marketable coupon public debt. MBS = mortgage-backed securities; GNMA, FNMA, and FHLMC MBS, CMOs and private-label MBS/CMO. Corporates = corporate bonds; debt obligations of US financial and nonfinancial corporations including bonds, notes, debentures, mandatory convertible securities, long-term debt, private MBS, and unsecured debt; includes bonds issued in the US and foreign countries but not bonds issued in foreign countries by foreign subsidiaries of US corporations; recorded at book value. Munis = municipal securities; restated from 2004+ due to sourcing, +$840B. Agency = federal agency debt; Fannie Mae, Freddie Mac, Farmer Mac, FHLB, Farm Credit System, and federal budget agencies ( TVA); beginning in 2004, Sallie Mae excluded due to privatization; beginning in 1Q10, Federal Reserve Flow of Funds no longer the source due to FAS 166/167 changes. ABS = asset-backed securities; includes auto, credit card, home equity, manufacturing, student loans and other; USD denominated CDOs also included. MMs = money markets securities; includes commercial paper, bankers acceptances, and large time deposits</t>
  </si>
  <si>
    <t>Average daily trading volumes. UST = US Treasury securities; primary dealer reporting, includes double counting of some trades. Agency MBS = agency MBS; includes CMBS after October 2017; annual data and FY/YTD 2011 sourced from FINRA daily volumes. Non-Agency MBS = non-agency MBS; includes CMBS; daily figures include 144A trades but do not include subcategories with &lt;5 trades; new issue transactions may/may not be included. Corporates = Corporate bonds; nonconvertible bonds only; annual and quarterly figures sourced from FINRA's yearbook as available; monthly and YTD figures sourced from daily reporting and subject to 5:15pm cutoff, causing monthly volumes to be understated. Munis = municipal securities; figures sourced from daily averages. Agency = federal agency debt; annual and quarterly figures sourced from FINRA's yearbook as available; monthly and YTD figures sourced from daily reporting and subject to 5:15pm cutoff, causing monthly volumes to be understated. ABS = asset-backed securities; includes agency CMBS prior to October 2017, includes CDO and other; daily figures include 144A trades but do not include subcategories with &lt;5 trades; new issue transactions may/may not be included</t>
  </si>
  <si>
    <t>YTD 2023</t>
  </si>
  <si>
    <t>1Q23</t>
  </si>
  <si>
    <t>2Q23</t>
  </si>
  <si>
    <t>This workbook is subject to the Terms of Use applicable to SIFMA’s website, available at http://www.sifma.org/legal. Copyright © 2023</t>
  </si>
  <si>
    <t>3Q23</t>
  </si>
  <si>
    <t>4Q23</t>
  </si>
  <si>
    <t>YTD 2024</t>
  </si>
  <si>
    <t>4Q23*</t>
  </si>
  <si>
    <t>March 2024</t>
  </si>
  <si>
    <t>1Q24</t>
  </si>
  <si>
    <t>(YTD as of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</si>
</sst>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0000000000"/>
    <numFmt numFmtId="168" formatCode="m/d/yy;@"/>
    <numFmt numFmtId="169" formatCode="0.0"/>
  </numFmts>
  <fonts count="55">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color theme="1"/>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
      <sz val="10"/>
      <name val="Arial"/>
      <family val="2"/>
    </font>
    <font>
      <sz val="10"/>
      <color rgb="FFC00000"/>
      <name val="Arial"/>
      <family val="2"/>
    </font>
    <font>
      <sz val="9"/>
      <color rgb="FFC00000"/>
      <name val="Arial"/>
      <family val="2"/>
    </font>
    <font>
      <u/>
      <sz val="10"/>
      <color theme="9"/>
      <name val="Arial"/>
      <family val="2"/>
      <scheme val="minor"/>
    </font>
    <font>
      <b/>
      <sz val="10"/>
      <color theme="4"/>
      <name val="Arial"/>
      <family val="2"/>
    </font>
    <font>
      <sz val="10"/>
      <color theme="4"/>
      <name val="Arial"/>
      <family val="2"/>
    </font>
    <font>
      <sz val="8"/>
      <color theme="4"/>
      <name val="Arial"/>
      <family val="2"/>
    </font>
    <font>
      <b/>
      <sz val="9"/>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s>
  <cellStyleXfs count="159">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2"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0"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20" fillId="0" borderId="0"/>
    <xf numFmtId="0" fontId="20" fillId="0" borderId="0"/>
    <xf numFmtId="0" fontId="25" fillId="0" borderId="0"/>
    <xf numFmtId="0" fontId="20" fillId="0" borderId="0"/>
    <xf numFmtId="0" fontId="20" fillId="0" borderId="0"/>
    <xf numFmtId="0" fontId="20"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5" fillId="0" borderId="0"/>
    <xf numFmtId="43" fontId="47" fillId="0" borderId="0" applyFont="0" applyFill="0" applyBorder="0" applyAlignment="0" applyProtection="0"/>
  </cellStyleXfs>
  <cellXfs count="101">
    <xf numFmtId="0" fontId="0" fillId="0" borderId="0" xfId="0"/>
    <xf numFmtId="0" fontId="35" fillId="18" borderId="0" xfId="102" applyFont="1" applyFill="1"/>
    <xf numFmtId="168" fontId="35" fillId="18" borderId="0" xfId="102" applyNumberFormat="1" applyFont="1" applyFill="1" applyAlignment="1">
      <alignment horizontal="left"/>
    </xf>
    <xf numFmtId="0" fontId="35" fillId="18" borderId="0" xfId="102" applyFont="1" applyFill="1" applyAlignment="1">
      <alignment horizontal="left"/>
    </xf>
    <xf numFmtId="49" fontId="36" fillId="18" borderId="0" xfId="102" applyNumberFormat="1" applyFont="1" applyFill="1" applyAlignment="1">
      <alignment horizontal="left"/>
    </xf>
    <xf numFmtId="49" fontId="35" fillId="18" borderId="0" xfId="102" quotePrefix="1" applyNumberFormat="1" applyFont="1" applyFill="1" applyAlignment="1">
      <alignment horizontal="left"/>
    </xf>
    <xf numFmtId="0" fontId="37" fillId="18" borderId="0" xfId="102" applyFont="1" applyFill="1"/>
    <xf numFmtId="49" fontId="35" fillId="18" borderId="0" xfId="102" applyNumberFormat="1" applyFont="1" applyFill="1" applyAlignment="1">
      <alignment horizontal="left"/>
    </xf>
    <xf numFmtId="14" fontId="35" fillId="18" borderId="0" xfId="102" applyNumberFormat="1" applyFont="1" applyFill="1" applyAlignment="1">
      <alignment horizontal="left"/>
    </xf>
    <xf numFmtId="0" fontId="33" fillId="18" borderId="0" xfId="87" applyFont="1" applyFill="1" applyAlignment="1" applyProtection="1"/>
    <xf numFmtId="0" fontId="38" fillId="18" borderId="0" xfId="102" applyFont="1" applyFill="1"/>
    <xf numFmtId="0" fontId="39" fillId="18" borderId="0" xfId="105" applyFont="1" applyFill="1" applyAlignment="1">
      <alignment horizontal="left" wrapText="1"/>
    </xf>
    <xf numFmtId="0" fontId="26" fillId="18" borderId="0" xfId="105" applyFont="1" applyFill="1" applyAlignment="1">
      <alignment horizontal="left"/>
    </xf>
    <xf numFmtId="0" fontId="36" fillId="18" borderId="0" xfId="0" applyFont="1" applyFill="1"/>
    <xf numFmtId="0" fontId="36" fillId="18" borderId="0" xfId="0" applyFont="1" applyFill="1" applyAlignment="1">
      <alignment horizontal="left"/>
    </xf>
    <xf numFmtId="0" fontId="38" fillId="18" borderId="0" xfId="0" applyFont="1" applyFill="1" applyAlignment="1">
      <alignment horizontal="left"/>
    </xf>
    <xf numFmtId="0" fontId="38" fillId="18" borderId="0" xfId="0" applyFont="1" applyFill="1" applyAlignment="1">
      <alignment horizontal="left" vertical="center"/>
    </xf>
    <xf numFmtId="166" fontId="40"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6" fillId="18" borderId="0" xfId="102" applyFont="1" applyFill="1"/>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0"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8" fillId="18" borderId="0" xfId="0" applyFont="1" applyFill="1"/>
    <xf numFmtId="0" fontId="29" fillId="18" borderId="10" xfId="101" applyFont="1" applyFill="1" applyBorder="1" applyAlignment="1">
      <alignment horizontal="center" wrapText="1"/>
    </xf>
    <xf numFmtId="0" fontId="29"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41" fillId="18" borderId="0" xfId="0" applyFont="1" applyFill="1" applyAlignment="1">
      <alignment horizontal="center"/>
    </xf>
    <xf numFmtId="0" fontId="42" fillId="18" borderId="0" xfId="0" applyFont="1" applyFill="1" applyAlignment="1">
      <alignment horizontal="center"/>
    </xf>
    <xf numFmtId="0" fontId="43" fillId="18" borderId="0" xfId="0" applyFont="1" applyFill="1" applyAlignment="1">
      <alignment horizontal="center" vertical="center"/>
    </xf>
    <xf numFmtId="165" fontId="43" fillId="18" borderId="0" xfId="137" applyNumberFormat="1" applyFont="1" applyFill="1" applyAlignment="1">
      <alignment horizontal="center" vertical="center"/>
    </xf>
    <xf numFmtId="0" fontId="50" fillId="18" borderId="0" xfId="87" applyFill="1" applyAlignment="1" applyProtection="1"/>
    <xf numFmtId="0" fontId="33" fillId="18" borderId="0" xfId="88" applyFill="1" applyAlignment="1" applyProtection="1"/>
    <xf numFmtId="164" fontId="46" fillId="18" borderId="0" xfId="101" applyNumberFormat="1" applyFont="1" applyFill="1" applyAlignment="1">
      <alignment horizontal="center"/>
    </xf>
    <xf numFmtId="165" fontId="46" fillId="18" borderId="0" xfId="137" applyNumberFormat="1" applyFont="1" applyFill="1" applyAlignment="1">
      <alignment horizontal="center"/>
    </xf>
    <xf numFmtId="0" fontId="29" fillId="18" borderId="11" xfId="0" applyFont="1" applyFill="1" applyBorder="1"/>
    <xf numFmtId="165" fontId="35" fillId="18" borderId="0" xfId="137" applyNumberFormat="1" applyFont="1" applyFill="1"/>
    <xf numFmtId="164" fontId="28" fillId="18" borderId="0" xfId="158" applyNumberFormat="1" applyFont="1" applyFill="1" applyAlignment="1">
      <alignment horizontal="center" vertical="center"/>
    </xf>
    <xf numFmtId="164" fontId="28" fillId="18" borderId="0" xfId="158" applyNumberFormat="1" applyFont="1" applyFill="1" applyBorder="1" applyAlignment="1">
      <alignment horizontal="center" vertical="center"/>
    </xf>
    <xf numFmtId="164" fontId="28" fillId="18" borderId="0" xfId="0" applyNumberFormat="1" applyFont="1" applyFill="1" applyAlignment="1">
      <alignment horizontal="center" vertical="center"/>
    </xf>
    <xf numFmtId="49" fontId="48" fillId="18" borderId="0" xfId="102" applyNumberFormat="1" applyFont="1" applyFill="1" applyAlignment="1">
      <alignment vertical="top"/>
    </xf>
    <xf numFmtId="0" fontId="29" fillId="18" borderId="10" xfId="0" applyFont="1" applyFill="1" applyBorder="1" applyAlignment="1">
      <alignment horizontal="center"/>
    </xf>
    <xf numFmtId="0" fontId="44" fillId="18" borderId="0" xfId="0" applyFont="1" applyFill="1" applyAlignment="1">
      <alignment vertical="center"/>
    </xf>
    <xf numFmtId="1" fontId="26" fillId="18" borderId="0" xfId="0" applyNumberFormat="1" applyFont="1" applyFill="1" applyAlignment="1">
      <alignment vertical="top"/>
    </xf>
    <xf numFmtId="49" fontId="49" fillId="18" borderId="0" xfId="102" applyNumberFormat="1" applyFont="1" applyFill="1" applyAlignment="1">
      <alignment horizontal="left" vertical="top"/>
    </xf>
    <xf numFmtId="169" fontId="28" fillId="18" borderId="0" xfId="137" applyNumberFormat="1" applyFont="1" applyFill="1" applyAlignment="1">
      <alignment horizontal="center"/>
    </xf>
    <xf numFmtId="169" fontId="28" fillId="18" borderId="0" xfId="0" applyNumberFormat="1" applyFont="1" applyFill="1" applyAlignment="1">
      <alignment horizontal="center"/>
    </xf>
    <xf numFmtId="169" fontId="28" fillId="18" borderId="0" xfId="101" applyNumberFormat="1" applyFont="1" applyFill="1" applyAlignment="1">
      <alignment horizontal="center"/>
    </xf>
    <xf numFmtId="169" fontId="28" fillId="18" borderId="0" xfId="158" applyNumberFormat="1" applyFont="1" applyFill="1" applyAlignment="1">
      <alignment horizontal="center" vertical="center"/>
    </xf>
    <xf numFmtId="2" fontId="35" fillId="18" borderId="0" xfId="102" applyNumberFormat="1" applyFont="1" applyFill="1" applyAlignment="1">
      <alignment horizontal="left"/>
    </xf>
    <xf numFmtId="2" fontId="28" fillId="18" borderId="0" xfId="0" applyNumberFormat="1" applyFont="1" applyFill="1" applyAlignment="1">
      <alignment horizontal="left" wrapText="1"/>
    </xf>
    <xf numFmtId="9" fontId="35" fillId="18" borderId="0" xfId="137" applyFont="1" applyFill="1" applyAlignment="1">
      <alignment horizontal="left"/>
    </xf>
    <xf numFmtId="0" fontId="38" fillId="18" borderId="0" xfId="102" applyFont="1" applyFill="1" applyAlignment="1">
      <alignment horizontal="left"/>
    </xf>
    <xf numFmtId="0" fontId="35" fillId="18" borderId="0" xfId="137" applyNumberFormat="1" applyFont="1" applyFill="1" applyAlignment="1">
      <alignment horizontal="left"/>
    </xf>
    <xf numFmtId="0" fontId="28" fillId="18" borderId="0" xfId="0" applyFont="1" applyFill="1" applyAlignment="1">
      <alignment horizontal="left" wrapText="1"/>
    </xf>
    <xf numFmtId="1" fontId="51" fillId="18" borderId="0" xfId="0" applyNumberFormat="1" applyFont="1" applyFill="1" applyAlignment="1">
      <alignment horizontal="left"/>
    </xf>
    <xf numFmtId="0" fontId="52" fillId="18" borderId="0" xfId="0" applyFont="1" applyFill="1" applyAlignment="1">
      <alignment horizontal="center"/>
    </xf>
    <xf numFmtId="0" fontId="53" fillId="18" borderId="0" xfId="0" applyFont="1" applyFill="1" applyAlignment="1">
      <alignment horizontal="left"/>
    </xf>
    <xf numFmtId="0" fontId="53" fillId="18" borderId="0" xfId="0" applyFont="1" applyFill="1" applyAlignment="1">
      <alignment horizontal="center"/>
    </xf>
    <xf numFmtId="1" fontId="53" fillId="18" borderId="0" xfId="0" applyNumberFormat="1" applyFont="1" applyFill="1" applyAlignment="1">
      <alignment horizontal="left"/>
    </xf>
    <xf numFmtId="0" fontId="46" fillId="18" borderId="0" xfId="0" applyFont="1" applyFill="1" applyAlignment="1">
      <alignment horizontal="center"/>
    </xf>
    <xf numFmtId="0" fontId="54" fillId="18" borderId="11" xfId="0" applyFont="1" applyFill="1" applyBorder="1" applyAlignment="1">
      <alignment vertical="center"/>
    </xf>
    <xf numFmtId="0" fontId="54" fillId="18" borderId="10" xfId="101" applyFont="1" applyFill="1" applyBorder="1" applyAlignment="1">
      <alignment horizontal="center" wrapText="1"/>
    </xf>
    <xf numFmtId="0" fontId="54" fillId="18" borderId="10" xfId="0" applyFont="1" applyFill="1" applyBorder="1" applyAlignment="1">
      <alignment horizontal="center" wrapText="1"/>
    </xf>
    <xf numFmtId="0" fontId="46" fillId="18" borderId="0" xfId="101" applyFont="1" applyFill="1" applyAlignment="1">
      <alignment horizontal="center" wrapText="1"/>
    </xf>
    <xf numFmtId="0" fontId="54" fillId="18" borderId="12" xfId="0" applyFont="1" applyFill="1" applyBorder="1" applyAlignment="1">
      <alignment horizontal="center" wrapText="1"/>
    </xf>
    <xf numFmtId="0" fontId="46" fillId="18" borderId="0" xfId="101" applyFont="1" applyFill="1" applyAlignment="1">
      <alignment horizontal="center"/>
    </xf>
    <xf numFmtId="164" fontId="46" fillId="18" borderId="0" xfId="0" applyNumberFormat="1" applyFont="1" applyFill="1" applyAlignment="1">
      <alignment horizontal="center"/>
    </xf>
    <xf numFmtId="0" fontId="46" fillId="18" borderId="0" xfId="0" applyFont="1" applyFill="1"/>
    <xf numFmtId="165" fontId="46" fillId="18" borderId="0" xfId="137" applyNumberFormat="1" applyFont="1" applyFill="1" applyAlignment="1">
      <alignment horizontal="center" vertical="center"/>
    </xf>
    <xf numFmtId="0" fontId="46" fillId="18" borderId="0" xfId="0" applyFont="1" applyFill="1" applyAlignment="1">
      <alignment horizontal="center" vertical="center"/>
    </xf>
    <xf numFmtId="1" fontId="53" fillId="18" borderId="0" xfId="0" applyNumberFormat="1" applyFont="1" applyFill="1" applyAlignment="1">
      <alignment vertical="top"/>
    </xf>
    <xf numFmtId="0" fontId="54" fillId="18" borderId="10" xfId="0" applyFont="1" applyFill="1" applyBorder="1" applyAlignment="1">
      <alignment horizontal="center"/>
    </xf>
    <xf numFmtId="167" fontId="46" fillId="18" borderId="0" xfId="101" applyNumberFormat="1" applyFont="1" applyFill="1" applyAlignment="1">
      <alignment horizontal="center"/>
    </xf>
    <xf numFmtId="165" fontId="46" fillId="18" borderId="0" xfId="101" applyNumberFormat="1" applyFont="1" applyFill="1" applyAlignment="1">
      <alignment horizontal="center"/>
    </xf>
    <xf numFmtId="0" fontId="28" fillId="19" borderId="0" xfId="105" applyFont="1" applyFill="1" applyAlignment="1">
      <alignment horizontal="left"/>
    </xf>
    <xf numFmtId="164" fontId="28" fillId="19" borderId="0" xfId="101" applyNumberFormat="1" applyFont="1" applyFill="1" applyAlignment="1">
      <alignment horizontal="center"/>
    </xf>
    <xf numFmtId="165" fontId="46" fillId="19" borderId="0" xfId="137" applyNumberFormat="1" applyFont="1" applyFill="1" applyAlignment="1">
      <alignment horizontal="center"/>
    </xf>
    <xf numFmtId="164" fontId="46" fillId="19" borderId="0" xfId="101" applyNumberFormat="1" applyFont="1" applyFill="1" applyAlignment="1">
      <alignment horizontal="center"/>
    </xf>
    <xf numFmtId="0" fontId="46" fillId="19" borderId="0" xfId="101" applyFont="1" applyFill="1" applyAlignment="1">
      <alignment horizontal="center"/>
    </xf>
    <xf numFmtId="164" fontId="46" fillId="18" borderId="0" xfId="158" applyNumberFormat="1" applyFont="1" applyFill="1" applyBorder="1" applyAlignment="1">
      <alignment horizontal="center" vertical="center"/>
    </xf>
    <xf numFmtId="164" fontId="28" fillId="19" borderId="0" xfId="0" applyNumberFormat="1" applyFont="1" applyFill="1" applyAlignment="1">
      <alignment horizontal="center"/>
    </xf>
    <xf numFmtId="0" fontId="39" fillId="18" borderId="0" xfId="105" applyFont="1" applyFill="1" applyAlignment="1">
      <alignment horizontal="left" vertical="top" wrapText="1"/>
    </xf>
    <xf numFmtId="0" fontId="26" fillId="18" borderId="0" xfId="105" applyFont="1" applyFill="1" applyAlignment="1">
      <alignment horizontal="left" vertical="top" wrapText="1"/>
    </xf>
    <xf numFmtId="0" fontId="36" fillId="18" borderId="0" xfId="102" applyFont="1" applyFill="1"/>
    <xf numFmtId="0" fontId="54" fillId="18" borderId="11" xfId="0" applyFont="1" applyFill="1" applyBorder="1" applyAlignment="1">
      <alignment horizontal="center"/>
    </xf>
    <xf numFmtId="0" fontId="54" fillId="18" borderId="11" xfId="0" applyFont="1" applyFill="1" applyBorder="1" applyAlignment="1">
      <alignment horizontal="center" vertical="center"/>
    </xf>
    <xf numFmtId="9" fontId="54" fillId="18" borderId="11" xfId="137" applyFont="1" applyFill="1" applyBorder="1" applyAlignment="1">
      <alignment horizontal="center" vertical="center"/>
    </xf>
  </cellXfs>
  <cellStyles count="159">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xfId="158" builtinId="3"/>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Outstanding</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tx>
            <c:strRef>
              <c:f>'Table of Contents'!$G$5</c:f>
              <c:strCache>
                <c:ptCount val="1"/>
                <c:pt idx="0">
                  <c:v>Fixed Income Outstanding Breakout</c:v>
                </c:pt>
              </c:strCache>
            </c:strRef>
          </c:tx>
          <c:spPr>
            <a:ln w="6350">
              <a:solidFill>
                <a:sysClr val="window" lastClr="FFFFFF"/>
              </a:solidFill>
            </a:ln>
          </c:spPr>
          <c:dPt>
            <c:idx val="0"/>
            <c:bubble3D val="0"/>
            <c:spPr>
              <a:solidFill>
                <a:srgbClr val="71953E"/>
              </a:solidFill>
              <a:ln w="6350">
                <a:solidFill>
                  <a:sysClr val="window" lastClr="FFFFFF"/>
                </a:solidFill>
              </a:ln>
              <a:effectLst/>
            </c:spPr>
            <c:extLst>
              <c:ext xmlns:c16="http://schemas.microsoft.com/office/drawing/2014/chart" uri="{C3380CC4-5D6E-409C-BE32-E72D297353CC}">
                <c16:uniqueId val="{00000001-4572-4579-AB84-EB6B22CCF4C5}"/>
              </c:ext>
            </c:extLst>
          </c:dPt>
          <c:dPt>
            <c:idx val="1"/>
            <c:bubble3D val="0"/>
            <c:spPr>
              <a:solidFill>
                <a:srgbClr val="AEC876"/>
              </a:solidFill>
              <a:ln w="6350">
                <a:solidFill>
                  <a:sysClr val="window" lastClr="FFFFFF"/>
                </a:solidFill>
              </a:ln>
              <a:effectLst/>
            </c:spPr>
            <c:extLst>
              <c:ext xmlns:c16="http://schemas.microsoft.com/office/drawing/2014/chart" uri="{C3380CC4-5D6E-409C-BE32-E72D297353CC}">
                <c16:uniqueId val="{00000003-4572-4579-AB84-EB6B22CCF4C5}"/>
              </c:ext>
            </c:extLst>
          </c:dPt>
          <c:dPt>
            <c:idx val="2"/>
            <c:bubble3D val="0"/>
            <c:spPr>
              <a:solidFill>
                <a:srgbClr val="94B5E1"/>
              </a:solidFill>
              <a:ln w="6350">
                <a:solidFill>
                  <a:sysClr val="window" lastClr="FFFFFF"/>
                </a:solidFill>
              </a:ln>
              <a:effectLst/>
            </c:spPr>
            <c:extLst>
              <c:ext xmlns:c16="http://schemas.microsoft.com/office/drawing/2014/chart" uri="{C3380CC4-5D6E-409C-BE32-E72D297353CC}">
                <c16:uniqueId val="{00000005-4572-4579-AB84-EB6B22CCF4C5}"/>
              </c:ext>
            </c:extLst>
          </c:dPt>
          <c:dPt>
            <c:idx val="3"/>
            <c:bubble3D val="0"/>
            <c:spPr>
              <a:solidFill>
                <a:srgbClr val="5F6C7D"/>
              </a:solidFill>
              <a:ln w="6350">
                <a:solidFill>
                  <a:sysClr val="window" lastClr="FFFFFF"/>
                </a:solidFill>
              </a:ln>
              <a:effectLst/>
            </c:spPr>
            <c:extLst>
              <c:ext xmlns:c16="http://schemas.microsoft.com/office/drawing/2014/chart" uri="{C3380CC4-5D6E-409C-BE32-E72D297353CC}">
                <c16:uniqueId val="{00000007-4572-4579-AB84-EB6B22CCF4C5}"/>
              </c:ext>
            </c:extLst>
          </c:dPt>
          <c:dPt>
            <c:idx val="4"/>
            <c:bubble3D val="0"/>
            <c:spPr>
              <a:solidFill>
                <a:srgbClr val="A3A6B1"/>
              </a:solidFill>
              <a:ln w="6350">
                <a:solidFill>
                  <a:sysClr val="window" lastClr="FFFFFF"/>
                </a:solidFill>
              </a:ln>
              <a:effectLst/>
            </c:spPr>
            <c:extLst>
              <c:ext xmlns:c16="http://schemas.microsoft.com/office/drawing/2014/chart" uri="{C3380CC4-5D6E-409C-BE32-E72D297353CC}">
                <c16:uniqueId val="{00000009-4572-4579-AB84-EB6B22CCF4C5}"/>
              </c:ext>
            </c:extLst>
          </c:dPt>
          <c:dPt>
            <c:idx val="5"/>
            <c:bubble3D val="0"/>
            <c:spPr>
              <a:solidFill>
                <a:srgbClr val="50B2CE"/>
              </a:solidFill>
              <a:ln w="6350">
                <a:solidFill>
                  <a:sysClr val="window" lastClr="FFFFFF"/>
                </a:solidFill>
              </a:ln>
              <a:effectLst/>
            </c:spPr>
            <c:extLst>
              <c:ext xmlns:c16="http://schemas.microsoft.com/office/drawing/2014/chart" uri="{C3380CC4-5D6E-409C-BE32-E72D297353CC}">
                <c16:uniqueId val="{0000000B-4572-4579-AB84-EB6B22CCF4C5}"/>
              </c:ext>
            </c:extLst>
          </c:dPt>
          <c:dPt>
            <c:idx val="6"/>
            <c:bubble3D val="0"/>
            <c:spPr>
              <a:solidFill>
                <a:srgbClr val="71953E">
                  <a:lumMod val="50000"/>
                </a:srgbClr>
              </a:solidFill>
              <a:ln w="6350">
                <a:solidFill>
                  <a:sysClr val="window" lastClr="FFFFFF"/>
                </a:solidFill>
              </a:ln>
              <a:effectLst/>
            </c:spPr>
            <c:extLst>
              <c:ext xmlns:c16="http://schemas.microsoft.com/office/drawing/2014/chart" uri="{C3380CC4-5D6E-409C-BE32-E72D297353CC}">
                <c16:uniqueId val="{0000000D-4572-4579-AB84-EB6B22CCF4C5}"/>
              </c:ext>
            </c:extLst>
          </c:dPt>
          <c:dLbls>
            <c:dLbl>
              <c:idx val="0"/>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572-4579-AB84-EB6B22CCF4C5}"/>
                </c:ext>
              </c:extLst>
            </c:dLbl>
            <c:dLbl>
              <c:idx val="1"/>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572-4579-AB84-EB6B22CCF4C5}"/>
                </c:ext>
              </c:extLst>
            </c:dLbl>
            <c:dLbl>
              <c:idx val="2"/>
              <c:layout>
                <c:manualLayout>
                  <c:x val="0.10648148148148148"/>
                  <c:y val="-1.057596967045785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157407407407407"/>
                      <c:h val="0.19212962962962962"/>
                    </c:manualLayout>
                  </c15:layout>
                </c:ext>
                <c:ext xmlns:c16="http://schemas.microsoft.com/office/drawing/2014/chart" uri="{C3380CC4-5D6E-409C-BE32-E72D297353CC}">
                  <c16:uniqueId val="{00000005-4572-4579-AB84-EB6B22CCF4C5}"/>
                </c:ext>
              </c:extLst>
            </c:dLbl>
            <c:dLbl>
              <c:idx val="3"/>
              <c:layout>
                <c:manualLayout>
                  <c:x val="-5.0211614173228343E-2"/>
                  <c:y val="7.474081364829396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4572-4579-AB84-EB6B22CCF4C5}"/>
                </c:ext>
              </c:extLst>
            </c:dLbl>
            <c:dLbl>
              <c:idx val="4"/>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4572-4579-AB84-EB6B22CCF4C5}"/>
                </c:ext>
              </c:extLst>
            </c:dLbl>
            <c:dLbl>
              <c:idx val="5"/>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4572-4579-AB84-EB6B22CCF4C5}"/>
                </c:ext>
              </c:extLst>
            </c:dLbl>
            <c:dLbl>
              <c:idx val="6"/>
              <c:layout>
                <c:manualLayout>
                  <c:x val="0.12303295421405649"/>
                  <c:y val="2.138451443569553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4572-4579-AB84-EB6B22CCF4C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Contents'!$G$8:$G$14</c:f>
              <c:strCache>
                <c:ptCount val="7"/>
                <c:pt idx="0">
                  <c:v>UST</c:v>
                </c:pt>
                <c:pt idx="1">
                  <c:v>MBS</c:v>
                </c:pt>
                <c:pt idx="2">
                  <c:v>Corporates</c:v>
                </c:pt>
                <c:pt idx="3">
                  <c:v>Munis</c:v>
                </c:pt>
                <c:pt idx="4">
                  <c:v>ABS</c:v>
                </c:pt>
                <c:pt idx="5">
                  <c:v>Agency</c:v>
                </c:pt>
                <c:pt idx="6">
                  <c:v>MMs</c:v>
                </c:pt>
              </c:strCache>
            </c:strRef>
          </c:cat>
          <c:val>
            <c:numRef>
              <c:f>'Table of Contents'!$H$8:$H$14</c:f>
              <c:numCache>
                <c:formatCode>0.0%</c:formatCode>
                <c:ptCount val="7"/>
                <c:pt idx="0">
                  <c:v>0.42699635567436572</c:v>
                </c:pt>
                <c:pt idx="1">
                  <c:v>0.23069614639910441</c:v>
                </c:pt>
                <c:pt idx="2">
                  <c:v>0.18949282412407784</c:v>
                </c:pt>
                <c:pt idx="3">
                  <c:v>7.6568156983776309E-2</c:v>
                </c:pt>
                <c:pt idx="4">
                  <c:v>2.9972351485752443E-2</c:v>
                </c:pt>
                <c:pt idx="5">
                  <c:v>2.7099263094489071E-2</c:v>
                </c:pt>
                <c:pt idx="6">
                  <c:v>1.9174902238434249E-2</c:v>
                </c:pt>
              </c:numCache>
            </c:numRef>
          </c:val>
          <c:extLst>
            <c:ext xmlns:c16="http://schemas.microsoft.com/office/drawing/2014/chart" uri="{C3380CC4-5D6E-409C-BE32-E72D297353CC}">
              <c16:uniqueId val="{0000000E-4572-4579-AB84-EB6B22CCF4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Issuance</a:t>
            </a:r>
          </a:p>
        </c:rich>
      </c:tx>
      <c:layout>
        <c:manualLayout>
          <c:xMode val="edge"/>
          <c:yMode val="edge"/>
          <c:x val="0.29903907844852728"/>
          <c:y val="2.7777777777777776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tx>
            <c:strRef>
              <c:f>'Table of Contents'!$L$5</c:f>
              <c:strCache>
                <c:ptCount val="1"/>
                <c:pt idx="0">
                  <c:v>Fixed Income Issuance Breakout</c:v>
                </c:pt>
              </c:strCache>
            </c:strRef>
          </c:tx>
          <c:spPr>
            <a:ln w="6350">
              <a:solidFill>
                <a:sysClr val="window" lastClr="FFFFFF"/>
              </a:solidFill>
            </a:ln>
          </c:spPr>
          <c:dPt>
            <c:idx val="0"/>
            <c:bubble3D val="0"/>
            <c:spPr>
              <a:solidFill>
                <a:srgbClr val="71953E"/>
              </a:solidFill>
              <a:ln w="6350">
                <a:solidFill>
                  <a:sysClr val="window" lastClr="FFFFFF"/>
                </a:solidFill>
              </a:ln>
              <a:effectLst/>
            </c:spPr>
            <c:extLst>
              <c:ext xmlns:c16="http://schemas.microsoft.com/office/drawing/2014/chart" uri="{C3380CC4-5D6E-409C-BE32-E72D297353CC}">
                <c16:uniqueId val="{00000001-BBC8-4E7A-B3A5-EA13C876FD1E}"/>
              </c:ext>
            </c:extLst>
          </c:dPt>
          <c:dPt>
            <c:idx val="1"/>
            <c:bubble3D val="0"/>
            <c:spPr>
              <a:solidFill>
                <a:srgbClr val="AEC876"/>
              </a:solidFill>
              <a:ln w="6350">
                <a:solidFill>
                  <a:sysClr val="window" lastClr="FFFFFF"/>
                </a:solidFill>
              </a:ln>
              <a:effectLst/>
            </c:spPr>
            <c:extLst>
              <c:ext xmlns:c16="http://schemas.microsoft.com/office/drawing/2014/chart" uri="{C3380CC4-5D6E-409C-BE32-E72D297353CC}">
                <c16:uniqueId val="{00000003-BBC8-4E7A-B3A5-EA13C876FD1E}"/>
              </c:ext>
            </c:extLst>
          </c:dPt>
          <c:dPt>
            <c:idx val="2"/>
            <c:bubble3D val="0"/>
            <c:spPr>
              <a:solidFill>
                <a:srgbClr val="94B5E1"/>
              </a:solidFill>
              <a:ln w="6350">
                <a:solidFill>
                  <a:sysClr val="window" lastClr="FFFFFF"/>
                </a:solidFill>
              </a:ln>
              <a:effectLst/>
            </c:spPr>
            <c:extLst>
              <c:ext xmlns:c16="http://schemas.microsoft.com/office/drawing/2014/chart" uri="{C3380CC4-5D6E-409C-BE32-E72D297353CC}">
                <c16:uniqueId val="{00000005-BBC8-4E7A-B3A5-EA13C876FD1E}"/>
              </c:ext>
            </c:extLst>
          </c:dPt>
          <c:dPt>
            <c:idx val="3"/>
            <c:bubble3D val="0"/>
            <c:spPr>
              <a:solidFill>
                <a:srgbClr val="5F6C7D"/>
              </a:solidFill>
              <a:ln w="6350">
                <a:solidFill>
                  <a:sysClr val="window" lastClr="FFFFFF"/>
                </a:solidFill>
              </a:ln>
              <a:effectLst/>
            </c:spPr>
            <c:extLst>
              <c:ext xmlns:c16="http://schemas.microsoft.com/office/drawing/2014/chart" uri="{C3380CC4-5D6E-409C-BE32-E72D297353CC}">
                <c16:uniqueId val="{00000007-BBC8-4E7A-B3A5-EA13C876FD1E}"/>
              </c:ext>
            </c:extLst>
          </c:dPt>
          <c:dPt>
            <c:idx val="4"/>
            <c:bubble3D val="0"/>
            <c:spPr>
              <a:solidFill>
                <a:srgbClr val="A3A6B1"/>
              </a:solidFill>
              <a:ln w="6350">
                <a:solidFill>
                  <a:sysClr val="window" lastClr="FFFFFF"/>
                </a:solidFill>
              </a:ln>
              <a:effectLst/>
            </c:spPr>
            <c:extLst>
              <c:ext xmlns:c16="http://schemas.microsoft.com/office/drawing/2014/chart" uri="{C3380CC4-5D6E-409C-BE32-E72D297353CC}">
                <c16:uniqueId val="{00000009-BBC8-4E7A-B3A5-EA13C876FD1E}"/>
              </c:ext>
            </c:extLst>
          </c:dPt>
          <c:dPt>
            <c:idx val="5"/>
            <c:bubble3D val="0"/>
            <c:spPr>
              <a:solidFill>
                <a:srgbClr val="50B2CE"/>
              </a:solidFill>
              <a:ln w="6350">
                <a:solidFill>
                  <a:sysClr val="window" lastClr="FFFFFF"/>
                </a:solidFill>
              </a:ln>
              <a:effectLst/>
            </c:spPr>
            <c:extLst>
              <c:ext xmlns:c16="http://schemas.microsoft.com/office/drawing/2014/chart" uri="{C3380CC4-5D6E-409C-BE32-E72D297353CC}">
                <c16:uniqueId val="{0000000B-BBC8-4E7A-B3A5-EA13C876FD1E}"/>
              </c:ext>
            </c:extLst>
          </c:dPt>
          <c:dPt>
            <c:idx val="6"/>
            <c:bubble3D val="0"/>
            <c:spPr>
              <a:solidFill>
                <a:schemeClr val="accent1">
                  <a:lumMod val="60000"/>
                </a:schemeClr>
              </a:solidFill>
              <a:ln w="6350">
                <a:solidFill>
                  <a:sysClr val="window" lastClr="FFFFFF"/>
                </a:solidFill>
              </a:ln>
              <a:effectLst/>
            </c:spPr>
            <c:extLst>
              <c:ext xmlns:c16="http://schemas.microsoft.com/office/drawing/2014/chart" uri="{C3380CC4-5D6E-409C-BE32-E72D297353CC}">
                <c16:uniqueId val="{0000000D-BBC8-4E7A-B3A5-EA13C876FD1E}"/>
              </c:ext>
            </c:extLst>
          </c:dPt>
          <c:dLbls>
            <c:dLbl>
              <c:idx val="0"/>
              <c:layout>
                <c:manualLayout>
                  <c:x val="-0.1111111111111111"/>
                  <c:y val="2.80242053076698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3726851851851852"/>
                      <c:h val="0.16898148148148148"/>
                    </c:manualLayout>
                  </c15:layout>
                </c:ext>
                <c:ext xmlns:c16="http://schemas.microsoft.com/office/drawing/2014/chart" uri="{C3380CC4-5D6E-409C-BE32-E72D297353CC}">
                  <c16:uniqueId val="{00000001-BBC8-4E7A-B3A5-EA13C876FD1E}"/>
                </c:ext>
              </c:extLst>
            </c:dLbl>
            <c:dLbl>
              <c:idx val="1"/>
              <c:layout>
                <c:manualLayout>
                  <c:x val="0.18518518518518517"/>
                  <c:y val="-8.472039953339166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476578411405294"/>
                      <c:h val="0.16527970411465556"/>
                    </c:manualLayout>
                  </c15:layout>
                </c:ext>
                <c:ext xmlns:c16="http://schemas.microsoft.com/office/drawing/2014/chart" uri="{C3380CC4-5D6E-409C-BE32-E72D297353CC}">
                  <c16:uniqueId val="{00000003-BBC8-4E7A-B3A5-EA13C876FD1E}"/>
                </c:ext>
              </c:extLst>
            </c:dLbl>
            <c:dLbl>
              <c:idx val="2"/>
              <c:layout>
                <c:manualLayout>
                  <c:x val="7.1501531058617659E-2"/>
                  <c:y val="1.791976523767862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5231481481481483"/>
                      <c:h val="0.17824074074074073"/>
                    </c:manualLayout>
                  </c15:layout>
                </c:ext>
                <c:ext xmlns:c16="http://schemas.microsoft.com/office/drawing/2014/chart" uri="{C3380CC4-5D6E-409C-BE32-E72D297353CC}">
                  <c16:uniqueId val="{00000005-BBC8-4E7A-B3A5-EA13C876FD1E}"/>
                </c:ext>
              </c:extLst>
            </c:dLbl>
            <c:dLbl>
              <c:idx val="3"/>
              <c:layout>
                <c:manualLayout>
                  <c:x val="-6.9083552055993003E-3"/>
                  <c:y val="1.173884514435695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BC8-4E7A-B3A5-EA13C876FD1E}"/>
                </c:ext>
              </c:extLst>
            </c:dLbl>
            <c:dLbl>
              <c:idx val="4"/>
              <c:layout>
                <c:manualLayout>
                  <c:x val="2.8253135024788611E-2"/>
                  <c:y val="1.332385535141440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BC8-4E7A-B3A5-EA13C876FD1E}"/>
                </c:ext>
              </c:extLst>
            </c:dLbl>
            <c:dLbl>
              <c:idx val="5"/>
              <c:layout>
                <c:manualLayout>
                  <c:x val="0.18411125692621746"/>
                  <c:y val="1.091972878390201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BC8-4E7A-B3A5-EA13C876FD1E}"/>
                </c:ext>
              </c:extLst>
            </c:dLbl>
            <c:dLbl>
              <c:idx val="6"/>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BC8-4E7A-B3A5-EA13C876F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Contents'!$L$8:$L$13</c:f>
              <c:strCache>
                <c:ptCount val="6"/>
                <c:pt idx="0">
                  <c:v>UST</c:v>
                </c:pt>
                <c:pt idx="1">
                  <c:v>Corporates</c:v>
                </c:pt>
                <c:pt idx="2">
                  <c:v>Agency</c:v>
                </c:pt>
                <c:pt idx="3">
                  <c:v>MBS</c:v>
                </c:pt>
                <c:pt idx="4">
                  <c:v>ABS</c:v>
                </c:pt>
                <c:pt idx="5">
                  <c:v>Munis</c:v>
                </c:pt>
              </c:strCache>
            </c:strRef>
          </c:cat>
          <c:val>
            <c:numRef>
              <c:f>'Table of Contents'!$M$8:$M$13</c:f>
              <c:numCache>
                <c:formatCode>0.0%</c:formatCode>
                <c:ptCount val="6"/>
                <c:pt idx="0">
                  <c:v>0.40457868228463456</c:v>
                </c:pt>
                <c:pt idx="1">
                  <c:v>0.25586397366288627</c:v>
                </c:pt>
                <c:pt idx="2">
                  <c:v>0.1297358669425755</c:v>
                </c:pt>
                <c:pt idx="3">
                  <c:v>0.12653160568426478</c:v>
                </c:pt>
                <c:pt idx="4">
                  <c:v>4.2425886308392981E-2</c:v>
                </c:pt>
                <c:pt idx="5">
                  <c:v>4.0863985117246017E-2</c:v>
                </c:pt>
              </c:numCache>
            </c:numRef>
          </c:val>
          <c:extLst>
            <c:ext xmlns:c16="http://schemas.microsoft.com/office/drawing/2014/chart" uri="{C3380CC4-5D6E-409C-BE32-E72D297353CC}">
              <c16:uniqueId val="{0000000E-BBC8-4E7A-B3A5-EA13C876FD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11</xdr:row>
      <xdr:rowOff>80010</xdr:rowOff>
    </xdr:from>
    <xdr:to>
      <xdr:col>5</xdr:col>
      <xdr:colOff>19050</xdr:colOff>
      <xdr:row>16</xdr:row>
      <xdr:rowOff>0</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3500" y="1861185"/>
          <a:ext cx="1714500" cy="729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16</xdr:row>
      <xdr:rowOff>0</xdr:rowOff>
    </xdr:from>
    <xdr:to>
      <xdr:col>9</xdr:col>
      <xdr:colOff>657225</xdr:colOff>
      <xdr:row>27</xdr:row>
      <xdr:rowOff>57150</xdr:rowOff>
    </xdr:to>
    <xdr:graphicFrame macro="">
      <xdr:nvGraphicFramePr>
        <xdr:cNvPr id="6" name="Chart 5">
          <a:extLst>
            <a:ext uri="{FF2B5EF4-FFF2-40B4-BE49-F238E27FC236}">
              <a16:creationId xmlns:a16="http://schemas.microsoft.com/office/drawing/2014/main" id="{67696E1C-060A-43BC-97F5-B3FC685C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16</xdr:row>
      <xdr:rowOff>0</xdr:rowOff>
    </xdr:from>
    <xdr:to>
      <xdr:col>15</xdr:col>
      <xdr:colOff>0</xdr:colOff>
      <xdr:row>27</xdr:row>
      <xdr:rowOff>57150</xdr:rowOff>
    </xdr:to>
    <xdr:graphicFrame macro="">
      <xdr:nvGraphicFramePr>
        <xdr:cNvPr id="7" name="Chart 6">
          <a:extLst>
            <a:ext uri="{FF2B5EF4-FFF2-40B4-BE49-F238E27FC236}">
              <a16:creationId xmlns:a16="http://schemas.microsoft.com/office/drawing/2014/main" id="{84F3ACAC-8F40-406F-8E9C-EBE34AFB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theme/themeOverride1.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abSelected="1" zoomScaleNormal="100" workbookViewId="0"/>
  </sheetViews>
  <sheetFormatPr defaultColWidth="10.42578125" defaultRowHeight="12.75"/>
  <cols>
    <col min="1" max="1" width="5.7109375" style="1" customWidth="1"/>
    <col min="2" max="2" width="15.28515625" style="1" customWidth="1"/>
    <col min="3" max="3" width="56.140625" style="1" customWidth="1"/>
    <col min="4" max="4" width="12.7109375" style="1" customWidth="1"/>
    <col min="5" max="5" width="12.7109375" style="7" customWidth="1"/>
    <col min="6" max="10" width="10.42578125" style="1"/>
    <col min="11" max="11" width="2.7109375" style="1" customWidth="1"/>
    <col min="12" max="13" width="10.42578125" style="1"/>
    <col min="14" max="16384" width="10.42578125" style="3"/>
  </cols>
  <sheetData>
    <row r="1" spans="2:19">
      <c r="B1" s="97" t="s">
        <v>25</v>
      </c>
      <c r="C1" s="97"/>
      <c r="D1" s="97"/>
      <c r="E1" s="97"/>
    </row>
    <row r="2" spans="2:19">
      <c r="B2" s="1" t="s">
        <v>5</v>
      </c>
      <c r="C2" s="2">
        <v>45400</v>
      </c>
      <c r="D2" s="19"/>
      <c r="E2" s="19"/>
    </row>
    <row r="4" spans="2:19">
      <c r="P4" s="67"/>
      <c r="R4" s="66"/>
    </row>
    <row r="5" spans="2:19">
      <c r="B5" s="19" t="s">
        <v>6</v>
      </c>
      <c r="C5" s="19" t="s">
        <v>1</v>
      </c>
      <c r="D5" s="19" t="s">
        <v>7</v>
      </c>
      <c r="E5" s="4" t="s">
        <v>8</v>
      </c>
      <c r="G5" s="19" t="s">
        <v>37</v>
      </c>
      <c r="L5" s="19" t="s">
        <v>45</v>
      </c>
      <c r="R5" s="66"/>
      <c r="S5" s="66"/>
    </row>
    <row r="6" spans="2:19">
      <c r="B6" s="3">
        <v>1</v>
      </c>
      <c r="C6" s="44" t="s">
        <v>28</v>
      </c>
      <c r="D6" s="1" t="s">
        <v>17</v>
      </c>
      <c r="E6" s="7" t="s">
        <v>64</v>
      </c>
      <c r="G6" s="1" t="s">
        <v>51</v>
      </c>
      <c r="L6" s="1" t="s">
        <v>67</v>
      </c>
      <c r="P6" s="67"/>
    </row>
    <row r="7" spans="2:19">
      <c r="B7" s="3">
        <v>2</v>
      </c>
      <c r="C7" s="44" t="s">
        <v>26</v>
      </c>
      <c r="D7" s="1" t="s">
        <v>18</v>
      </c>
      <c r="E7" s="5" t="s">
        <v>65</v>
      </c>
      <c r="N7" s="64"/>
    </row>
    <row r="8" spans="2:19">
      <c r="B8" s="3">
        <v>3</v>
      </c>
      <c r="C8" s="44" t="s">
        <v>27</v>
      </c>
      <c r="D8" s="1" t="s">
        <v>18</v>
      </c>
      <c r="E8" s="5" t="str">
        <f>E7</f>
        <v>March 2024</v>
      </c>
      <c r="G8" s="1" t="s">
        <v>38</v>
      </c>
      <c r="H8" s="49">
        <v>0.42699635567436572</v>
      </c>
      <c r="L8" s="62" t="s">
        <v>38</v>
      </c>
      <c r="M8" s="49">
        <v>0.40457868228463456</v>
      </c>
      <c r="N8" s="64"/>
    </row>
    <row r="9" spans="2:19" ht="12.75" customHeight="1">
      <c r="B9" s="57" t="s">
        <v>52</v>
      </c>
      <c r="F9" s="53"/>
      <c r="G9" s="1" t="s">
        <v>39</v>
      </c>
      <c r="H9" s="49">
        <v>0.23069614639910441</v>
      </c>
      <c r="L9" s="63" t="s">
        <v>40</v>
      </c>
      <c r="M9" s="49">
        <v>0.25586397366288627</v>
      </c>
      <c r="N9" s="64"/>
    </row>
    <row r="10" spans="2:19">
      <c r="B10" s="3"/>
      <c r="F10" s="53"/>
      <c r="G10" s="1" t="s">
        <v>40</v>
      </c>
      <c r="H10" s="49">
        <v>0.18949282412407784</v>
      </c>
      <c r="L10" s="63" t="s">
        <v>42</v>
      </c>
      <c r="M10" s="49">
        <v>0.1297358669425755</v>
      </c>
      <c r="N10" s="64"/>
    </row>
    <row r="11" spans="2:19">
      <c r="B11" s="6" t="s">
        <v>9</v>
      </c>
      <c r="G11" s="1" t="s">
        <v>41</v>
      </c>
      <c r="H11" s="49">
        <v>7.6568156983776309E-2</v>
      </c>
      <c r="L11" s="3" t="s">
        <v>39</v>
      </c>
      <c r="M11" s="49">
        <v>0.12653160568426478</v>
      </c>
      <c r="N11" s="64"/>
    </row>
    <row r="12" spans="2:19">
      <c r="G12" s="1" t="s">
        <v>43</v>
      </c>
      <c r="H12" s="49">
        <v>2.9972351485752443E-2</v>
      </c>
      <c r="L12" s="63" t="s">
        <v>43</v>
      </c>
      <c r="M12" s="49">
        <v>4.2425886308392981E-2</v>
      </c>
      <c r="N12" s="64"/>
    </row>
    <row r="13" spans="2:19">
      <c r="C13" s="45"/>
      <c r="G13" s="1" t="s">
        <v>42</v>
      </c>
      <c r="H13" s="49">
        <v>2.7099263094489071E-2</v>
      </c>
      <c r="L13" s="63" t="s">
        <v>41</v>
      </c>
      <c r="M13" s="49">
        <v>4.0863985117246017E-2</v>
      </c>
      <c r="N13" s="64"/>
    </row>
    <row r="14" spans="2:19">
      <c r="B14" s="19" t="s">
        <v>2</v>
      </c>
      <c r="E14" s="8"/>
      <c r="G14" s="1" t="s">
        <v>44</v>
      </c>
      <c r="H14" s="49">
        <v>1.9174902238434249E-2</v>
      </c>
      <c r="P14" s="67"/>
      <c r="S14" s="66"/>
    </row>
    <row r="15" spans="2:19">
      <c r="B15" s="1" t="s">
        <v>10</v>
      </c>
      <c r="C15" s="9" t="s">
        <v>4</v>
      </c>
    </row>
    <row r="19" spans="1:13" s="65" customFormat="1" ht="33.75" customHeight="1">
      <c r="A19" s="10"/>
      <c r="B19" s="95" t="s">
        <v>11</v>
      </c>
      <c r="C19" s="95"/>
      <c r="D19" s="95"/>
      <c r="E19" s="95"/>
      <c r="F19" s="11"/>
      <c r="G19" s="11"/>
      <c r="H19" s="11"/>
      <c r="I19" s="11"/>
      <c r="J19" s="11"/>
      <c r="K19" s="10"/>
      <c r="L19" s="10"/>
      <c r="M19" s="10"/>
    </row>
    <row r="20" spans="1:13" s="65" customFormat="1" ht="11.25" customHeight="1">
      <c r="A20" s="10"/>
      <c r="B20" s="18"/>
      <c r="C20" s="18"/>
      <c r="D20" s="18"/>
      <c r="E20" s="18"/>
      <c r="F20" s="12"/>
      <c r="G20" s="12"/>
      <c r="H20" s="12"/>
      <c r="I20" s="12"/>
      <c r="J20" s="12"/>
      <c r="K20" s="10"/>
      <c r="L20" s="10"/>
      <c r="M20" s="10"/>
    </row>
    <row r="21" spans="1:13" s="65" customFormat="1" ht="67.5" customHeight="1">
      <c r="A21" s="10"/>
      <c r="B21" s="96" t="s">
        <v>50</v>
      </c>
      <c r="C21" s="96"/>
      <c r="D21" s="96"/>
      <c r="E21" s="96"/>
      <c r="F21" s="12"/>
      <c r="G21" s="12"/>
      <c r="H21" s="12"/>
      <c r="I21" s="12"/>
      <c r="J21" s="12"/>
      <c r="K21" s="10"/>
      <c r="L21" s="10"/>
      <c r="M21" s="10"/>
    </row>
    <row r="22" spans="1:13" s="65" customFormat="1" ht="11.25" customHeight="1">
      <c r="A22" s="10"/>
      <c r="B22" s="18"/>
      <c r="C22" s="18"/>
      <c r="D22" s="18"/>
      <c r="E22" s="18"/>
      <c r="F22" s="12"/>
      <c r="G22" s="12"/>
      <c r="H22" s="12"/>
      <c r="I22" s="12"/>
      <c r="J22" s="12"/>
      <c r="K22" s="10"/>
      <c r="L22" s="10"/>
      <c r="M22" s="10"/>
    </row>
    <row r="23" spans="1:13" s="65" customFormat="1" ht="11.25">
      <c r="A23" s="10"/>
      <c r="B23" s="96" t="s">
        <v>60</v>
      </c>
      <c r="C23" s="96"/>
      <c r="D23" s="96"/>
      <c r="E23" s="96"/>
      <c r="F23" s="10"/>
      <c r="G23" s="10"/>
      <c r="H23" s="10"/>
      <c r="I23" s="10"/>
      <c r="J23" s="10"/>
      <c r="K23" s="10"/>
      <c r="L23" s="10"/>
      <c r="M23" s="10"/>
    </row>
  </sheetData>
  <sortState xmlns:xlrd2="http://schemas.microsoft.com/office/spreadsheetml/2017/richdata2" ref="L9:M13">
    <sortCondition descending="1" ref="M9:M13"/>
  </sortState>
  <mergeCells count="4">
    <mergeCell ref="B19:E19"/>
    <mergeCell ref="B21:E21"/>
    <mergeCell ref="B23:E23"/>
    <mergeCell ref="B1:E1"/>
  </mergeCells>
  <hyperlinks>
    <hyperlink ref="C7" location="Issuance!A1" display="US Corporate Bonds: Issuance" xr:uid="{00000000-0004-0000-0000-000000000000}"/>
    <hyperlink ref="C15" r:id="rId1" xr:uid="{00000000-0004-0000-0000-000001000000}"/>
    <hyperlink ref="C8" location="'Trading Volume'!A1" display="US Corporate Bonds: Trading Volume" xr:uid="{00000000-0004-0000-0000-000002000000}"/>
    <hyperlink ref="C6"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39"/>
  <sheetViews>
    <sheetView zoomScaleNormal="100"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29" customWidth="1"/>
    <col min="2" max="2" width="9.85546875" style="30" customWidth="1"/>
    <col min="3" max="3" width="9.85546875" style="42" customWidth="1"/>
    <col min="4" max="9" width="9.85546875" style="30" customWidth="1"/>
    <col min="10" max="10" width="2.7109375" style="30" customWidth="1"/>
    <col min="11" max="11" width="9.85546875" style="81" customWidth="1"/>
    <col min="12" max="12" width="9.85546875" style="83" customWidth="1"/>
    <col min="13" max="17" width="9.85546875" style="81" customWidth="1"/>
    <col min="18" max="18" width="2.7109375" style="81" customWidth="1"/>
    <col min="19" max="26" width="9.85546875" style="81" customWidth="1"/>
    <col min="27" max="27" width="2.7109375" style="81" customWidth="1"/>
    <col min="28" max="35" width="9.85546875" style="81" customWidth="1"/>
    <col min="36" max="16384" width="9.140625" style="30"/>
  </cols>
  <sheetData>
    <row r="1" spans="1:35" s="21" customFormat="1" ht="12.75">
      <c r="A1" s="13" t="s">
        <v>12</v>
      </c>
      <c r="B1" s="20" t="s">
        <v>29</v>
      </c>
      <c r="K1" s="68"/>
      <c r="L1" s="69"/>
      <c r="M1" s="69"/>
      <c r="N1" s="69"/>
      <c r="O1" s="69"/>
      <c r="P1" s="69"/>
      <c r="Q1" s="69"/>
      <c r="R1" s="69"/>
      <c r="S1" s="69"/>
      <c r="T1" s="69"/>
      <c r="U1" s="69"/>
      <c r="V1" s="69"/>
      <c r="W1" s="69"/>
      <c r="X1" s="69"/>
      <c r="Y1" s="69"/>
      <c r="Z1" s="69"/>
      <c r="AA1" s="69"/>
      <c r="AB1" s="69"/>
      <c r="AC1" s="69"/>
      <c r="AD1" s="69"/>
      <c r="AE1" s="69"/>
      <c r="AF1" s="69"/>
      <c r="AG1" s="69"/>
      <c r="AH1" s="69"/>
      <c r="AI1" s="69"/>
    </row>
    <row r="2" spans="1:35" s="21" customFormat="1" ht="12.75">
      <c r="A2" s="13" t="s">
        <v>13</v>
      </c>
      <c r="B2" s="20" t="s">
        <v>24</v>
      </c>
      <c r="C2" s="40"/>
      <c r="K2" s="68"/>
      <c r="L2" s="69"/>
      <c r="M2" s="69"/>
      <c r="N2" s="69"/>
      <c r="O2" s="69"/>
      <c r="P2" s="69"/>
      <c r="Q2" s="69"/>
      <c r="R2" s="69"/>
      <c r="S2" s="69"/>
      <c r="T2" s="69"/>
      <c r="U2" s="69"/>
      <c r="V2" s="69"/>
      <c r="W2" s="69"/>
      <c r="X2" s="69"/>
      <c r="Y2" s="69"/>
      <c r="Z2" s="69"/>
      <c r="AA2" s="69"/>
      <c r="AB2" s="69"/>
      <c r="AC2" s="69"/>
      <c r="AD2" s="69"/>
      <c r="AE2" s="69"/>
      <c r="AF2" s="69"/>
      <c r="AG2" s="69"/>
      <c r="AH2" s="69"/>
      <c r="AI2" s="69"/>
    </row>
    <row r="3" spans="1:35" s="21" customFormat="1" ht="12.75">
      <c r="A3" s="14" t="s">
        <v>14</v>
      </c>
      <c r="B3" s="20" t="s">
        <v>20</v>
      </c>
      <c r="C3" s="40"/>
      <c r="K3" s="68"/>
      <c r="L3" s="69"/>
      <c r="M3" s="69"/>
      <c r="N3" s="69"/>
      <c r="O3" s="69"/>
      <c r="P3" s="69"/>
      <c r="Q3" s="69"/>
      <c r="R3" s="69"/>
      <c r="S3" s="69"/>
      <c r="T3" s="69"/>
      <c r="U3" s="69"/>
      <c r="V3" s="69"/>
      <c r="W3" s="69"/>
      <c r="X3" s="69"/>
      <c r="Y3" s="69"/>
      <c r="Z3" s="69"/>
      <c r="AA3" s="69"/>
      <c r="AB3" s="69"/>
      <c r="AC3" s="69"/>
      <c r="AD3" s="69"/>
      <c r="AE3" s="69"/>
      <c r="AF3" s="69"/>
      <c r="AG3" s="69"/>
      <c r="AH3" s="69"/>
      <c r="AI3" s="69"/>
    </row>
    <row r="4" spans="1:35" s="23" customFormat="1" ht="11.25">
      <c r="A4" s="15" t="s">
        <v>3</v>
      </c>
      <c r="B4" s="22" t="s">
        <v>31</v>
      </c>
      <c r="C4" s="41"/>
      <c r="K4" s="70"/>
      <c r="L4" s="71"/>
      <c r="M4" s="71"/>
      <c r="N4" s="71"/>
      <c r="O4" s="71"/>
      <c r="P4" s="71"/>
      <c r="Q4" s="71"/>
      <c r="R4" s="71"/>
      <c r="S4" s="71"/>
      <c r="T4" s="71"/>
      <c r="U4" s="71"/>
      <c r="V4" s="71"/>
      <c r="W4" s="71"/>
      <c r="X4" s="71"/>
      <c r="Y4" s="71"/>
      <c r="Z4" s="71"/>
      <c r="AA4" s="71"/>
      <c r="AB4" s="71"/>
      <c r="AC4" s="71"/>
      <c r="AD4" s="71"/>
      <c r="AE4" s="71"/>
      <c r="AF4" s="71"/>
      <c r="AG4" s="71"/>
      <c r="AH4" s="71"/>
      <c r="AI4" s="71"/>
    </row>
    <row r="5" spans="1:35" s="23" customFormat="1" ht="11.25">
      <c r="A5" s="16" t="s">
        <v>15</v>
      </c>
      <c r="B5" s="22" t="s">
        <v>55</v>
      </c>
      <c r="C5" s="41"/>
      <c r="K5" s="72"/>
      <c r="L5" s="71"/>
      <c r="M5" s="71"/>
      <c r="N5" s="71"/>
      <c r="O5" s="71"/>
      <c r="P5" s="71"/>
      <c r="Q5" s="71"/>
      <c r="R5" s="71"/>
      <c r="S5" s="71"/>
      <c r="T5" s="71"/>
      <c r="U5" s="71"/>
      <c r="V5" s="71"/>
      <c r="W5" s="71"/>
      <c r="X5" s="71"/>
      <c r="Y5" s="71"/>
      <c r="Z5" s="71"/>
      <c r="AA5" s="71"/>
      <c r="AB5" s="71"/>
      <c r="AC5" s="71"/>
      <c r="AD5" s="71"/>
      <c r="AE5" s="71"/>
      <c r="AF5" s="71"/>
      <c r="AG5" s="71"/>
      <c r="AH5" s="71"/>
      <c r="AI5" s="71"/>
    </row>
    <row r="6" spans="1:35" s="23" customFormat="1">
      <c r="A6" s="16"/>
      <c r="B6" s="24"/>
      <c r="E6" s="24"/>
      <c r="K6" s="72"/>
      <c r="L6" s="71"/>
      <c r="M6" s="71"/>
      <c r="N6" s="72"/>
      <c r="O6" s="71"/>
      <c r="P6" s="71"/>
      <c r="Q6" s="71"/>
      <c r="R6" s="71"/>
      <c r="S6" s="73"/>
      <c r="T6" s="73"/>
      <c r="U6" s="73"/>
      <c r="V6" s="73"/>
      <c r="W6" s="73"/>
      <c r="X6" s="73"/>
      <c r="Y6" s="73"/>
      <c r="Z6" s="73"/>
      <c r="AA6" s="71"/>
      <c r="AB6" s="71"/>
      <c r="AC6" s="71"/>
      <c r="AD6" s="71"/>
      <c r="AE6" s="71"/>
      <c r="AF6" s="71"/>
      <c r="AG6" s="71"/>
      <c r="AH6" s="71"/>
      <c r="AI6" s="71"/>
    </row>
    <row r="7" spans="1:35" s="25" customFormat="1">
      <c r="A7" s="26"/>
      <c r="B7" s="48"/>
      <c r="C7" s="48"/>
      <c r="D7" s="48"/>
      <c r="E7" s="48"/>
      <c r="F7" s="48"/>
      <c r="G7" s="48"/>
      <c r="H7" s="48"/>
      <c r="I7" s="48"/>
      <c r="K7" s="98" t="s">
        <v>53</v>
      </c>
      <c r="L7" s="98"/>
      <c r="M7" s="98"/>
      <c r="N7" s="98"/>
      <c r="O7" s="98"/>
      <c r="P7" s="98"/>
      <c r="Q7" s="98"/>
      <c r="R7" s="73"/>
      <c r="S7" s="74"/>
      <c r="T7" s="74"/>
      <c r="U7" s="74"/>
      <c r="V7" s="74" t="s">
        <v>23</v>
      </c>
      <c r="W7" s="74"/>
      <c r="X7" s="74"/>
      <c r="Y7" s="74"/>
      <c r="Z7" s="74"/>
      <c r="AA7" s="73"/>
      <c r="AB7" s="74"/>
      <c r="AC7" s="74"/>
      <c r="AD7" s="74"/>
      <c r="AE7" s="74" t="s">
        <v>36</v>
      </c>
      <c r="AF7" s="74"/>
      <c r="AG7" s="74"/>
      <c r="AH7" s="74"/>
      <c r="AI7" s="74"/>
    </row>
    <row r="8" spans="1:35" s="33" customFormat="1" ht="24.75" thickBot="1">
      <c r="A8" s="27"/>
      <c r="B8" s="31" t="s">
        <v>38</v>
      </c>
      <c r="C8" s="31" t="s">
        <v>39</v>
      </c>
      <c r="D8" s="32" t="s">
        <v>40</v>
      </c>
      <c r="E8" s="31" t="s">
        <v>41</v>
      </c>
      <c r="F8" s="32" t="s">
        <v>42</v>
      </c>
      <c r="G8" s="32" t="s">
        <v>43</v>
      </c>
      <c r="H8" s="32" t="s">
        <v>44</v>
      </c>
      <c r="I8" s="32" t="s">
        <v>0</v>
      </c>
      <c r="K8" s="75" t="s">
        <v>38</v>
      </c>
      <c r="L8" s="75" t="s">
        <v>39</v>
      </c>
      <c r="M8" s="76" t="s">
        <v>40</v>
      </c>
      <c r="N8" s="75" t="s">
        <v>41</v>
      </c>
      <c r="O8" s="76" t="s">
        <v>42</v>
      </c>
      <c r="P8" s="76" t="s">
        <v>43</v>
      </c>
      <c r="Q8" s="76" t="s">
        <v>44</v>
      </c>
      <c r="R8" s="77"/>
      <c r="S8" s="78" t="s">
        <v>38</v>
      </c>
      <c r="T8" s="78" t="s">
        <v>39</v>
      </c>
      <c r="U8" s="76" t="s">
        <v>40</v>
      </c>
      <c r="V8" s="78" t="s">
        <v>41</v>
      </c>
      <c r="W8" s="76" t="s">
        <v>42</v>
      </c>
      <c r="X8" s="76" t="s">
        <v>43</v>
      </c>
      <c r="Y8" s="76" t="s">
        <v>44</v>
      </c>
      <c r="Z8" s="76" t="s">
        <v>0</v>
      </c>
      <c r="AA8" s="77"/>
      <c r="AB8" s="78" t="s">
        <v>38</v>
      </c>
      <c r="AC8" s="78" t="s">
        <v>39</v>
      </c>
      <c r="AD8" s="76" t="s">
        <v>40</v>
      </c>
      <c r="AE8" s="78" t="s">
        <v>41</v>
      </c>
      <c r="AF8" s="76" t="s">
        <v>42</v>
      </c>
      <c r="AG8" s="76" t="s">
        <v>43</v>
      </c>
      <c r="AH8" s="76" t="s">
        <v>44</v>
      </c>
      <c r="AI8" s="76" t="s">
        <v>0</v>
      </c>
    </row>
    <row r="9" spans="1:35" s="29" customFormat="1" ht="12.75" thickTop="1">
      <c r="A9" s="28">
        <v>2012</v>
      </c>
      <c r="B9" s="34">
        <v>11046.091</v>
      </c>
      <c r="C9" s="34">
        <v>8838.0692999999992</v>
      </c>
      <c r="D9" s="35">
        <v>6713.9760000000006</v>
      </c>
      <c r="E9" s="34">
        <v>3947.741</v>
      </c>
      <c r="F9" s="35">
        <v>2095.811248</v>
      </c>
      <c r="G9" s="35">
        <v>1280.3415</v>
      </c>
      <c r="H9" s="35">
        <v>952.34649522299992</v>
      </c>
      <c r="I9" s="35">
        <f t="shared" ref="I9:I17" si="0">SUM(B9:H9)</f>
        <v>34874.376543222999</v>
      </c>
      <c r="J9" s="34"/>
      <c r="K9" s="47">
        <f t="shared" ref="K9:K18" si="1">B9/$I9</f>
        <v>0.31673945443324475</v>
      </c>
      <c r="L9" s="47">
        <f t="shared" ref="L9:L18" si="2">C9/$I9</f>
        <v>0.25342587240365927</v>
      </c>
      <c r="M9" s="47">
        <f t="shared" ref="M9:M18" si="3">D9/$I9</f>
        <v>0.19251888250041566</v>
      </c>
      <c r="N9" s="47">
        <f t="shared" ref="N9:N18" si="4">E9/$I9</f>
        <v>0.11319889819699584</v>
      </c>
      <c r="O9" s="47">
        <f t="shared" ref="O9:O18" si="5">F9/$I9</f>
        <v>6.0096020509570108E-2</v>
      </c>
      <c r="P9" s="47">
        <f t="shared" ref="P9:P18" si="6">G9/$I9</f>
        <v>3.6712957389020445E-2</v>
      </c>
      <c r="Q9" s="47">
        <f t="shared" ref="Q9:Q18" si="7">H9/$I9</f>
        <v>2.7307914567093979E-2</v>
      </c>
      <c r="R9" s="46"/>
      <c r="S9" s="47" t="s">
        <v>22</v>
      </c>
      <c r="T9" s="47" t="s">
        <v>22</v>
      </c>
      <c r="U9" s="47" t="s">
        <v>22</v>
      </c>
      <c r="V9" s="47" t="s">
        <v>22</v>
      </c>
      <c r="W9" s="47" t="s">
        <v>22</v>
      </c>
      <c r="X9" s="47" t="s">
        <v>22</v>
      </c>
      <c r="Y9" s="47" t="s">
        <v>22</v>
      </c>
      <c r="Z9" s="47" t="s">
        <v>22</v>
      </c>
      <c r="AA9" s="79"/>
      <c r="AB9" s="47" t="s">
        <v>22</v>
      </c>
      <c r="AC9" s="47" t="s">
        <v>22</v>
      </c>
      <c r="AD9" s="47" t="s">
        <v>22</v>
      </c>
      <c r="AE9" s="47" t="s">
        <v>22</v>
      </c>
      <c r="AF9" s="47" t="s">
        <v>22</v>
      </c>
      <c r="AG9" s="47" t="s">
        <v>22</v>
      </c>
      <c r="AH9" s="47" t="s">
        <v>22</v>
      </c>
      <c r="AI9" s="47" t="s">
        <v>22</v>
      </c>
    </row>
    <row r="10" spans="1:35" s="29" customFormat="1">
      <c r="A10" s="28">
        <v>2013</v>
      </c>
      <c r="B10" s="34">
        <v>11854.434999999999</v>
      </c>
      <c r="C10" s="34">
        <v>8742.5897000000004</v>
      </c>
      <c r="D10" s="35">
        <v>7120.619999999999</v>
      </c>
      <c r="E10" s="34">
        <v>3885.5909999999999</v>
      </c>
      <c r="F10" s="35">
        <v>2058.2918532240001</v>
      </c>
      <c r="G10" s="35">
        <v>1285.7299</v>
      </c>
      <c r="H10" s="35">
        <v>951.63158348599995</v>
      </c>
      <c r="I10" s="35">
        <f t="shared" si="0"/>
        <v>35898.889036710003</v>
      </c>
      <c r="J10" s="34"/>
      <c r="K10" s="47">
        <f t="shared" si="1"/>
        <v>0.33021732198669773</v>
      </c>
      <c r="L10" s="47">
        <f t="shared" si="2"/>
        <v>0.2435337118945346</v>
      </c>
      <c r="M10" s="47">
        <f t="shared" si="3"/>
        <v>0.19835209921729033</v>
      </c>
      <c r="N10" s="47">
        <f t="shared" si="4"/>
        <v>0.1082370821009702</v>
      </c>
      <c r="O10" s="47">
        <f t="shared" si="5"/>
        <v>5.7335809225717328E-2</v>
      </c>
      <c r="P10" s="47">
        <f t="shared" si="6"/>
        <v>3.581531168513933E-2</v>
      </c>
      <c r="Q10" s="47">
        <f t="shared" si="7"/>
        <v>2.6508663889650369E-2</v>
      </c>
      <c r="R10" s="46"/>
      <c r="S10" s="47">
        <f t="shared" ref="S10:S18" si="8">B10/B9-1</f>
        <v>7.3179190720047416E-2</v>
      </c>
      <c r="T10" s="47">
        <f t="shared" ref="T10:T18" si="9">C10/C9-1</f>
        <v>-1.0803219205352765E-2</v>
      </c>
      <c r="U10" s="47">
        <f t="shared" ref="U10:U18" si="10">D10/D9-1</f>
        <v>6.0566793804445851E-2</v>
      </c>
      <c r="V10" s="47">
        <f t="shared" ref="V10:V18" si="11">E10/E9-1</f>
        <v>-1.5743180720315775E-2</v>
      </c>
      <c r="W10" s="47">
        <f t="shared" ref="W10:W18" si="12">F10/F9-1</f>
        <v>-1.7902086751277801E-2</v>
      </c>
      <c r="X10" s="47">
        <f t="shared" ref="X10:X18" si="13">G10/G9-1</f>
        <v>4.2085646680982691E-3</v>
      </c>
      <c r="Y10" s="47">
        <f t="shared" ref="Y10:Y16" si="14">H10/H9-1</f>
        <v>-7.5068448362647366E-4</v>
      </c>
      <c r="Z10" s="47">
        <f t="shared" ref="Z10:Z16" si="15">I10/I9-1</f>
        <v>2.9377227495873237E-2</v>
      </c>
      <c r="AA10" s="79"/>
      <c r="AB10" s="47" t="s">
        <v>22</v>
      </c>
      <c r="AC10" s="47" t="s">
        <v>22</v>
      </c>
      <c r="AD10" s="47" t="s">
        <v>22</v>
      </c>
      <c r="AE10" s="47" t="s">
        <v>22</v>
      </c>
      <c r="AF10" s="47" t="s">
        <v>22</v>
      </c>
      <c r="AG10" s="47" t="s">
        <v>22</v>
      </c>
      <c r="AH10" s="47" t="s">
        <v>22</v>
      </c>
      <c r="AI10" s="47" t="s">
        <v>22</v>
      </c>
    </row>
    <row r="11" spans="1:35" s="29" customFormat="1">
      <c r="A11" s="28">
        <v>2014</v>
      </c>
      <c r="B11" s="34">
        <v>12504.781999999999</v>
      </c>
      <c r="C11" s="34">
        <v>8841.9967782146414</v>
      </c>
      <c r="D11" s="35">
        <v>7464.5210000000006</v>
      </c>
      <c r="E11" s="34">
        <v>3849.4580000000001</v>
      </c>
      <c r="F11" s="35">
        <v>2028.749936144</v>
      </c>
      <c r="G11" s="35">
        <v>1349.3802000000001</v>
      </c>
      <c r="H11" s="35">
        <v>930.38588252700004</v>
      </c>
      <c r="I11" s="35">
        <f t="shared" si="0"/>
        <v>36969.273796885638</v>
      </c>
      <c r="J11" s="34"/>
      <c r="K11" s="47">
        <f t="shared" si="1"/>
        <v>0.33824797502658616</v>
      </c>
      <c r="L11" s="47">
        <f t="shared" si="2"/>
        <v>0.23917150298363471</v>
      </c>
      <c r="M11" s="47">
        <f t="shared" si="3"/>
        <v>0.20191148576547982</v>
      </c>
      <c r="N11" s="47">
        <f t="shared" si="4"/>
        <v>0.10412587548106736</v>
      </c>
      <c r="O11" s="47">
        <f t="shared" si="5"/>
        <v>5.4876651007272577E-2</v>
      </c>
      <c r="P11" s="47">
        <f t="shared" si="6"/>
        <v>3.650004615761953E-2</v>
      </c>
      <c r="Q11" s="47">
        <f t="shared" si="7"/>
        <v>2.5166463578339952E-2</v>
      </c>
      <c r="R11" s="46"/>
      <c r="S11" s="47">
        <f t="shared" si="8"/>
        <v>5.4861070983138305E-2</v>
      </c>
      <c r="T11" s="47">
        <f t="shared" si="9"/>
        <v>1.1370438465691857E-2</v>
      </c>
      <c r="U11" s="47">
        <f t="shared" si="10"/>
        <v>4.8296496653381649E-2</v>
      </c>
      <c r="V11" s="47">
        <f t="shared" si="11"/>
        <v>-9.2992288689158764E-3</v>
      </c>
      <c r="W11" s="47">
        <f t="shared" si="12"/>
        <v>-1.4352637617317088E-2</v>
      </c>
      <c r="X11" s="47">
        <f t="shared" si="13"/>
        <v>4.9505187675887408E-2</v>
      </c>
      <c r="Y11" s="47">
        <f t="shared" si="14"/>
        <v>-2.2325552585353514E-2</v>
      </c>
      <c r="Z11" s="47">
        <f t="shared" si="15"/>
        <v>2.981665418896573E-2</v>
      </c>
      <c r="AA11" s="79"/>
      <c r="AB11" s="47" t="s">
        <v>22</v>
      </c>
      <c r="AC11" s="47" t="s">
        <v>22</v>
      </c>
      <c r="AD11" s="47" t="s">
        <v>22</v>
      </c>
      <c r="AE11" s="47" t="s">
        <v>22</v>
      </c>
      <c r="AF11" s="47" t="s">
        <v>22</v>
      </c>
      <c r="AG11" s="47" t="s">
        <v>22</v>
      </c>
      <c r="AH11" s="47" t="s">
        <v>22</v>
      </c>
      <c r="AI11" s="47" t="s">
        <v>22</v>
      </c>
    </row>
    <row r="12" spans="1:35" s="29" customFormat="1">
      <c r="A12" s="28">
        <v>2015</v>
      </c>
      <c r="B12" s="34">
        <v>13191.554999999998</v>
      </c>
      <c r="C12" s="34">
        <v>8894.8133406955785</v>
      </c>
      <c r="D12" s="35">
        <v>7701.9140000000007</v>
      </c>
      <c r="E12" s="34">
        <v>3869.605</v>
      </c>
      <c r="F12" s="35">
        <v>1995.3962486349997</v>
      </c>
      <c r="G12" s="35">
        <v>1376.5868</v>
      </c>
      <c r="H12" s="35">
        <v>941.49244143999999</v>
      </c>
      <c r="I12" s="35">
        <f t="shared" si="0"/>
        <v>37971.362830770573</v>
      </c>
      <c r="J12" s="34"/>
      <c r="K12" s="47">
        <f t="shared" si="1"/>
        <v>0.34740799425060548</v>
      </c>
      <c r="L12" s="47">
        <f t="shared" si="2"/>
        <v>0.23425056878621051</v>
      </c>
      <c r="M12" s="47">
        <f t="shared" si="3"/>
        <v>0.20283480564881537</v>
      </c>
      <c r="N12" s="47">
        <f t="shared" si="4"/>
        <v>0.10190850976947861</v>
      </c>
      <c r="O12" s="47">
        <f t="shared" si="5"/>
        <v>5.2550029808727465E-2</v>
      </c>
      <c r="P12" s="47">
        <f t="shared" si="6"/>
        <v>3.6253289252090405E-2</v>
      </c>
      <c r="Q12" s="47">
        <f t="shared" si="7"/>
        <v>2.479480248407228E-2</v>
      </c>
      <c r="R12" s="46"/>
      <c r="S12" s="47">
        <f t="shared" si="8"/>
        <v>5.4920829487471234E-2</v>
      </c>
      <c r="T12" s="47">
        <f t="shared" si="9"/>
        <v>5.9733749972707972E-3</v>
      </c>
      <c r="U12" s="47">
        <f t="shared" si="10"/>
        <v>3.1802844415602882E-2</v>
      </c>
      <c r="V12" s="47">
        <f t="shared" si="11"/>
        <v>5.2337238125470531E-3</v>
      </c>
      <c r="W12" s="47">
        <f t="shared" si="12"/>
        <v>-1.6440511920554846E-2</v>
      </c>
      <c r="X12" s="47">
        <f t="shared" si="13"/>
        <v>2.0162293770132456E-2</v>
      </c>
      <c r="Y12" s="47">
        <f t="shared" si="14"/>
        <v>1.1937583234640003E-2</v>
      </c>
      <c r="Z12" s="47">
        <f t="shared" si="15"/>
        <v>2.710599725032603E-2</v>
      </c>
      <c r="AA12" s="79"/>
      <c r="AB12" s="47" t="s">
        <v>22</v>
      </c>
      <c r="AC12" s="47" t="s">
        <v>22</v>
      </c>
      <c r="AD12" s="47" t="s">
        <v>22</v>
      </c>
      <c r="AE12" s="47" t="s">
        <v>22</v>
      </c>
      <c r="AF12" s="47" t="s">
        <v>22</v>
      </c>
      <c r="AG12" s="47" t="s">
        <v>22</v>
      </c>
      <c r="AH12" s="47" t="s">
        <v>22</v>
      </c>
      <c r="AI12" s="47" t="s">
        <v>22</v>
      </c>
    </row>
    <row r="13" spans="1:35" s="29" customFormat="1">
      <c r="A13" s="28">
        <v>2016</v>
      </c>
      <c r="B13" s="34">
        <v>13908.241</v>
      </c>
      <c r="C13" s="34">
        <v>9023.2119287206697</v>
      </c>
      <c r="D13" s="35">
        <v>7954.6869999999999</v>
      </c>
      <c r="E13" s="34">
        <v>3918.703</v>
      </c>
      <c r="F13" s="35">
        <v>1971.6921650040001</v>
      </c>
      <c r="G13" s="35">
        <v>1391.7602999999999</v>
      </c>
      <c r="H13" s="35">
        <v>884.87020987699998</v>
      </c>
      <c r="I13" s="35">
        <f t="shared" si="0"/>
        <v>39053.165603601672</v>
      </c>
      <c r="J13" s="34"/>
      <c r="K13" s="47">
        <f t="shared" si="1"/>
        <v>0.35613607207087239</v>
      </c>
      <c r="L13" s="47">
        <f t="shared" si="2"/>
        <v>0.2310494370753009</v>
      </c>
      <c r="M13" s="47">
        <f t="shared" si="3"/>
        <v>0.20368866075395384</v>
      </c>
      <c r="N13" s="47">
        <f t="shared" si="4"/>
        <v>0.1003427747644252</v>
      </c>
      <c r="O13" s="47">
        <f t="shared" si="5"/>
        <v>5.0487383917020061E-2</v>
      </c>
      <c r="P13" s="47">
        <f t="shared" si="6"/>
        <v>3.5637579655556653E-2</v>
      </c>
      <c r="Q13" s="47">
        <f t="shared" si="7"/>
        <v>2.2658091762870893E-2</v>
      </c>
      <c r="R13" s="46"/>
      <c r="S13" s="47">
        <f t="shared" si="8"/>
        <v>5.4329152249299018E-2</v>
      </c>
      <c r="T13" s="47">
        <f t="shared" si="9"/>
        <v>1.44352200666924E-2</v>
      </c>
      <c r="U13" s="47">
        <f t="shared" si="10"/>
        <v>3.2819504346581763E-2</v>
      </c>
      <c r="V13" s="47">
        <f t="shared" si="11"/>
        <v>1.2688116745765976E-2</v>
      </c>
      <c r="W13" s="47">
        <f t="shared" si="12"/>
        <v>-1.187938668683719E-2</v>
      </c>
      <c r="X13" s="47">
        <f t="shared" si="13"/>
        <v>1.1022552301097166E-2</v>
      </c>
      <c r="Y13" s="47">
        <f t="shared" si="14"/>
        <v>-6.0140930580809604E-2</v>
      </c>
      <c r="Z13" s="47">
        <f t="shared" si="15"/>
        <v>2.8489964335818962E-2</v>
      </c>
      <c r="AA13" s="79"/>
      <c r="AB13" s="47" t="s">
        <v>22</v>
      </c>
      <c r="AC13" s="47" t="s">
        <v>22</v>
      </c>
      <c r="AD13" s="47" t="s">
        <v>22</v>
      </c>
      <c r="AE13" s="47" t="s">
        <v>22</v>
      </c>
      <c r="AF13" s="47" t="s">
        <v>22</v>
      </c>
      <c r="AG13" s="47" t="s">
        <v>22</v>
      </c>
      <c r="AH13" s="47" t="s">
        <v>22</v>
      </c>
      <c r="AI13" s="47" t="s">
        <v>22</v>
      </c>
    </row>
    <row r="14" spans="1:35" s="29" customFormat="1">
      <c r="A14" s="28">
        <v>2017</v>
      </c>
      <c r="B14" s="34">
        <v>14468.780999999999</v>
      </c>
      <c r="C14" s="34">
        <v>9304.5247373480015</v>
      </c>
      <c r="D14" s="35">
        <v>8306.0779999999995</v>
      </c>
      <c r="E14" s="34">
        <v>3934.9290000000001</v>
      </c>
      <c r="F14" s="35">
        <v>1934.6707613579999</v>
      </c>
      <c r="G14" s="35">
        <v>1457.9101000000001</v>
      </c>
      <c r="H14" s="35">
        <v>965.93270559099994</v>
      </c>
      <c r="I14" s="35">
        <f t="shared" si="0"/>
        <v>40372.826304296999</v>
      </c>
      <c r="J14" s="34"/>
      <c r="K14" s="47">
        <f t="shared" si="1"/>
        <v>0.35837919522765843</v>
      </c>
      <c r="L14" s="47">
        <f t="shared" si="2"/>
        <v>0.23046503277274133</v>
      </c>
      <c r="M14" s="47">
        <f t="shared" si="3"/>
        <v>0.2057343703756494</v>
      </c>
      <c r="N14" s="47">
        <f t="shared" si="4"/>
        <v>9.7464789072277402E-2</v>
      </c>
      <c r="O14" s="47">
        <f t="shared" si="5"/>
        <v>4.7920121984427112E-2</v>
      </c>
      <c r="P14" s="47">
        <f t="shared" si="6"/>
        <v>3.611117262416752E-2</v>
      </c>
      <c r="Q14" s="47">
        <f t="shared" si="7"/>
        <v>2.392531794307878E-2</v>
      </c>
      <c r="R14" s="46"/>
      <c r="S14" s="47">
        <f t="shared" si="8"/>
        <v>4.0302724118743694E-2</v>
      </c>
      <c r="T14" s="47">
        <f t="shared" si="9"/>
        <v>3.1176571142246923E-2</v>
      </c>
      <c r="U14" s="47">
        <f t="shared" si="10"/>
        <v>4.4174082525182845E-2</v>
      </c>
      <c r="V14" s="47">
        <f t="shared" si="11"/>
        <v>4.1406557220591278E-3</v>
      </c>
      <c r="W14" s="47">
        <f t="shared" si="12"/>
        <v>-1.8776462321604348E-2</v>
      </c>
      <c r="X14" s="47">
        <f t="shared" si="13"/>
        <v>4.7529592559868439E-2</v>
      </c>
      <c r="Y14" s="47">
        <f t="shared" si="14"/>
        <v>9.1609475388789496E-2</v>
      </c>
      <c r="Z14" s="47">
        <f t="shared" si="15"/>
        <v>3.3791388746566176E-2</v>
      </c>
      <c r="AA14" s="79"/>
      <c r="AB14" s="47" t="s">
        <v>22</v>
      </c>
      <c r="AC14" s="47" t="s">
        <v>22</v>
      </c>
      <c r="AD14" s="47" t="s">
        <v>22</v>
      </c>
      <c r="AE14" s="47" t="s">
        <v>22</v>
      </c>
      <c r="AF14" s="47" t="s">
        <v>22</v>
      </c>
      <c r="AG14" s="47" t="s">
        <v>22</v>
      </c>
      <c r="AH14" s="47" t="s">
        <v>22</v>
      </c>
      <c r="AI14" s="47" t="s">
        <v>22</v>
      </c>
    </row>
    <row r="15" spans="1:35" s="29" customFormat="1">
      <c r="A15" s="28">
        <v>2018</v>
      </c>
      <c r="B15" s="34">
        <v>15607.967000000002</v>
      </c>
      <c r="C15" s="34">
        <v>9732.3297792649773</v>
      </c>
      <c r="D15" s="35">
        <v>8508.3140000000003</v>
      </c>
      <c r="E15" s="34">
        <v>3889.7080000000001</v>
      </c>
      <c r="F15" s="35">
        <v>1841.5774630000001</v>
      </c>
      <c r="G15" s="35">
        <v>1615.6286</v>
      </c>
      <c r="H15" s="35">
        <v>995.97135619999995</v>
      </c>
      <c r="I15" s="35">
        <f t="shared" si="0"/>
        <v>42191.496198464978</v>
      </c>
      <c r="J15" s="34"/>
      <c r="K15" s="47">
        <f t="shared" si="1"/>
        <v>0.3699315835253042</v>
      </c>
      <c r="L15" s="47">
        <f t="shared" si="2"/>
        <v>0.23067041124792018</v>
      </c>
      <c r="M15" s="47">
        <f t="shared" si="3"/>
        <v>0.20165945194210846</v>
      </c>
      <c r="N15" s="47">
        <f t="shared" si="4"/>
        <v>9.2191753089370568E-2</v>
      </c>
      <c r="O15" s="47">
        <f t="shared" si="5"/>
        <v>4.3648071979656429E-2</v>
      </c>
      <c r="P15" s="47">
        <f t="shared" si="6"/>
        <v>3.8292754359793957E-2</v>
      </c>
      <c r="Q15" s="47">
        <f t="shared" si="7"/>
        <v>2.3605973855846233E-2</v>
      </c>
      <c r="R15" s="46"/>
      <c r="S15" s="47">
        <f t="shared" si="8"/>
        <v>7.8734068889424913E-2</v>
      </c>
      <c r="T15" s="47">
        <f t="shared" si="9"/>
        <v>4.5978172340150003E-2</v>
      </c>
      <c r="U15" s="47">
        <f t="shared" si="10"/>
        <v>2.43479533902764E-2</v>
      </c>
      <c r="V15" s="47">
        <f t="shared" si="11"/>
        <v>-1.1492202273535312E-2</v>
      </c>
      <c r="W15" s="47">
        <f t="shared" si="12"/>
        <v>-4.8118419018569836E-2</v>
      </c>
      <c r="X15" s="47">
        <f t="shared" si="13"/>
        <v>0.10818122461734769</v>
      </c>
      <c r="Y15" s="47">
        <f t="shared" si="14"/>
        <v>3.1098077987349093E-2</v>
      </c>
      <c r="Z15" s="47">
        <f t="shared" si="15"/>
        <v>4.5046880801961953E-2</v>
      </c>
      <c r="AA15" s="79"/>
      <c r="AB15" s="47" t="s">
        <v>22</v>
      </c>
      <c r="AC15" s="47" t="s">
        <v>22</v>
      </c>
      <c r="AD15" s="47" t="s">
        <v>22</v>
      </c>
      <c r="AE15" s="47" t="s">
        <v>22</v>
      </c>
      <c r="AF15" s="47" t="s">
        <v>22</v>
      </c>
      <c r="AG15" s="47" t="s">
        <v>22</v>
      </c>
      <c r="AH15" s="47" t="s">
        <v>22</v>
      </c>
      <c r="AI15" s="47" t="s">
        <v>22</v>
      </c>
    </row>
    <row r="16" spans="1:35" s="29" customFormat="1">
      <c r="A16" s="28">
        <v>2019</v>
      </c>
      <c r="B16" s="34">
        <v>16673.326999999997</v>
      </c>
      <c r="C16" s="34">
        <v>10229.477993191</v>
      </c>
      <c r="D16" s="34">
        <v>8859.0259999999998</v>
      </c>
      <c r="E16" s="34">
        <v>3899.431</v>
      </c>
      <c r="F16" s="34">
        <v>1726.1536660000002</v>
      </c>
      <c r="G16" s="34">
        <v>1663.1961190365641</v>
      </c>
      <c r="H16" s="34">
        <v>1045.247527</v>
      </c>
      <c r="I16" s="35">
        <f t="shared" si="0"/>
        <v>44095.859305227554</v>
      </c>
      <c r="J16" s="34"/>
      <c r="K16" s="47">
        <f t="shared" si="1"/>
        <v>0.37811547983652466</v>
      </c>
      <c r="L16" s="47">
        <f t="shared" si="2"/>
        <v>0.23198273385225304</v>
      </c>
      <c r="M16" s="47">
        <f t="shared" si="3"/>
        <v>0.20090380683316822</v>
      </c>
      <c r="N16" s="47">
        <f t="shared" si="4"/>
        <v>8.8430774713074325E-2</v>
      </c>
      <c r="O16" s="47">
        <f t="shared" si="5"/>
        <v>3.9145481983959549E-2</v>
      </c>
      <c r="P16" s="47">
        <f t="shared" si="6"/>
        <v>3.7717739153784735E-2</v>
      </c>
      <c r="Q16" s="47">
        <f t="shared" si="7"/>
        <v>2.3703983627235633E-2</v>
      </c>
      <c r="R16" s="46"/>
      <c r="S16" s="47">
        <f t="shared" si="8"/>
        <v>6.8257448263441045E-2</v>
      </c>
      <c r="T16" s="47">
        <f t="shared" si="9"/>
        <v>5.1082138110980502E-2</v>
      </c>
      <c r="U16" s="47">
        <f t="shared" si="10"/>
        <v>4.1219917365532099E-2</v>
      </c>
      <c r="V16" s="47">
        <f t="shared" si="11"/>
        <v>2.4996734973421475E-3</v>
      </c>
      <c r="W16" s="47">
        <f t="shared" si="12"/>
        <v>-6.2676590759299433E-2</v>
      </c>
      <c r="X16" s="47">
        <f t="shared" si="13"/>
        <v>2.9442112522992003E-2</v>
      </c>
      <c r="Y16" s="47">
        <f t="shared" si="14"/>
        <v>4.9475489925741245E-2</v>
      </c>
      <c r="Z16" s="47">
        <f t="shared" si="15"/>
        <v>4.5136183315344525E-2</v>
      </c>
      <c r="AA16" s="79"/>
      <c r="AB16" s="47" t="s">
        <v>22</v>
      </c>
      <c r="AC16" s="47" t="s">
        <v>22</v>
      </c>
      <c r="AD16" s="47" t="s">
        <v>22</v>
      </c>
      <c r="AE16" s="47" t="s">
        <v>22</v>
      </c>
      <c r="AF16" s="47" t="s">
        <v>22</v>
      </c>
      <c r="AG16" s="47" t="s">
        <v>22</v>
      </c>
      <c r="AH16" s="47" t="s">
        <v>22</v>
      </c>
      <c r="AI16" s="47" t="s">
        <v>22</v>
      </c>
    </row>
    <row r="17" spans="1:35" s="29" customFormat="1">
      <c r="A17" s="28">
        <v>2020</v>
      </c>
      <c r="B17" s="34">
        <v>20973.129000000004</v>
      </c>
      <c r="C17" s="34">
        <v>11214.048699999999</v>
      </c>
      <c r="D17" s="35">
        <v>9810.0320000000011</v>
      </c>
      <c r="E17" s="34">
        <v>3983.9079999999999</v>
      </c>
      <c r="F17" s="34">
        <v>1688.596303</v>
      </c>
      <c r="G17" s="34">
        <v>1535.4989230618703</v>
      </c>
      <c r="H17" s="35">
        <v>986.89668310100001</v>
      </c>
      <c r="I17" s="35">
        <f t="shared" si="0"/>
        <v>50192.109609162879</v>
      </c>
      <c r="J17" s="34"/>
      <c r="K17" s="47">
        <f t="shared" si="1"/>
        <v>0.41785709274453831</v>
      </c>
      <c r="L17" s="47">
        <f t="shared" si="2"/>
        <v>0.22342254165688238</v>
      </c>
      <c r="M17" s="47">
        <f t="shared" si="3"/>
        <v>0.19544968474903712</v>
      </c>
      <c r="N17" s="47">
        <f t="shared" si="4"/>
        <v>7.9373192938531373E-2</v>
      </c>
      <c r="O17" s="47">
        <f t="shared" si="5"/>
        <v>3.3642664477520512E-2</v>
      </c>
      <c r="P17" s="47">
        <f t="shared" si="6"/>
        <v>3.0592436441076697E-2</v>
      </c>
      <c r="Q17" s="47">
        <f t="shared" si="7"/>
        <v>1.9662386992413565E-2</v>
      </c>
      <c r="R17" s="46"/>
      <c r="S17" s="47">
        <f t="shared" si="8"/>
        <v>0.25788506397073641</v>
      </c>
      <c r="T17" s="47">
        <f t="shared" si="9"/>
        <v>9.62483821231499E-2</v>
      </c>
      <c r="U17" s="47">
        <f t="shared" si="10"/>
        <v>0.10734882141671109</v>
      </c>
      <c r="V17" s="47">
        <f t="shared" si="11"/>
        <v>2.1663929942599358E-2</v>
      </c>
      <c r="W17" s="47">
        <f t="shared" si="12"/>
        <v>-2.1757832885777484E-2</v>
      </c>
      <c r="X17" s="47">
        <f t="shared" si="13"/>
        <v>-7.6778195014466921E-2</v>
      </c>
      <c r="Y17" s="47">
        <f t="shared" ref="Y17:Z18" si="16">H17/H16-1</f>
        <v>-5.5824905002621383E-2</v>
      </c>
      <c r="Z17" s="47">
        <f t="shared" si="16"/>
        <v>0.13824994908790944</v>
      </c>
      <c r="AA17" s="79"/>
      <c r="AB17" s="47" t="s">
        <v>22</v>
      </c>
      <c r="AC17" s="47" t="s">
        <v>22</v>
      </c>
      <c r="AD17" s="47" t="s">
        <v>22</v>
      </c>
      <c r="AE17" s="47" t="s">
        <v>22</v>
      </c>
      <c r="AF17" s="47" t="s">
        <v>22</v>
      </c>
      <c r="AG17" s="47" t="s">
        <v>22</v>
      </c>
      <c r="AH17" s="47" t="s">
        <v>22</v>
      </c>
      <c r="AI17" s="47" t="s">
        <v>22</v>
      </c>
    </row>
    <row r="18" spans="1:35" s="29" customFormat="1">
      <c r="A18" s="28">
        <v>2021</v>
      </c>
      <c r="B18" s="34">
        <v>22584.039000000001</v>
      </c>
      <c r="C18" s="34">
        <v>12201.62818298232</v>
      </c>
      <c r="D18" s="35">
        <v>10058.427000000001</v>
      </c>
      <c r="E18" s="34">
        <v>4069.4319999999998</v>
      </c>
      <c r="F18" s="34">
        <v>1433.292829</v>
      </c>
      <c r="G18" s="34">
        <v>1585.251831498425</v>
      </c>
      <c r="H18" s="35">
        <v>1014.1696392</v>
      </c>
      <c r="I18" s="35">
        <v>52946.240482680747</v>
      </c>
      <c r="J18" s="34"/>
      <c r="K18" s="47">
        <f t="shared" si="1"/>
        <v>0.42654660263154037</v>
      </c>
      <c r="L18" s="47">
        <f t="shared" si="2"/>
        <v>0.23045315534676342</v>
      </c>
      <c r="M18" s="47">
        <f t="shared" si="3"/>
        <v>0.18997433827790314</v>
      </c>
      <c r="N18" s="47">
        <f t="shared" si="4"/>
        <v>7.6859696985117423E-2</v>
      </c>
      <c r="O18" s="47">
        <f t="shared" si="5"/>
        <v>2.7070719581475187E-2</v>
      </c>
      <c r="P18" s="47">
        <f t="shared" si="6"/>
        <v>2.9940781763664163E-2</v>
      </c>
      <c r="Q18" s="47">
        <f t="shared" si="7"/>
        <v>1.9154705413536307E-2</v>
      </c>
      <c r="R18" s="46"/>
      <c r="S18" s="47">
        <f t="shared" si="8"/>
        <v>7.6808281682718693E-2</v>
      </c>
      <c r="T18" s="47">
        <f t="shared" si="9"/>
        <v>8.8066273778739879E-2</v>
      </c>
      <c r="U18" s="47">
        <f t="shared" si="10"/>
        <v>2.5320508638503991E-2</v>
      </c>
      <c r="V18" s="47">
        <f t="shared" si="11"/>
        <v>2.1467363202162248E-2</v>
      </c>
      <c r="W18" s="47">
        <f t="shared" si="12"/>
        <v>-0.15119272353399205</v>
      </c>
      <c r="X18" s="47">
        <f t="shared" si="13"/>
        <v>3.2401786604541849E-2</v>
      </c>
      <c r="Y18" s="47">
        <f t="shared" si="16"/>
        <v>2.7635067141277281E-2</v>
      </c>
      <c r="Z18" s="47">
        <f t="shared" si="16"/>
        <v>5.4871789509622237E-2</v>
      </c>
      <c r="AA18" s="79"/>
      <c r="AB18" s="47" t="s">
        <v>22</v>
      </c>
      <c r="AC18" s="47" t="s">
        <v>22</v>
      </c>
      <c r="AD18" s="47" t="s">
        <v>22</v>
      </c>
      <c r="AE18" s="47" t="s">
        <v>22</v>
      </c>
      <c r="AF18" s="47" t="s">
        <v>22</v>
      </c>
      <c r="AG18" s="47" t="s">
        <v>22</v>
      </c>
      <c r="AH18" s="47" t="s">
        <v>22</v>
      </c>
      <c r="AI18" s="47" t="s">
        <v>22</v>
      </c>
    </row>
    <row r="19" spans="1:35" s="29" customFormat="1">
      <c r="A19" s="28">
        <v>2022</v>
      </c>
      <c r="B19" s="34">
        <v>23934.45280527553</v>
      </c>
      <c r="C19" s="34" t="s">
        <v>22</v>
      </c>
      <c r="D19" s="35">
        <v>10446.178</v>
      </c>
      <c r="E19" s="34">
        <v>4031.25</v>
      </c>
      <c r="F19" s="34" t="e">
        <v>#N/A</v>
      </c>
      <c r="G19" s="34" t="s">
        <v>22</v>
      </c>
      <c r="H19" s="35">
        <v>1166.1017535000001</v>
      </c>
      <c r="I19" s="35" t="s">
        <v>22</v>
      </c>
      <c r="J19" s="34"/>
      <c r="K19" s="47"/>
      <c r="L19" s="47"/>
      <c r="M19" s="47"/>
      <c r="N19" s="47"/>
      <c r="O19" s="47"/>
      <c r="P19" s="47"/>
      <c r="Q19" s="47"/>
      <c r="R19" s="46"/>
      <c r="S19" s="47"/>
      <c r="T19" s="47"/>
      <c r="U19" s="47"/>
      <c r="V19" s="47"/>
      <c r="W19" s="47"/>
      <c r="X19" s="47"/>
      <c r="Y19" s="47"/>
      <c r="Z19" s="47"/>
      <c r="AA19" s="79"/>
      <c r="AB19" s="47"/>
      <c r="AC19" s="47"/>
      <c r="AD19" s="47"/>
      <c r="AE19" s="47"/>
      <c r="AF19" s="47"/>
      <c r="AG19" s="47"/>
      <c r="AH19" s="47"/>
      <c r="AI19" s="47"/>
    </row>
    <row r="20" spans="1:35" s="29" customFormat="1">
      <c r="A20" s="28"/>
      <c r="B20" s="34"/>
      <c r="C20" s="34"/>
      <c r="D20" s="35"/>
      <c r="E20" s="34"/>
      <c r="F20" s="35"/>
      <c r="G20" s="35"/>
      <c r="H20" s="35"/>
      <c r="I20" s="35"/>
      <c r="J20" s="34"/>
      <c r="K20" s="46"/>
      <c r="L20" s="46"/>
      <c r="M20" s="80"/>
      <c r="N20" s="46"/>
      <c r="O20" s="80"/>
      <c r="P20" s="80"/>
      <c r="Q20" s="80"/>
      <c r="R20" s="46"/>
      <c r="S20" s="46"/>
      <c r="T20" s="46"/>
      <c r="U20" s="46"/>
      <c r="V20" s="46"/>
      <c r="W20" s="46"/>
      <c r="X20" s="46"/>
      <c r="Y20" s="46"/>
      <c r="Z20" s="46"/>
      <c r="AA20" s="79"/>
      <c r="AB20" s="46"/>
      <c r="AC20" s="46"/>
      <c r="AD20" s="46"/>
      <c r="AE20" s="46"/>
      <c r="AF20" s="79"/>
      <c r="AG20" s="79"/>
      <c r="AH20" s="79"/>
      <c r="AI20" s="79"/>
    </row>
    <row r="21" spans="1:35" s="29" customFormat="1">
      <c r="A21" s="28" t="s">
        <v>19</v>
      </c>
      <c r="B21" s="34">
        <v>22584.039000000001</v>
      </c>
      <c r="C21" s="34">
        <v>12201.62818298232</v>
      </c>
      <c r="D21" s="34">
        <v>10354.467000000001</v>
      </c>
      <c r="E21" s="34">
        <v>4083.8220000000001</v>
      </c>
      <c r="F21" s="34">
        <v>1433.292829</v>
      </c>
      <c r="G21" s="34">
        <v>1585.251831498425</v>
      </c>
      <c r="H21" s="34">
        <v>1014.1696392</v>
      </c>
      <c r="I21" s="35">
        <v>53256.670482680747</v>
      </c>
      <c r="J21" s="34"/>
      <c r="K21" s="47">
        <f>B21/$I21</f>
        <v>0.4240602875717589</v>
      </c>
      <c r="L21" s="47">
        <f t="shared" ref="L21" si="17">C21/$I21</f>
        <v>0.2291098574581438</v>
      </c>
      <c r="M21" s="47">
        <f t="shared" ref="M21:M22" si="18">D21/$I21</f>
        <v>0.19442572932469199</v>
      </c>
      <c r="N21" s="47">
        <f t="shared" ref="N21:N22" si="19">E21/$I21</f>
        <v>7.66818872262785E-2</v>
      </c>
      <c r="O21" s="47">
        <f t="shared" ref="O21:O22" si="20">F21/$I21</f>
        <v>2.6912925949174982E-2</v>
      </c>
      <c r="P21" s="47">
        <f t="shared" ref="P21" si="21">G21/$I21</f>
        <v>2.9766258707704125E-2</v>
      </c>
      <c r="Q21" s="47">
        <f t="shared" ref="Q21:Q22" si="22">H21/$I21</f>
        <v>1.9043053762247707E-2</v>
      </c>
      <c r="R21" s="46"/>
      <c r="S21" s="47" t="s">
        <v>22</v>
      </c>
      <c r="T21" s="47" t="s">
        <v>22</v>
      </c>
      <c r="U21" s="47" t="s">
        <v>22</v>
      </c>
      <c r="V21" s="47" t="s">
        <v>22</v>
      </c>
      <c r="W21" s="47" t="s">
        <v>22</v>
      </c>
      <c r="X21" s="47" t="s">
        <v>22</v>
      </c>
      <c r="Y21" s="47" t="s">
        <v>22</v>
      </c>
      <c r="Z21" s="47" t="s">
        <v>22</v>
      </c>
      <c r="AA21" s="79"/>
      <c r="AB21" s="47" t="s">
        <v>22</v>
      </c>
      <c r="AC21" s="47" t="s">
        <v>22</v>
      </c>
      <c r="AD21" s="47" t="s">
        <v>22</v>
      </c>
      <c r="AE21" s="47" t="s">
        <v>22</v>
      </c>
      <c r="AF21" s="47" t="s">
        <v>22</v>
      </c>
      <c r="AG21" s="47" t="s">
        <v>22</v>
      </c>
      <c r="AH21" s="47" t="s">
        <v>22</v>
      </c>
      <c r="AI21" s="47" t="s">
        <v>22</v>
      </c>
    </row>
    <row r="22" spans="1:35" s="29" customFormat="1">
      <c r="A22" s="28" t="s">
        <v>46</v>
      </c>
      <c r="B22" s="34">
        <v>23280.059065217232</v>
      </c>
      <c r="C22" s="34" t="s">
        <v>22</v>
      </c>
      <c r="D22" s="34">
        <v>10443.296</v>
      </c>
      <c r="E22" s="34">
        <v>4066.5819999999999</v>
      </c>
      <c r="F22" s="34">
        <v>1466.8459440000001</v>
      </c>
      <c r="G22" s="34" t="s">
        <v>22</v>
      </c>
      <c r="H22" s="34">
        <v>1102.0188734000001</v>
      </c>
      <c r="I22" s="35">
        <v>40358.801882617234</v>
      </c>
      <c r="J22" s="34"/>
      <c r="K22" s="47">
        <f t="shared" ref="K22" si="23">B22/$I22</f>
        <v>0.57682730852434161</v>
      </c>
      <c r="L22" s="47" t="s">
        <v>22</v>
      </c>
      <c r="M22" s="47">
        <f t="shared" si="18"/>
        <v>0.25876129896953132</v>
      </c>
      <c r="N22" s="47">
        <f t="shared" si="19"/>
        <v>0.10076072158503546</v>
      </c>
      <c r="O22" s="47">
        <f t="shared" si="20"/>
        <v>3.6345131063758834E-2</v>
      </c>
      <c r="P22" s="47" t="s">
        <v>22</v>
      </c>
      <c r="Q22" s="47">
        <f t="shared" si="22"/>
        <v>2.7305539857332729E-2</v>
      </c>
      <c r="R22" s="46"/>
      <c r="S22" s="47" t="s">
        <v>22</v>
      </c>
      <c r="T22" s="47" t="s">
        <v>22</v>
      </c>
      <c r="U22" s="47" t="s">
        <v>22</v>
      </c>
      <c r="V22" s="47" t="s">
        <v>22</v>
      </c>
      <c r="W22" s="47" t="s">
        <v>22</v>
      </c>
      <c r="X22" s="47" t="s">
        <v>22</v>
      </c>
      <c r="Y22" s="47" t="s">
        <v>22</v>
      </c>
      <c r="Z22" s="47" t="s">
        <v>22</v>
      </c>
      <c r="AA22" s="79"/>
      <c r="AB22" s="47">
        <f t="shared" ref="AB22:AF23" si="24">B22/B21-1</f>
        <v>3.0819113676576304E-2</v>
      </c>
      <c r="AC22" s="47" t="s">
        <v>22</v>
      </c>
      <c r="AD22" s="47">
        <f t="shared" si="24"/>
        <v>8.578809512841179E-3</v>
      </c>
      <c r="AE22" s="47">
        <f t="shared" si="24"/>
        <v>-4.2215356105139712E-3</v>
      </c>
      <c r="AF22" s="47">
        <f t="shared" si="24"/>
        <v>2.3409811534053304E-2</v>
      </c>
      <c r="AG22" s="47" t="s">
        <v>22</v>
      </c>
      <c r="AH22" s="47">
        <f t="shared" ref="AH22:AH24" si="25">H22/H21-1</f>
        <v>8.6621834064464442E-2</v>
      </c>
      <c r="AI22" s="47">
        <f t="shared" ref="AI22:AI23" si="26">I22/I21-1</f>
        <v>-0.24218315721141348</v>
      </c>
    </row>
    <row r="23" spans="1:35" s="29" customFormat="1">
      <c r="A23" s="28" t="s">
        <v>47</v>
      </c>
      <c r="B23" s="34">
        <v>23306.735092071249</v>
      </c>
      <c r="C23" s="34" t="s">
        <v>22</v>
      </c>
      <c r="D23" s="34">
        <v>10391.579</v>
      </c>
      <c r="E23" s="34">
        <v>4070.8389999999999</v>
      </c>
      <c r="F23" s="34">
        <v>1619.2252430000001</v>
      </c>
      <c r="G23" s="34" t="s">
        <v>22</v>
      </c>
      <c r="H23" s="34">
        <v>1126.2948827</v>
      </c>
      <c r="I23" s="35">
        <v>40514.673217771247</v>
      </c>
      <c r="J23" s="34"/>
      <c r="K23" s="47">
        <f>B23/$I23</f>
        <v>0.57526652052195359</v>
      </c>
      <c r="L23" s="47" t="s">
        <v>22</v>
      </c>
      <c r="M23" s="47">
        <f t="shared" ref="M23:M29" si="27">D23/$I23</f>
        <v>0.2564892710387669</v>
      </c>
      <c r="N23" s="47">
        <f t="shared" ref="N23:N29" si="28">E23/$I23</f>
        <v>0.10047813981168625</v>
      </c>
      <c r="O23" s="47">
        <f t="shared" ref="O23:O29" si="29">F23/$I23</f>
        <v>3.9966390307444158E-2</v>
      </c>
      <c r="P23" s="47" t="s">
        <v>22</v>
      </c>
      <c r="Q23" s="47">
        <f t="shared" ref="Q23:Q29" si="30">H23/$I23</f>
        <v>2.7799678320149082E-2</v>
      </c>
      <c r="R23" s="46"/>
      <c r="S23" s="47" t="s">
        <v>22</v>
      </c>
      <c r="T23" s="47" t="s">
        <v>22</v>
      </c>
      <c r="U23" s="47" t="s">
        <v>22</v>
      </c>
      <c r="V23" s="47" t="s">
        <v>22</v>
      </c>
      <c r="W23" s="47" t="s">
        <v>22</v>
      </c>
      <c r="X23" s="47" t="s">
        <v>22</v>
      </c>
      <c r="Y23" s="47" t="s">
        <v>22</v>
      </c>
      <c r="Z23" s="47" t="s">
        <v>22</v>
      </c>
      <c r="AA23" s="79"/>
      <c r="AB23" s="47">
        <f t="shared" si="24"/>
        <v>1.1458745349093302E-3</v>
      </c>
      <c r="AC23" s="47" t="s">
        <v>22</v>
      </c>
      <c r="AD23" s="47">
        <f t="shared" si="24"/>
        <v>-4.9521721877844316E-3</v>
      </c>
      <c r="AE23" s="47">
        <f t="shared" si="24"/>
        <v>1.0468250732433848E-3</v>
      </c>
      <c r="AF23" s="47">
        <f t="shared" si="24"/>
        <v>0.10388227858780508</v>
      </c>
      <c r="AG23" s="47" t="s">
        <v>22</v>
      </c>
      <c r="AH23" s="47">
        <f t="shared" si="25"/>
        <v>2.2028669277779578E-2</v>
      </c>
      <c r="AI23" s="47">
        <f t="shared" si="26"/>
        <v>3.8621398030438403E-3</v>
      </c>
    </row>
    <row r="24" spans="1:35" s="29" customFormat="1">
      <c r="A24" s="28" t="s">
        <v>48</v>
      </c>
      <c r="B24" s="34">
        <v>23689.276933989466</v>
      </c>
      <c r="C24" s="34" t="s">
        <v>22</v>
      </c>
      <c r="D24" s="34">
        <v>10300.151000000002</v>
      </c>
      <c r="E24" s="34">
        <v>4054.2539999999999</v>
      </c>
      <c r="F24" s="34">
        <v>1764.4096230000002</v>
      </c>
      <c r="G24" s="34" t="s">
        <v>22</v>
      </c>
      <c r="H24" s="34">
        <v>1128.3443018999999</v>
      </c>
      <c r="I24" s="34">
        <v>40936.435858889468</v>
      </c>
      <c r="J24" s="34"/>
      <c r="K24" s="47">
        <f t="shared" ref="K24:K29" si="31">B24/$I24</f>
        <v>0.57868440270784516</v>
      </c>
      <c r="L24" s="47" t="s">
        <v>22</v>
      </c>
      <c r="M24" s="47">
        <f t="shared" si="27"/>
        <v>0.25161328249252785</v>
      </c>
      <c r="N24" s="47">
        <f t="shared" si="28"/>
        <v>9.9037786630357241E-2</v>
      </c>
      <c r="O24" s="47">
        <f t="shared" si="29"/>
        <v>4.3101202778913973E-2</v>
      </c>
      <c r="P24" s="47" t="s">
        <v>22</v>
      </c>
      <c r="Q24" s="47">
        <f t="shared" si="30"/>
        <v>2.7563325390355803E-2</v>
      </c>
      <c r="R24" s="46"/>
      <c r="S24" s="47" t="s">
        <v>22</v>
      </c>
      <c r="T24" s="47" t="s">
        <v>22</v>
      </c>
      <c r="U24" s="47" t="s">
        <v>22</v>
      </c>
      <c r="V24" s="47" t="s">
        <v>22</v>
      </c>
      <c r="W24" s="47" t="s">
        <v>22</v>
      </c>
      <c r="X24" s="47" t="s">
        <v>22</v>
      </c>
      <c r="Y24" s="47" t="s">
        <v>22</v>
      </c>
      <c r="Z24" s="47" t="s">
        <v>22</v>
      </c>
      <c r="AA24" s="79"/>
      <c r="AB24" s="47">
        <f>B24/B23-1</f>
        <v>1.6413360361587248E-2</v>
      </c>
      <c r="AC24" s="47" t="s">
        <v>22</v>
      </c>
      <c r="AD24" s="47">
        <f t="shared" ref="AD24:AF25" si="32">D24/D23-1</f>
        <v>-8.7982779132986799E-3</v>
      </c>
      <c r="AE24" s="47">
        <f t="shared" si="32"/>
        <v>-4.0740987300160736E-3</v>
      </c>
      <c r="AF24" s="47">
        <f t="shared" si="32"/>
        <v>8.9662868478391333E-2</v>
      </c>
      <c r="AG24" s="47" t="s">
        <v>22</v>
      </c>
      <c r="AH24" s="47">
        <f t="shared" si="25"/>
        <v>1.8196115701838433E-3</v>
      </c>
      <c r="AI24" s="47" t="s">
        <v>22</v>
      </c>
    </row>
    <row r="25" spans="1:35" s="29" customFormat="1">
      <c r="A25" s="28" t="s">
        <v>49</v>
      </c>
      <c r="B25" s="34">
        <v>23934.45280527553</v>
      </c>
      <c r="C25" s="34" t="s">
        <v>22</v>
      </c>
      <c r="D25" s="34">
        <v>10446.178</v>
      </c>
      <c r="E25" s="34">
        <v>4031.25</v>
      </c>
      <c r="F25" s="34">
        <v>1935.7495269999999</v>
      </c>
      <c r="G25" s="34" t="s">
        <v>22</v>
      </c>
      <c r="H25" s="34">
        <v>1166.1017535000001</v>
      </c>
      <c r="I25" s="34">
        <v>41513.732085775533</v>
      </c>
      <c r="J25" s="34"/>
      <c r="K25" s="47">
        <f t="shared" si="31"/>
        <v>0.57654302811952063</v>
      </c>
      <c r="L25" s="47" t="s">
        <v>22</v>
      </c>
      <c r="M25" s="47">
        <f t="shared" si="27"/>
        <v>0.25163186914672336</v>
      </c>
      <c r="N25" s="47">
        <f t="shared" si="28"/>
        <v>9.7106422319984259E-2</v>
      </c>
      <c r="O25" s="47">
        <f t="shared" si="29"/>
        <v>4.6629137630901527E-2</v>
      </c>
      <c r="P25" s="47" t="s">
        <v>22</v>
      </c>
      <c r="Q25" s="47">
        <f t="shared" si="30"/>
        <v>2.8089542782870125E-2</v>
      </c>
      <c r="R25" s="46"/>
      <c r="S25" s="47">
        <f>B25/B21-1</f>
        <v>5.9795052836896456E-2</v>
      </c>
      <c r="T25" s="47" t="s">
        <v>22</v>
      </c>
      <c r="U25" s="47">
        <f t="shared" ref="U25:W25" si="33">D25/D21-1</f>
        <v>8.8571434917894543E-3</v>
      </c>
      <c r="V25" s="47">
        <f t="shared" si="33"/>
        <v>-1.2873234925518284E-2</v>
      </c>
      <c r="W25" s="47">
        <f t="shared" si="33"/>
        <v>0.35056109109996814</v>
      </c>
      <c r="X25" s="47" t="s">
        <v>22</v>
      </c>
      <c r="Y25" s="47">
        <f t="shared" ref="Y25" si="34">H25/H21-1</f>
        <v>0.14980936958421243</v>
      </c>
      <c r="Z25" s="47" t="s">
        <v>22</v>
      </c>
      <c r="AA25" s="79"/>
      <c r="AB25" s="47">
        <f>B25/B24-1</f>
        <v>1.0349656174363231E-2</v>
      </c>
      <c r="AC25" s="47" t="s">
        <v>22</v>
      </c>
      <c r="AD25" s="47">
        <f t="shared" si="32"/>
        <v>1.417717080069969E-2</v>
      </c>
      <c r="AE25" s="47">
        <f t="shared" si="32"/>
        <v>-5.6740401563394327E-3</v>
      </c>
      <c r="AF25" s="47">
        <f t="shared" si="32"/>
        <v>9.7108914940439384E-2</v>
      </c>
      <c r="AG25" s="47" t="s">
        <v>22</v>
      </c>
      <c r="AH25" s="47">
        <f t="shared" ref="AH25" si="35">H25/H24-1</f>
        <v>3.3462704190929227E-2</v>
      </c>
      <c r="AI25" s="47" t="s">
        <v>22</v>
      </c>
    </row>
    <row r="26" spans="1:35" s="29" customFormat="1">
      <c r="A26" s="28" t="s">
        <v>58</v>
      </c>
      <c r="B26" s="34">
        <v>24377.394375608706</v>
      </c>
      <c r="C26" s="34" t="s">
        <v>22</v>
      </c>
      <c r="D26" s="34">
        <v>10592.844000000001</v>
      </c>
      <c r="E26" s="34">
        <v>4035.4119999999998</v>
      </c>
      <c r="F26" s="34">
        <v>2257.0407289999998</v>
      </c>
      <c r="G26" s="34" t="s">
        <v>22</v>
      </c>
      <c r="H26" s="34">
        <v>1121.3795476999999</v>
      </c>
      <c r="I26" s="34">
        <v>42384.070652308706</v>
      </c>
      <c r="J26" s="34"/>
      <c r="K26" s="47">
        <f t="shared" si="31"/>
        <v>0.57515462768040759</v>
      </c>
      <c r="L26" s="47" t="s">
        <v>22</v>
      </c>
      <c r="M26" s="47">
        <f t="shared" si="27"/>
        <v>0.24992512132439543</v>
      </c>
      <c r="N26" s="47">
        <f t="shared" si="28"/>
        <v>9.5210581189897725E-2</v>
      </c>
      <c r="O26" s="47">
        <f t="shared" si="29"/>
        <v>5.3252099061349985E-2</v>
      </c>
      <c r="P26" s="47" t="s">
        <v>22</v>
      </c>
      <c r="Q26" s="47">
        <f t="shared" si="30"/>
        <v>2.6457570743949228E-2</v>
      </c>
      <c r="R26" s="46"/>
      <c r="S26" s="47">
        <f>B26/B22-1</f>
        <v>4.7136276901934782E-2</v>
      </c>
      <c r="T26" s="47" t="s">
        <v>22</v>
      </c>
      <c r="U26" s="47">
        <f t="shared" ref="U26" si="36">D26/D22-1</f>
        <v>1.4320000122566734E-2</v>
      </c>
      <c r="V26" s="47">
        <f t="shared" ref="V26" si="37">E26/E22-1</f>
        <v>-7.6649136793504047E-3</v>
      </c>
      <c r="W26" s="47">
        <f t="shared" ref="W26" si="38">F26/F22-1</f>
        <v>0.5387033234350338</v>
      </c>
      <c r="X26" s="47" t="s">
        <v>22</v>
      </c>
      <c r="Y26" s="47">
        <f t="shared" ref="Y26" si="39">H26/H22-1</f>
        <v>1.7568369079076884E-2</v>
      </c>
      <c r="Z26" s="47" t="s">
        <v>22</v>
      </c>
      <c r="AA26" s="79"/>
      <c r="AB26" s="47">
        <f>B26/B25-1</f>
        <v>1.8506442321319483E-2</v>
      </c>
      <c r="AC26" s="47" t="s">
        <v>22</v>
      </c>
      <c r="AD26" s="47">
        <f t="shared" ref="AD26" si="40">D26/D25-1</f>
        <v>1.4040158994035989E-2</v>
      </c>
      <c r="AE26" s="47">
        <f t="shared" ref="AE26" si="41">E26/E25-1</f>
        <v>1.0324341085270472E-3</v>
      </c>
      <c r="AF26" s="47">
        <f t="shared" ref="AF26" si="42">F26/F25-1</f>
        <v>0.16597767299880628</v>
      </c>
      <c r="AG26" s="47" t="s">
        <v>22</v>
      </c>
      <c r="AH26" s="47">
        <f t="shared" ref="AH26" si="43">H26/H25-1</f>
        <v>-3.8351889674952067E-2</v>
      </c>
      <c r="AI26" s="47" t="s">
        <v>22</v>
      </c>
    </row>
    <row r="27" spans="1:35" s="29" customFormat="1">
      <c r="A27" s="28" t="s">
        <v>59</v>
      </c>
      <c r="B27" s="34">
        <v>24881.157466141969</v>
      </c>
      <c r="C27" s="34" t="s">
        <v>22</v>
      </c>
      <c r="D27" s="34">
        <v>10631.331</v>
      </c>
      <c r="E27" s="34">
        <v>4051.2130000000002</v>
      </c>
      <c r="F27" s="34">
        <v>2117.8425929999999</v>
      </c>
      <c r="G27" s="34" t="s">
        <v>22</v>
      </c>
      <c r="H27" s="34">
        <v>1130.1173039</v>
      </c>
      <c r="I27" s="34">
        <v>42811.661363041974</v>
      </c>
      <c r="J27" s="34"/>
      <c r="K27" s="47">
        <f t="shared" si="31"/>
        <v>0.58117710628303543</v>
      </c>
      <c r="L27" s="47" t="s">
        <v>22</v>
      </c>
      <c r="M27" s="47">
        <f t="shared" si="27"/>
        <v>0.24832792425051065</v>
      </c>
      <c r="N27" s="47">
        <f t="shared" si="28"/>
        <v>9.462872663702071E-2</v>
      </c>
      <c r="O27" s="47">
        <f t="shared" si="29"/>
        <v>4.946882521191457E-2</v>
      </c>
      <c r="P27" s="47" t="s">
        <v>22</v>
      </c>
      <c r="Q27" s="47">
        <f t="shared" si="30"/>
        <v>2.6397417617518494E-2</v>
      </c>
      <c r="R27" s="46"/>
      <c r="S27" s="47">
        <f t="shared" ref="S27:S28" si="44">B27/B23-1</f>
        <v>6.7552249075260917E-2</v>
      </c>
      <c r="T27" s="47" t="s">
        <v>22</v>
      </c>
      <c r="U27" s="47">
        <f t="shared" ref="U27:U29" si="45">D27/D23-1</f>
        <v>2.307175839205966E-2</v>
      </c>
      <c r="V27" s="47">
        <f t="shared" ref="V27:V29" si="46">E27/E23-1</f>
        <v>-4.8211191845218826E-3</v>
      </c>
      <c r="W27" s="47">
        <f t="shared" ref="W27:W29" si="47">F27/F23-1</f>
        <v>0.30793575640915316</v>
      </c>
      <c r="X27" s="47" t="s">
        <v>22</v>
      </c>
      <c r="Y27" s="47">
        <f t="shared" ref="Y27:Y29" si="48">H27/H23-1</f>
        <v>3.393801444641964E-3</v>
      </c>
      <c r="Z27" s="47" t="s">
        <v>22</v>
      </c>
      <c r="AA27" s="79"/>
      <c r="AB27" s="47">
        <f t="shared" ref="AB27:AB29" si="49">B27/B26-1</f>
        <v>2.0665173757754562E-2</v>
      </c>
      <c r="AC27" s="47" t="s">
        <v>22</v>
      </c>
      <c r="AD27" s="47">
        <f t="shared" ref="AD27:AD29" si="50">D27/D26-1</f>
        <v>3.6333018781358195E-3</v>
      </c>
      <c r="AE27" s="47">
        <f t="shared" ref="AE27:AE29" si="51">E27/E26-1</f>
        <v>3.9155853231342963E-3</v>
      </c>
      <c r="AF27" s="47">
        <f t="shared" ref="AF27:AF29" si="52">F27/F26-1</f>
        <v>-6.1672850742783392E-2</v>
      </c>
      <c r="AG27" s="47" t="s">
        <v>22</v>
      </c>
      <c r="AH27" s="47">
        <f t="shared" ref="AH27:AH29" si="53">H27/H26-1</f>
        <v>7.7919703617939096E-3</v>
      </c>
      <c r="AI27" s="47" t="s">
        <v>22</v>
      </c>
    </row>
    <row r="28" spans="1:35" s="29" customFormat="1">
      <c r="A28" s="28" t="s">
        <v>61</v>
      </c>
      <c r="B28" s="34">
        <v>25748.190444781008</v>
      </c>
      <c r="C28" s="34" t="s">
        <v>22</v>
      </c>
      <c r="D28" s="34">
        <v>10607.611999999999</v>
      </c>
      <c r="E28" s="34">
        <v>4040.6990000000001</v>
      </c>
      <c r="F28" s="34">
        <v>1994.0826470000002</v>
      </c>
      <c r="G28" s="34" t="s">
        <v>22</v>
      </c>
      <c r="H28" s="34">
        <v>1169.8577238</v>
      </c>
      <c r="I28" s="34">
        <v>43560.441815581013</v>
      </c>
      <c r="J28" s="34"/>
      <c r="K28" s="47">
        <f t="shared" si="31"/>
        <v>0.59109112239470474</v>
      </c>
      <c r="L28" s="47" t="s">
        <v>22</v>
      </c>
      <c r="M28" s="47">
        <f t="shared" si="27"/>
        <v>0.24351479364944806</v>
      </c>
      <c r="N28" s="47">
        <f t="shared" si="28"/>
        <v>9.2760744188657276E-2</v>
      </c>
      <c r="O28" s="47">
        <f t="shared" si="29"/>
        <v>4.5777374238815512E-2</v>
      </c>
      <c r="P28" s="47" t="s">
        <v>22</v>
      </c>
      <c r="Q28" s="47">
        <f t="shared" si="30"/>
        <v>2.6855965528374343E-2</v>
      </c>
      <c r="R28" s="46"/>
      <c r="S28" s="47">
        <f t="shared" si="44"/>
        <v>8.6913311728709086E-2</v>
      </c>
      <c r="T28" s="47" t="s">
        <v>22</v>
      </c>
      <c r="U28" s="47">
        <f t="shared" si="45"/>
        <v>2.9850144915350985E-2</v>
      </c>
      <c r="V28" s="47">
        <f t="shared" si="46"/>
        <v>-3.3434017700912921E-3</v>
      </c>
      <c r="W28" s="47">
        <f t="shared" si="47"/>
        <v>0.13016989989517858</v>
      </c>
      <c r="X28" s="47" t="s">
        <v>22</v>
      </c>
      <c r="Y28" s="47">
        <f t="shared" si="48"/>
        <v>3.6791449055129988E-2</v>
      </c>
      <c r="Z28" s="47" t="s">
        <v>22</v>
      </c>
      <c r="AA28" s="79"/>
      <c r="AB28" s="47">
        <f t="shared" si="49"/>
        <v>3.4846971239938851E-2</v>
      </c>
      <c r="AC28" s="47" t="s">
        <v>22</v>
      </c>
      <c r="AD28" s="47">
        <f t="shared" si="50"/>
        <v>-2.2310470814991268E-3</v>
      </c>
      <c r="AE28" s="47">
        <f t="shared" si="51"/>
        <v>-2.5952720827071563E-3</v>
      </c>
      <c r="AF28" s="47">
        <f t="shared" si="52"/>
        <v>-5.8436800926120469E-2</v>
      </c>
      <c r="AG28" s="47" t="s">
        <v>22</v>
      </c>
      <c r="AH28" s="47">
        <f t="shared" si="53"/>
        <v>3.5164862765004079E-2</v>
      </c>
      <c r="AI28" s="47" t="s">
        <v>22</v>
      </c>
    </row>
    <row r="29" spans="1:35" s="29" customFormat="1">
      <c r="A29" s="28" t="s">
        <v>62</v>
      </c>
      <c r="B29" s="34">
        <v>26366.215590926022</v>
      </c>
      <c r="C29" s="34" t="s">
        <v>22</v>
      </c>
      <c r="D29" s="34">
        <v>10759.584000000001</v>
      </c>
      <c r="E29" s="34">
        <v>4052.1320000000001</v>
      </c>
      <c r="F29" s="34">
        <v>1963.6878419999998</v>
      </c>
      <c r="G29" s="34" t="s">
        <v>22</v>
      </c>
      <c r="H29" s="34">
        <v>1181.9515372300002</v>
      </c>
      <c r="I29" s="34">
        <v>44323.570970156019</v>
      </c>
      <c r="J29" s="34"/>
      <c r="K29" s="47">
        <f t="shared" si="31"/>
        <v>0.59485765731012386</v>
      </c>
      <c r="L29" s="47" t="s">
        <v>22</v>
      </c>
      <c r="M29" s="47">
        <f t="shared" si="27"/>
        <v>0.24275083808668421</v>
      </c>
      <c r="N29" s="47">
        <f t="shared" si="28"/>
        <v>9.1421605058139038E-2</v>
      </c>
      <c r="O29" s="47">
        <f t="shared" si="29"/>
        <v>4.4303466508196998E-2</v>
      </c>
      <c r="P29" s="47" t="s">
        <v>22</v>
      </c>
      <c r="Q29" s="47">
        <f t="shared" si="30"/>
        <v>2.6666433036856004E-2</v>
      </c>
      <c r="R29" s="46"/>
      <c r="S29" s="47">
        <f>B29/B25-1</f>
        <v>0.10160093508026602</v>
      </c>
      <c r="T29" s="47" t="s">
        <v>22</v>
      </c>
      <c r="U29" s="47">
        <f t="shared" si="45"/>
        <v>3.0001977756840992E-2</v>
      </c>
      <c r="V29" s="47">
        <f t="shared" si="46"/>
        <v>5.1800310077518841E-3</v>
      </c>
      <c r="W29" s="47">
        <f t="shared" si="47"/>
        <v>1.4432815098396778E-2</v>
      </c>
      <c r="X29" s="47" t="s">
        <v>22</v>
      </c>
      <c r="Y29" s="47">
        <f t="shared" si="48"/>
        <v>1.3592110364663901E-2</v>
      </c>
      <c r="Z29" s="47" t="s">
        <v>22</v>
      </c>
      <c r="AA29" s="79"/>
      <c r="AB29" s="47">
        <f t="shared" si="49"/>
        <v>2.4002663312220562E-2</v>
      </c>
      <c r="AC29" s="47" t="s">
        <v>22</v>
      </c>
      <c r="AD29" s="47">
        <f t="shared" si="50"/>
        <v>1.4326692944651498E-2</v>
      </c>
      <c r="AE29" s="47">
        <f t="shared" si="51"/>
        <v>2.8294609422776507E-3</v>
      </c>
      <c r="AF29" s="47">
        <f t="shared" si="52"/>
        <v>-1.5242500126926961E-2</v>
      </c>
      <c r="AG29" s="47" t="s">
        <v>22</v>
      </c>
      <c r="AH29" s="47">
        <f t="shared" si="53"/>
        <v>1.0337849794859189E-2</v>
      </c>
      <c r="AI29" s="47" t="s">
        <v>22</v>
      </c>
    </row>
    <row r="30" spans="1:35">
      <c r="A30" s="17"/>
      <c r="C30" s="43"/>
      <c r="L30" s="82"/>
    </row>
    <row r="31" spans="1:35">
      <c r="A31" s="17"/>
      <c r="C31" s="43"/>
      <c r="L31" s="82"/>
    </row>
    <row r="32" spans="1:35">
      <c r="A32" s="17"/>
      <c r="C32" s="43"/>
      <c r="L32" s="82"/>
    </row>
    <row r="33" spans="1:12">
      <c r="A33" s="17"/>
      <c r="C33" s="43"/>
      <c r="L33" s="82"/>
    </row>
    <row r="34" spans="1:12">
      <c r="C34" s="43"/>
      <c r="L34" s="82"/>
    </row>
    <row r="35" spans="1:12">
      <c r="C35" s="43"/>
      <c r="L35" s="82"/>
    </row>
    <row r="36" spans="1:12">
      <c r="C36" s="43"/>
      <c r="L36" s="82"/>
    </row>
    <row r="37" spans="1:12">
      <c r="C37" s="43"/>
      <c r="L37" s="82"/>
    </row>
    <row r="38" spans="1:12">
      <c r="C38" s="43"/>
      <c r="L38" s="82"/>
    </row>
    <row r="39" spans="1:12">
      <c r="C39" s="43"/>
      <c r="L39" s="82"/>
    </row>
  </sheetData>
  <mergeCells count="1">
    <mergeCell ref="K7:Q7"/>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76"/>
  <sheetViews>
    <sheetView showWhiteSpace="0" zoomScaleNormal="100" zoomScaleSheetLayoutView="100" workbookViewId="0">
      <pane xSplit="1" ySplit="8" topLeftCell="B41" activePane="bottomRight" state="frozen"/>
      <selection pane="topRight" activeCell="B1" sqref="B1"/>
      <selection pane="bottomLeft" activeCell="A10" sqref="A10"/>
      <selection pane="bottomRight" activeCell="A47" sqref="A47"/>
    </sheetView>
  </sheetViews>
  <sheetFormatPr defaultColWidth="9.140625" defaultRowHeight="12"/>
  <cols>
    <col min="1" max="1" width="8.7109375" style="29" customWidth="1"/>
    <col min="2" max="8" width="9.85546875" style="29" customWidth="1"/>
    <col min="9" max="9" width="2.7109375" style="29" customWidth="1"/>
    <col min="10" max="15" width="9.85546875" style="79" customWidth="1"/>
    <col min="16" max="16" width="2.7109375" style="79" customWidth="1"/>
    <col min="17" max="23" width="9.85546875" style="79" customWidth="1"/>
    <col min="24" max="24" width="1.7109375" style="79" customWidth="1"/>
    <col min="25" max="31" width="9.85546875" style="79" customWidth="1"/>
    <col min="32" max="32" width="2.7109375" style="29" customWidth="1"/>
    <col min="33" max="16384" width="9.140625" style="29"/>
  </cols>
  <sheetData>
    <row r="1" spans="1:36" s="21" customFormat="1" ht="12.75">
      <c r="A1" s="13" t="s">
        <v>12</v>
      </c>
      <c r="B1" s="20" t="s">
        <v>29</v>
      </c>
      <c r="J1" s="68"/>
      <c r="K1" s="69"/>
      <c r="L1" s="69"/>
      <c r="M1" s="69"/>
      <c r="N1" s="69"/>
      <c r="O1" s="69"/>
      <c r="P1" s="69"/>
      <c r="Q1" s="69"/>
      <c r="R1" s="69"/>
      <c r="S1" s="69"/>
      <c r="T1" s="69"/>
      <c r="U1" s="69"/>
      <c r="V1" s="69"/>
      <c r="W1" s="69"/>
      <c r="X1" s="69"/>
      <c r="Y1" s="69"/>
      <c r="Z1" s="69"/>
      <c r="AA1" s="69"/>
      <c r="AB1" s="69"/>
      <c r="AC1" s="69"/>
      <c r="AD1" s="69"/>
      <c r="AE1" s="69"/>
    </row>
    <row r="2" spans="1:36" s="21" customFormat="1" ht="12.75">
      <c r="A2" s="13" t="s">
        <v>13</v>
      </c>
      <c r="B2" s="20" t="s">
        <v>16</v>
      </c>
      <c r="J2" s="68"/>
      <c r="K2" s="69"/>
      <c r="L2" s="69"/>
      <c r="M2" s="69"/>
      <c r="N2" s="69"/>
      <c r="O2" s="69"/>
      <c r="P2" s="69"/>
      <c r="Q2" s="69"/>
      <c r="R2" s="69"/>
      <c r="S2" s="69"/>
      <c r="T2" s="69"/>
      <c r="U2" s="69"/>
      <c r="V2" s="69"/>
      <c r="W2" s="69"/>
      <c r="X2" s="69"/>
      <c r="Y2" s="69"/>
      <c r="Z2" s="69"/>
      <c r="AA2" s="69"/>
      <c r="AB2" s="69"/>
      <c r="AC2" s="69"/>
      <c r="AD2" s="69"/>
      <c r="AE2" s="69"/>
    </row>
    <row r="3" spans="1:36" s="21" customFormat="1" ht="12.75">
      <c r="A3" s="14" t="s">
        <v>14</v>
      </c>
      <c r="B3" s="20" t="s">
        <v>20</v>
      </c>
      <c r="J3" s="68"/>
      <c r="K3" s="69"/>
      <c r="L3" s="69"/>
      <c r="M3" s="69"/>
      <c r="N3" s="69"/>
      <c r="O3" s="69"/>
      <c r="P3" s="69"/>
      <c r="Q3" s="69"/>
      <c r="R3" s="69"/>
      <c r="S3" s="69"/>
      <c r="T3" s="69"/>
      <c r="U3" s="69"/>
      <c r="V3" s="69"/>
      <c r="W3" s="69"/>
      <c r="X3" s="69"/>
      <c r="Y3" s="69"/>
      <c r="Z3" s="69"/>
      <c r="AA3" s="69"/>
      <c r="AB3" s="69"/>
      <c r="AC3" s="69"/>
      <c r="AD3" s="69"/>
      <c r="AE3" s="69"/>
    </row>
    <row r="4" spans="1:36" s="23" customFormat="1" ht="11.25">
      <c r="A4" s="15" t="s">
        <v>3</v>
      </c>
      <c r="B4" s="22" t="s">
        <v>30</v>
      </c>
      <c r="J4" s="70"/>
      <c r="K4" s="71"/>
      <c r="L4" s="71"/>
      <c r="M4" s="71"/>
      <c r="N4" s="71"/>
      <c r="O4" s="71"/>
      <c r="P4" s="71"/>
      <c r="Q4" s="71"/>
      <c r="R4" s="71"/>
      <c r="S4" s="71"/>
      <c r="T4" s="71"/>
      <c r="U4" s="71"/>
      <c r="V4" s="71"/>
      <c r="W4" s="71"/>
      <c r="X4" s="71"/>
      <c r="Y4" s="71"/>
      <c r="Z4" s="71"/>
      <c r="AA4" s="71"/>
      <c r="AB4" s="71"/>
      <c r="AC4" s="71"/>
      <c r="AD4" s="71"/>
      <c r="AE4" s="71"/>
    </row>
    <row r="5" spans="1:36" s="23" customFormat="1" ht="11.25">
      <c r="A5" s="16" t="s">
        <v>15</v>
      </c>
      <c r="B5" s="22" t="s">
        <v>54</v>
      </c>
      <c r="C5" s="56"/>
      <c r="D5" s="56"/>
      <c r="E5" s="56"/>
      <c r="F5" s="56"/>
      <c r="G5" s="56"/>
      <c r="H5" s="56"/>
      <c r="I5" s="56"/>
      <c r="J5" s="84"/>
      <c r="K5" s="84"/>
      <c r="L5" s="84"/>
      <c r="M5" s="84"/>
      <c r="N5" s="84"/>
      <c r="O5" s="84"/>
      <c r="P5" s="84"/>
      <c r="Q5" s="84"/>
      <c r="R5" s="84"/>
      <c r="S5" s="71"/>
      <c r="T5" s="71"/>
      <c r="U5" s="71"/>
      <c r="V5" s="71"/>
      <c r="W5" s="71"/>
      <c r="X5" s="71"/>
      <c r="Y5" s="71"/>
      <c r="Z5" s="71"/>
      <c r="AA5" s="71"/>
      <c r="AB5" s="71"/>
      <c r="AC5" s="71"/>
      <c r="AD5" s="71"/>
      <c r="AE5" s="71"/>
    </row>
    <row r="6" spans="1:36" s="23" customFormat="1">
      <c r="A6" s="16"/>
      <c r="B6" s="24"/>
      <c r="E6" s="24"/>
      <c r="J6" s="72"/>
      <c r="K6" s="71"/>
      <c r="L6" s="71"/>
      <c r="M6" s="72"/>
      <c r="N6" s="71"/>
      <c r="O6" s="71"/>
      <c r="P6" s="71"/>
      <c r="Q6" s="73"/>
      <c r="R6" s="73"/>
      <c r="S6" s="73"/>
      <c r="T6" s="73"/>
      <c r="U6" s="73"/>
      <c r="V6" s="73"/>
      <c r="W6" s="73"/>
      <c r="X6" s="71"/>
      <c r="Y6" s="71"/>
      <c r="Z6" s="71"/>
      <c r="AA6" s="71"/>
      <c r="AB6" s="71"/>
      <c r="AC6" s="71"/>
      <c r="AD6" s="71"/>
      <c r="AE6" s="71"/>
    </row>
    <row r="7" spans="1:36" s="25" customFormat="1" ht="12.75" customHeight="1">
      <c r="A7" s="26"/>
      <c r="B7" s="48"/>
      <c r="C7" s="48"/>
      <c r="D7" s="48"/>
      <c r="E7" s="48"/>
      <c r="F7" s="48"/>
      <c r="G7" s="48"/>
      <c r="H7" s="48"/>
      <c r="J7" s="98" t="s">
        <v>53</v>
      </c>
      <c r="K7" s="98"/>
      <c r="L7" s="98"/>
      <c r="M7" s="98"/>
      <c r="N7" s="98"/>
      <c r="O7" s="98"/>
      <c r="P7" s="73"/>
      <c r="Q7" s="100" t="s">
        <v>23</v>
      </c>
      <c r="R7" s="100"/>
      <c r="S7" s="100"/>
      <c r="T7" s="100"/>
      <c r="U7" s="100"/>
      <c r="V7" s="100"/>
      <c r="W7" s="100"/>
      <c r="X7" s="73"/>
      <c r="Y7" s="99" t="s">
        <v>35</v>
      </c>
      <c r="Z7" s="99"/>
      <c r="AA7" s="99"/>
      <c r="AB7" s="99"/>
      <c r="AC7" s="99"/>
      <c r="AD7" s="99"/>
      <c r="AE7" s="99"/>
      <c r="AF7" s="55"/>
    </row>
    <row r="8" spans="1:36" s="33" customFormat="1" ht="24.75" thickBot="1">
      <c r="A8" s="27"/>
      <c r="B8" s="31" t="s">
        <v>38</v>
      </c>
      <c r="C8" s="31" t="s">
        <v>39</v>
      </c>
      <c r="D8" s="54" t="s">
        <v>40</v>
      </c>
      <c r="E8" s="31" t="s">
        <v>41</v>
      </c>
      <c r="F8" s="32" t="s">
        <v>42</v>
      </c>
      <c r="G8" s="32" t="s">
        <v>43</v>
      </c>
      <c r="H8" s="32" t="s">
        <v>0</v>
      </c>
      <c r="J8" s="75" t="s">
        <v>38</v>
      </c>
      <c r="K8" s="75" t="s">
        <v>39</v>
      </c>
      <c r="L8" s="85" t="s">
        <v>40</v>
      </c>
      <c r="M8" s="75" t="s">
        <v>41</v>
      </c>
      <c r="N8" s="76" t="s">
        <v>42</v>
      </c>
      <c r="O8" s="76" t="s">
        <v>43</v>
      </c>
      <c r="P8" s="77"/>
      <c r="Q8" s="78" t="s">
        <v>38</v>
      </c>
      <c r="R8" s="78" t="s">
        <v>39</v>
      </c>
      <c r="S8" s="76" t="s">
        <v>40</v>
      </c>
      <c r="T8" s="78" t="s">
        <v>41</v>
      </c>
      <c r="U8" s="76" t="s">
        <v>42</v>
      </c>
      <c r="V8" s="76" t="s">
        <v>43</v>
      </c>
      <c r="W8" s="76" t="s">
        <v>0</v>
      </c>
      <c r="X8" s="77"/>
      <c r="Y8" s="78" t="s">
        <v>38</v>
      </c>
      <c r="Z8" s="78" t="s">
        <v>39</v>
      </c>
      <c r="AA8" s="76" t="s">
        <v>40</v>
      </c>
      <c r="AB8" s="78" t="s">
        <v>41</v>
      </c>
      <c r="AC8" s="76" t="s">
        <v>42</v>
      </c>
      <c r="AD8" s="76" t="s">
        <v>43</v>
      </c>
      <c r="AE8" s="76" t="s">
        <v>0</v>
      </c>
    </row>
    <row r="9" spans="1:36" ht="12.75" thickTop="1">
      <c r="A9" s="28">
        <v>2013</v>
      </c>
      <c r="B9" s="34">
        <v>2140.0044921000003</v>
      </c>
      <c r="C9" s="34">
        <v>2120.1981673079999</v>
      </c>
      <c r="D9" s="35">
        <v>1424.7500000000002</v>
      </c>
      <c r="E9" s="34">
        <v>335.41759999999999</v>
      </c>
      <c r="F9" s="35">
        <v>652.91983399999992</v>
      </c>
      <c r="G9" s="35">
        <v>304.12180557443997</v>
      </c>
      <c r="H9" s="35">
        <v>6977.4118989824401</v>
      </c>
      <c r="I9" s="34"/>
      <c r="J9" s="47">
        <f t="shared" ref="J9:J18" si="0">B9/$H9</f>
        <v>0.30670462387523528</v>
      </c>
      <c r="K9" s="47">
        <f t="shared" ref="K9:K18" si="1">C9/$H9</f>
        <v>0.30386598899474487</v>
      </c>
      <c r="L9" s="47">
        <f t="shared" ref="L9:L18" si="2">D9/$H9</f>
        <v>0.20419462411381797</v>
      </c>
      <c r="M9" s="47">
        <f t="shared" ref="M9:M18" si="3">E9/$H9</f>
        <v>4.8071921918342822E-2</v>
      </c>
      <c r="N9" s="47">
        <f t="shared" ref="N9:N18" si="4">F9/$H9</f>
        <v>9.3576220445752867E-2</v>
      </c>
      <c r="O9" s="47">
        <f t="shared" ref="O9:O18" si="5">G9/$H9</f>
        <v>4.3586620652106257E-2</v>
      </c>
      <c r="P9" s="46"/>
      <c r="Q9" s="47" t="s">
        <v>22</v>
      </c>
      <c r="R9" s="47" t="s">
        <v>22</v>
      </c>
      <c r="S9" s="47" t="s">
        <v>22</v>
      </c>
      <c r="T9" s="47" t="s">
        <v>22</v>
      </c>
      <c r="U9" s="47" t="s">
        <v>22</v>
      </c>
      <c r="V9" s="47" t="s">
        <v>22</v>
      </c>
      <c r="W9" s="47" t="s">
        <v>22</v>
      </c>
      <c r="Y9" s="46" t="s">
        <v>22</v>
      </c>
      <c r="Z9" s="46" t="s">
        <v>22</v>
      </c>
      <c r="AA9" s="46" t="s">
        <v>22</v>
      </c>
      <c r="AB9" s="46" t="s">
        <v>22</v>
      </c>
      <c r="AC9" s="46" t="s">
        <v>22</v>
      </c>
      <c r="AD9" s="46" t="s">
        <v>22</v>
      </c>
      <c r="AE9" s="46" t="s">
        <v>22</v>
      </c>
      <c r="AG9" s="34"/>
      <c r="AH9" s="34"/>
      <c r="AI9" s="34"/>
      <c r="AJ9" s="34"/>
    </row>
    <row r="10" spans="1:36">
      <c r="A10" s="28">
        <v>2014</v>
      </c>
      <c r="B10" s="34">
        <v>2215.4705999000003</v>
      </c>
      <c r="C10" s="34">
        <v>1439.6437989800002</v>
      </c>
      <c r="D10" s="35">
        <v>1480.8346999999999</v>
      </c>
      <c r="E10" s="34">
        <v>339.12029999999993</v>
      </c>
      <c r="F10" s="35">
        <v>558.68978000000004</v>
      </c>
      <c r="G10" s="35">
        <v>393.35481167373001</v>
      </c>
      <c r="H10" s="35">
        <v>6427.1139905537302</v>
      </c>
      <c r="I10" s="34"/>
      <c r="J10" s="47">
        <f t="shared" si="0"/>
        <v>0.34470690937739623</v>
      </c>
      <c r="K10" s="47">
        <f t="shared" si="1"/>
        <v>0.22399537352160254</v>
      </c>
      <c r="L10" s="47">
        <f t="shared" si="2"/>
        <v>0.23040429999786236</v>
      </c>
      <c r="M10" s="47">
        <f t="shared" si="3"/>
        <v>5.2764008931290622E-2</v>
      </c>
      <c r="N10" s="47">
        <f t="shared" si="4"/>
        <v>8.6927006557085504E-2</v>
      </c>
      <c r="O10" s="47">
        <f t="shared" si="5"/>
        <v>6.1202401614762772E-2</v>
      </c>
      <c r="P10" s="46"/>
      <c r="Q10" s="47">
        <f t="shared" ref="Q10:Q18" si="6">B10/B9-1</f>
        <v>3.5264462331078716E-2</v>
      </c>
      <c r="R10" s="47">
        <f t="shared" ref="R10:R18" si="7">C10/C9-1</f>
        <v>-0.32098620724311566</v>
      </c>
      <c r="S10" s="47">
        <f t="shared" ref="S10:S18" si="8">D10/D9-1</f>
        <v>3.9364590278996081E-2</v>
      </c>
      <c r="T10" s="47">
        <f t="shared" ref="T10:T18" si="9">E10/E9-1</f>
        <v>1.1039074872636112E-2</v>
      </c>
      <c r="U10" s="47">
        <f t="shared" ref="U10:U18" si="10">F10/F9-1</f>
        <v>-0.14432101629187133</v>
      </c>
      <c r="V10" s="47">
        <f t="shared" ref="V10:V18" si="11">G10/G9-1</f>
        <v>0.29341206208723647</v>
      </c>
      <c r="W10" s="47">
        <f t="shared" ref="W10:W17" si="12">H10/H9-1</f>
        <v>-7.8868485391977994E-2</v>
      </c>
      <c r="Y10" s="46" t="s">
        <v>22</v>
      </c>
      <c r="Z10" s="46" t="s">
        <v>22</v>
      </c>
      <c r="AA10" s="46" t="s">
        <v>22</v>
      </c>
      <c r="AB10" s="46" t="s">
        <v>22</v>
      </c>
      <c r="AC10" s="46" t="s">
        <v>22</v>
      </c>
      <c r="AD10" s="46" t="s">
        <v>22</v>
      </c>
      <c r="AE10" s="46" t="s">
        <v>22</v>
      </c>
      <c r="AG10" s="34"/>
      <c r="AH10" s="34"/>
      <c r="AI10" s="34"/>
      <c r="AJ10" s="34"/>
    </row>
    <row r="11" spans="1:36">
      <c r="A11" s="28">
        <v>2015</v>
      </c>
      <c r="B11" s="34">
        <v>2122.5170975999999</v>
      </c>
      <c r="C11" s="34">
        <v>1800.7036179695001</v>
      </c>
      <c r="D11" s="35">
        <v>1515.9087000000002</v>
      </c>
      <c r="E11" s="34">
        <v>405.11260000000004</v>
      </c>
      <c r="F11" s="35">
        <v>645.47629999999992</v>
      </c>
      <c r="G11" s="35">
        <v>333.39740789387002</v>
      </c>
      <c r="H11" s="35">
        <v>6823.1157234633711</v>
      </c>
      <c r="I11" s="34"/>
      <c r="J11" s="47">
        <f t="shared" si="0"/>
        <v>0.31107739977222948</v>
      </c>
      <c r="K11" s="47">
        <f t="shared" si="1"/>
        <v>0.26391222001075398</v>
      </c>
      <c r="L11" s="47">
        <f t="shared" si="2"/>
        <v>0.22217250321390333</v>
      </c>
      <c r="M11" s="47">
        <f t="shared" si="3"/>
        <v>5.9373549624388816E-2</v>
      </c>
      <c r="N11" s="47">
        <f t="shared" si="4"/>
        <v>9.4601400029070609E-2</v>
      </c>
      <c r="O11" s="47">
        <f t="shared" si="5"/>
        <v>4.8862927349653626E-2</v>
      </c>
      <c r="P11" s="46"/>
      <c r="Q11" s="47">
        <f t="shared" si="6"/>
        <v>-4.1956549684837197E-2</v>
      </c>
      <c r="R11" s="47">
        <f t="shared" si="7"/>
        <v>0.25079802326472267</v>
      </c>
      <c r="S11" s="47">
        <f t="shared" si="8"/>
        <v>2.368529046489809E-2</v>
      </c>
      <c r="T11" s="47">
        <f t="shared" si="9"/>
        <v>0.19459849498835702</v>
      </c>
      <c r="U11" s="47">
        <f t="shared" si="10"/>
        <v>0.15533937277320486</v>
      </c>
      <c r="V11" s="47">
        <f t="shared" si="11"/>
        <v>-0.15242575405329462</v>
      </c>
      <c r="W11" s="47">
        <f t="shared" si="12"/>
        <v>6.1614238286681333E-2</v>
      </c>
      <c r="Y11" s="46" t="s">
        <v>22</v>
      </c>
      <c r="Z11" s="46" t="s">
        <v>22</v>
      </c>
      <c r="AA11" s="46" t="s">
        <v>22</v>
      </c>
      <c r="AB11" s="46" t="s">
        <v>22</v>
      </c>
      <c r="AC11" s="46" t="s">
        <v>22</v>
      </c>
      <c r="AD11" s="46" t="s">
        <v>22</v>
      </c>
      <c r="AE11" s="46" t="s">
        <v>22</v>
      </c>
      <c r="AG11" s="34"/>
      <c r="AH11" s="34"/>
      <c r="AI11" s="34"/>
      <c r="AJ11" s="34"/>
    </row>
    <row r="12" spans="1:36">
      <c r="A12" s="28">
        <v>2016</v>
      </c>
      <c r="B12" s="34">
        <v>2169.4434141000002</v>
      </c>
      <c r="C12" s="34">
        <v>2044.1867511049998</v>
      </c>
      <c r="D12" s="35">
        <v>1549.9742000000001</v>
      </c>
      <c r="E12" s="34">
        <v>451.92970000000003</v>
      </c>
      <c r="F12" s="35">
        <v>927.87087599999995</v>
      </c>
      <c r="G12" s="35">
        <v>325.41972866556995</v>
      </c>
      <c r="H12" s="35">
        <v>7468.8246698705689</v>
      </c>
      <c r="I12" s="34"/>
      <c r="J12" s="47">
        <f t="shared" si="0"/>
        <v>0.29046650711344058</v>
      </c>
      <c r="K12" s="47">
        <f t="shared" si="1"/>
        <v>0.27369590818637124</v>
      </c>
      <c r="L12" s="47">
        <f t="shared" si="2"/>
        <v>0.20752585159116613</v>
      </c>
      <c r="M12" s="47">
        <f t="shared" si="3"/>
        <v>6.0508810954298616E-2</v>
      </c>
      <c r="N12" s="47">
        <f t="shared" si="4"/>
        <v>0.12423251542415435</v>
      </c>
      <c r="O12" s="47">
        <f t="shared" si="5"/>
        <v>4.3570406730569201E-2</v>
      </c>
      <c r="P12" s="46"/>
      <c r="Q12" s="47">
        <f t="shared" si="6"/>
        <v>2.2108804943461458E-2</v>
      </c>
      <c r="R12" s="47">
        <f t="shared" si="7"/>
        <v>0.1352155516908744</v>
      </c>
      <c r="S12" s="47">
        <f t="shared" si="8"/>
        <v>2.2471999797877062E-2</v>
      </c>
      <c r="T12" s="47">
        <f t="shared" si="9"/>
        <v>0.11556564767425148</v>
      </c>
      <c r="U12" s="47">
        <f t="shared" si="10"/>
        <v>0.43749797784984534</v>
      </c>
      <c r="V12" s="47">
        <f t="shared" si="11"/>
        <v>-2.3928438072438718E-2</v>
      </c>
      <c r="W12" s="47">
        <f t="shared" si="12"/>
        <v>9.4635496828337606E-2</v>
      </c>
      <c r="Y12" s="46" t="s">
        <v>22</v>
      </c>
      <c r="Z12" s="46" t="s">
        <v>22</v>
      </c>
      <c r="AA12" s="46" t="s">
        <v>22</v>
      </c>
      <c r="AB12" s="46" t="s">
        <v>22</v>
      </c>
      <c r="AC12" s="46" t="s">
        <v>22</v>
      </c>
      <c r="AD12" s="46" t="s">
        <v>22</v>
      </c>
      <c r="AE12" s="46" t="s">
        <v>22</v>
      </c>
      <c r="AG12" s="34"/>
      <c r="AH12" s="34"/>
      <c r="AI12" s="34"/>
      <c r="AJ12" s="34"/>
    </row>
    <row r="13" spans="1:36">
      <c r="A13" s="28">
        <v>2017</v>
      </c>
      <c r="B13" s="34">
        <v>2224.3394600000001</v>
      </c>
      <c r="C13" s="34">
        <v>2003.3803747729999</v>
      </c>
      <c r="D13" s="35">
        <v>1677.3308</v>
      </c>
      <c r="E13" s="34">
        <v>449.00159999999994</v>
      </c>
      <c r="F13" s="35">
        <v>731.31367499999999</v>
      </c>
      <c r="G13" s="35">
        <v>550.29532611820014</v>
      </c>
      <c r="H13" s="35">
        <v>7635.6612358911998</v>
      </c>
      <c r="I13" s="34"/>
      <c r="J13" s="47">
        <f t="shared" si="0"/>
        <v>0.29130934326218644</v>
      </c>
      <c r="K13" s="47">
        <f t="shared" si="1"/>
        <v>0.26237156323229344</v>
      </c>
      <c r="L13" s="47">
        <f t="shared" si="2"/>
        <v>0.21967066743555308</v>
      </c>
      <c r="M13" s="47">
        <f t="shared" si="3"/>
        <v>5.880323735284132E-2</v>
      </c>
      <c r="N13" s="47">
        <f t="shared" si="4"/>
        <v>9.5776076544946978E-2</v>
      </c>
      <c r="O13" s="47">
        <f t="shared" si="5"/>
        <v>7.2069112172178776E-2</v>
      </c>
      <c r="P13" s="46"/>
      <c r="Q13" s="47">
        <f t="shared" si="6"/>
        <v>2.5304207311059868E-2</v>
      </c>
      <c r="R13" s="47">
        <f t="shared" si="7"/>
        <v>-1.9962156740298664E-2</v>
      </c>
      <c r="S13" s="47">
        <f t="shared" si="8"/>
        <v>8.2166916068667328E-2</v>
      </c>
      <c r="T13" s="47">
        <f t="shared" si="9"/>
        <v>-6.4791050466479483E-3</v>
      </c>
      <c r="U13" s="47">
        <f t="shared" si="10"/>
        <v>-0.21183680411152384</v>
      </c>
      <c r="V13" s="47">
        <f t="shared" si="11"/>
        <v>0.69103246559378761</v>
      </c>
      <c r="W13" s="47">
        <f t="shared" si="12"/>
        <v>2.2337726937633695E-2</v>
      </c>
      <c r="Y13" s="46" t="s">
        <v>22</v>
      </c>
      <c r="Z13" s="46" t="s">
        <v>22</v>
      </c>
      <c r="AA13" s="46" t="s">
        <v>22</v>
      </c>
      <c r="AB13" s="46" t="s">
        <v>22</v>
      </c>
      <c r="AC13" s="46" t="s">
        <v>22</v>
      </c>
      <c r="AD13" s="46" t="s">
        <v>22</v>
      </c>
      <c r="AE13" s="46" t="s">
        <v>22</v>
      </c>
      <c r="AG13" s="34"/>
      <c r="AH13" s="34"/>
      <c r="AI13" s="34"/>
      <c r="AJ13" s="34"/>
    </row>
    <row r="14" spans="1:36">
      <c r="A14" s="28">
        <v>2018</v>
      </c>
      <c r="B14" s="34">
        <v>2684.6574052000001</v>
      </c>
      <c r="C14" s="34">
        <v>1872.9520979680001</v>
      </c>
      <c r="D14" s="35">
        <v>1378.4124999999999</v>
      </c>
      <c r="E14" s="34">
        <v>346.79759999999999</v>
      </c>
      <c r="F14" s="35">
        <v>653.58800000000008</v>
      </c>
      <c r="G14" s="35">
        <v>516.92461339800002</v>
      </c>
      <c r="H14" s="35">
        <v>7453.3322165659993</v>
      </c>
      <c r="I14" s="34"/>
      <c r="J14" s="47">
        <f t="shared" si="0"/>
        <v>0.36019559134007206</v>
      </c>
      <c r="K14" s="47">
        <f t="shared" si="1"/>
        <v>0.25129056957975399</v>
      </c>
      <c r="L14" s="47">
        <f t="shared" si="2"/>
        <v>0.18493909300544784</v>
      </c>
      <c r="M14" s="47">
        <f t="shared" si="3"/>
        <v>4.6529201962740539E-2</v>
      </c>
      <c r="N14" s="47">
        <f t="shared" si="4"/>
        <v>8.7690710813522546E-2</v>
      </c>
      <c r="O14" s="47">
        <f t="shared" si="5"/>
        <v>6.9354833298463189E-2</v>
      </c>
      <c r="P14" s="46"/>
      <c r="Q14" s="47">
        <f t="shared" si="6"/>
        <v>0.20694590617926623</v>
      </c>
      <c r="R14" s="47">
        <f t="shared" si="7"/>
        <v>-6.5104100273408294E-2</v>
      </c>
      <c r="S14" s="47">
        <f t="shared" si="8"/>
        <v>-0.17821070238500358</v>
      </c>
      <c r="T14" s="47">
        <f t="shared" si="9"/>
        <v>-0.22762502405336638</v>
      </c>
      <c r="U14" s="47">
        <f t="shared" si="10"/>
        <v>-0.10628226663476503</v>
      </c>
      <c r="V14" s="47">
        <f t="shared" si="11"/>
        <v>-6.0641461296061072E-2</v>
      </c>
      <c r="W14" s="47">
        <f t="shared" si="12"/>
        <v>-2.3878615576627293E-2</v>
      </c>
      <c r="Y14" s="46" t="s">
        <v>22</v>
      </c>
      <c r="Z14" s="46" t="s">
        <v>22</v>
      </c>
      <c r="AA14" s="46" t="s">
        <v>22</v>
      </c>
      <c r="AB14" s="46" t="s">
        <v>22</v>
      </c>
      <c r="AC14" s="46" t="s">
        <v>22</v>
      </c>
      <c r="AD14" s="46" t="s">
        <v>22</v>
      </c>
      <c r="AE14" s="46" t="s">
        <v>22</v>
      </c>
      <c r="AG14" s="34"/>
      <c r="AH14" s="34"/>
      <c r="AI14" s="34"/>
      <c r="AJ14" s="34"/>
    </row>
    <row r="15" spans="1:36">
      <c r="A15" s="28">
        <v>2019</v>
      </c>
      <c r="B15" s="34">
        <v>2935.4795172999998</v>
      </c>
      <c r="C15" s="34">
        <v>2118.9339394210001</v>
      </c>
      <c r="D15" s="35">
        <v>1417.3561999999999</v>
      </c>
      <c r="E15" s="34">
        <v>426.37460000000004</v>
      </c>
      <c r="F15" s="35">
        <v>989.32896000000005</v>
      </c>
      <c r="G15" s="35">
        <v>434.65633511999994</v>
      </c>
      <c r="H15" s="35">
        <v>8322.1295518410006</v>
      </c>
      <c r="I15" s="34"/>
      <c r="J15" s="47">
        <f t="shared" si="0"/>
        <v>0.35273177364207464</v>
      </c>
      <c r="K15" s="47">
        <f t="shared" si="1"/>
        <v>0.25461439000937625</v>
      </c>
      <c r="L15" s="47">
        <f t="shared" si="2"/>
        <v>0.17031172023589275</v>
      </c>
      <c r="M15" s="47">
        <f t="shared" si="3"/>
        <v>5.1233833521094195E-2</v>
      </c>
      <c r="N15" s="47">
        <f t="shared" si="4"/>
        <v>0.11887930292807604</v>
      </c>
      <c r="O15" s="47">
        <f t="shared" si="5"/>
        <v>5.2228979663486053E-2</v>
      </c>
      <c r="P15" s="46"/>
      <c r="Q15" s="47">
        <f t="shared" si="6"/>
        <v>9.3427977668276929E-2</v>
      </c>
      <c r="R15" s="47">
        <f t="shared" si="7"/>
        <v>0.13133376006779351</v>
      </c>
      <c r="S15" s="47">
        <f t="shared" si="8"/>
        <v>2.8252573159341043E-2</v>
      </c>
      <c r="T15" s="47">
        <f t="shared" si="9"/>
        <v>0.22946237228862043</v>
      </c>
      <c r="U15" s="47">
        <f t="shared" si="10"/>
        <v>0.51368899061794271</v>
      </c>
      <c r="V15" s="47">
        <f t="shared" si="11"/>
        <v>-0.15914947004982061</v>
      </c>
      <c r="W15" s="47">
        <f t="shared" si="12"/>
        <v>0.11656495511416853</v>
      </c>
      <c r="Y15" s="46" t="s">
        <v>22</v>
      </c>
      <c r="Z15" s="46" t="s">
        <v>22</v>
      </c>
      <c r="AA15" s="46" t="s">
        <v>22</v>
      </c>
      <c r="AB15" s="46" t="s">
        <v>22</v>
      </c>
      <c r="AC15" s="46" t="s">
        <v>22</v>
      </c>
      <c r="AD15" s="46" t="s">
        <v>22</v>
      </c>
      <c r="AE15" s="46" t="s">
        <v>22</v>
      </c>
      <c r="AG15" s="34"/>
      <c r="AH15" s="34"/>
      <c r="AI15" s="34"/>
      <c r="AJ15" s="34"/>
    </row>
    <row r="16" spans="1:36">
      <c r="A16" s="28">
        <v>2020</v>
      </c>
      <c r="B16" s="34">
        <v>3895.8000112999998</v>
      </c>
      <c r="C16" s="34">
        <v>4270.9707915359995</v>
      </c>
      <c r="D16" s="34">
        <v>2274.9046000000003</v>
      </c>
      <c r="E16" s="34">
        <v>485.22370000000001</v>
      </c>
      <c r="F16" s="34">
        <v>1251.319675</v>
      </c>
      <c r="G16" s="34">
        <v>304.28345499999995</v>
      </c>
      <c r="H16" s="35">
        <v>12482.502232836001</v>
      </c>
      <c r="I16" s="34"/>
      <c r="J16" s="47">
        <f t="shared" si="0"/>
        <v>0.31210088639534589</v>
      </c>
      <c r="K16" s="47">
        <f t="shared" si="1"/>
        <v>0.3421566214745746</v>
      </c>
      <c r="L16" s="47">
        <f t="shared" si="2"/>
        <v>0.18224748192038948</v>
      </c>
      <c r="M16" s="47">
        <f t="shared" si="3"/>
        <v>3.887231029076757E-2</v>
      </c>
      <c r="N16" s="47">
        <f t="shared" si="4"/>
        <v>0.10024590035388302</v>
      </c>
      <c r="O16" s="47">
        <f t="shared" si="5"/>
        <v>2.4376799565039398E-2</v>
      </c>
      <c r="P16" s="46"/>
      <c r="Q16" s="47">
        <f t="shared" si="6"/>
        <v>0.32714263149868117</v>
      </c>
      <c r="R16" s="47">
        <f t="shared" si="7"/>
        <v>1.0156224373389597</v>
      </c>
      <c r="S16" s="47">
        <f t="shared" si="8"/>
        <v>0.60503379460999307</v>
      </c>
      <c r="T16" s="47">
        <f t="shared" si="9"/>
        <v>0.13802205853725802</v>
      </c>
      <c r="U16" s="47">
        <f t="shared" si="10"/>
        <v>0.26481658335362979</v>
      </c>
      <c r="V16" s="47">
        <f t="shared" si="11"/>
        <v>-0.29994473699320789</v>
      </c>
      <c r="W16" s="47">
        <f t="shared" si="12"/>
        <v>0.49991683679986121</v>
      </c>
      <c r="Y16" s="46" t="s">
        <v>22</v>
      </c>
      <c r="Z16" s="46" t="s">
        <v>22</v>
      </c>
      <c r="AA16" s="46" t="s">
        <v>22</v>
      </c>
      <c r="AB16" s="46" t="s">
        <v>22</v>
      </c>
      <c r="AC16" s="46" t="s">
        <v>22</v>
      </c>
      <c r="AD16" s="46" t="s">
        <v>22</v>
      </c>
      <c r="AE16" s="46" t="s">
        <v>22</v>
      </c>
      <c r="AG16" s="34"/>
      <c r="AH16" s="34"/>
      <c r="AI16" s="34"/>
      <c r="AJ16" s="34"/>
    </row>
    <row r="17" spans="1:36">
      <c r="A17" s="28">
        <v>2021</v>
      </c>
      <c r="B17" s="34">
        <v>5139.1373681000005</v>
      </c>
      <c r="C17" s="34">
        <v>4584.4066169179996</v>
      </c>
      <c r="D17" s="34">
        <v>1961.2891000000002</v>
      </c>
      <c r="E17" s="34">
        <v>483.37710000000004</v>
      </c>
      <c r="F17" s="34">
        <v>692.94785999999999</v>
      </c>
      <c r="G17" s="34">
        <v>581.89070699999991</v>
      </c>
      <c r="H17" s="35">
        <v>13443.048752018001</v>
      </c>
      <c r="I17" s="34"/>
      <c r="J17" s="47">
        <f t="shared" si="0"/>
        <v>0.38228957306492989</v>
      </c>
      <c r="K17" s="47">
        <f t="shared" si="1"/>
        <v>0.34102432427984852</v>
      </c>
      <c r="L17" s="47">
        <f t="shared" si="2"/>
        <v>0.14589615318516058</v>
      </c>
      <c r="M17" s="47">
        <f t="shared" si="3"/>
        <v>3.5957401398803823E-2</v>
      </c>
      <c r="N17" s="47">
        <f t="shared" si="4"/>
        <v>5.154692754468946E-2</v>
      </c>
      <c r="O17" s="47">
        <f t="shared" si="5"/>
        <v>4.3285620526567641E-2</v>
      </c>
      <c r="P17" s="46"/>
      <c r="Q17" s="47">
        <f t="shared" si="6"/>
        <v>0.31914814754187248</v>
      </c>
      <c r="R17" s="47">
        <f t="shared" si="7"/>
        <v>7.3387489795798233E-2</v>
      </c>
      <c r="S17" s="47">
        <f t="shared" si="8"/>
        <v>-0.13785874801079578</v>
      </c>
      <c r="T17" s="47">
        <f t="shared" si="9"/>
        <v>-3.805667365382126E-3</v>
      </c>
      <c r="U17" s="47">
        <f t="shared" si="10"/>
        <v>-0.44622635299009428</v>
      </c>
      <c r="V17" s="47">
        <f t="shared" si="11"/>
        <v>0.91233107629857835</v>
      </c>
      <c r="W17" s="47">
        <f t="shared" si="12"/>
        <v>7.695143980469088E-2</v>
      </c>
      <c r="Y17" s="46" t="s">
        <v>22</v>
      </c>
      <c r="Z17" s="46" t="s">
        <v>22</v>
      </c>
      <c r="AA17" s="46" t="s">
        <v>22</v>
      </c>
      <c r="AB17" s="46" t="s">
        <v>22</v>
      </c>
      <c r="AC17" s="46" t="s">
        <v>22</v>
      </c>
      <c r="AD17" s="46" t="s">
        <v>22</v>
      </c>
      <c r="AE17" s="46" t="s">
        <v>22</v>
      </c>
      <c r="AG17" s="34"/>
      <c r="AH17" s="34"/>
      <c r="AI17" s="34"/>
      <c r="AJ17" s="34"/>
    </row>
    <row r="18" spans="1:36">
      <c r="A18" s="28">
        <v>2022</v>
      </c>
      <c r="B18" s="34">
        <v>3826.8283677999998</v>
      </c>
      <c r="C18" s="34">
        <v>2146.0889349010004</v>
      </c>
      <c r="D18" s="34">
        <v>1369.7819</v>
      </c>
      <c r="E18" s="34">
        <v>390.75749999999999</v>
      </c>
      <c r="F18" s="34">
        <v>845.93397499999992</v>
      </c>
      <c r="G18" s="34">
        <v>302.80658899999997</v>
      </c>
      <c r="H18" s="35">
        <v>8882.1972667009995</v>
      </c>
      <c r="I18" s="34"/>
      <c r="J18" s="47">
        <f t="shared" si="0"/>
        <v>0.4308425328658963</v>
      </c>
      <c r="K18" s="47">
        <f t="shared" si="1"/>
        <v>0.2416168961870056</v>
      </c>
      <c r="L18" s="47">
        <f t="shared" si="2"/>
        <v>0.1542165591317429</v>
      </c>
      <c r="M18" s="47">
        <f t="shared" si="3"/>
        <v>4.39933372640725E-2</v>
      </c>
      <c r="N18" s="47">
        <f t="shared" si="4"/>
        <v>9.5239269023147277E-2</v>
      </c>
      <c r="O18" s="47">
        <f t="shared" si="5"/>
        <v>3.4091405528135443E-2</v>
      </c>
      <c r="P18" s="46"/>
      <c r="Q18" s="47">
        <f t="shared" si="6"/>
        <v>-0.25535589074653919</v>
      </c>
      <c r="R18" s="47">
        <f t="shared" si="7"/>
        <v>-0.53187203617994716</v>
      </c>
      <c r="S18" s="47">
        <f t="shared" si="8"/>
        <v>-0.30159103010361921</v>
      </c>
      <c r="T18" s="47">
        <f t="shared" si="9"/>
        <v>-0.19160940805842896</v>
      </c>
      <c r="U18" s="47">
        <f t="shared" si="10"/>
        <v>0.22077579545450932</v>
      </c>
      <c r="V18" s="47">
        <f t="shared" si="11"/>
        <v>-0.47961604239883482</v>
      </c>
      <c r="W18" s="47">
        <f t="shared" ref="W18:W19" si="13">H18/H17-1</f>
        <v>-0.33927210779715056</v>
      </c>
      <c r="Y18" s="46" t="s">
        <v>22</v>
      </c>
      <c r="Z18" s="46" t="s">
        <v>22</v>
      </c>
      <c r="AA18" s="46" t="s">
        <v>22</v>
      </c>
      <c r="AB18" s="46" t="s">
        <v>22</v>
      </c>
      <c r="AC18" s="46" t="s">
        <v>22</v>
      </c>
      <c r="AD18" s="46" t="s">
        <v>22</v>
      </c>
      <c r="AE18" s="46" t="s">
        <v>22</v>
      </c>
      <c r="AG18" s="34"/>
      <c r="AH18" s="34"/>
      <c r="AI18" s="34"/>
      <c r="AJ18" s="34"/>
    </row>
    <row r="19" spans="1:36">
      <c r="A19" s="28">
        <v>2023</v>
      </c>
      <c r="B19" s="34">
        <v>3517.9552149000006</v>
      </c>
      <c r="C19" s="34">
        <v>1311.9833216274189</v>
      </c>
      <c r="D19" s="34">
        <v>1444.6994399999999</v>
      </c>
      <c r="E19" s="34">
        <v>385.04734000000002</v>
      </c>
      <c r="F19" s="34">
        <v>1336.7330909999998</v>
      </c>
      <c r="G19" s="34">
        <v>270.45762336247202</v>
      </c>
      <c r="H19" s="35">
        <v>8266.8760308898909</v>
      </c>
      <c r="I19" s="34"/>
      <c r="J19" s="47">
        <f t="shared" ref="J19" si="14">B19/$H19</f>
        <v>0.42554832100479789</v>
      </c>
      <c r="K19" s="47">
        <f t="shared" ref="K19" si="15">C19/$H19</f>
        <v>0.15870364049552466</v>
      </c>
      <c r="L19" s="47">
        <f t="shared" ref="L19" si="16">D19/$H19</f>
        <v>0.17475760306574775</v>
      </c>
      <c r="M19" s="47">
        <f t="shared" ref="M19" si="17">E19/$H19</f>
        <v>4.6577127630950024E-2</v>
      </c>
      <c r="N19" s="47">
        <f t="shared" ref="N19" si="18">F19/$H19</f>
        <v>0.16169748838680803</v>
      </c>
      <c r="O19" s="47">
        <f t="shared" ref="O19" si="19">G19/$H19</f>
        <v>3.2715819416171708E-2</v>
      </c>
      <c r="P19" s="46"/>
      <c r="Q19" s="47">
        <f t="shared" ref="Q19" si="20">B19/B18-1</f>
        <v>-8.0712570100855308E-2</v>
      </c>
      <c r="R19" s="47">
        <f t="shared" ref="R19" si="21">C19/C18-1</f>
        <v>-0.38866311628975381</v>
      </c>
      <c r="S19" s="47">
        <f t="shared" ref="S19" si="22">D19/D18-1</f>
        <v>5.4693042739139663E-2</v>
      </c>
      <c r="T19" s="47">
        <f t="shared" ref="T19" si="23">E19/E18-1</f>
        <v>-1.4613052852472386E-2</v>
      </c>
      <c r="U19" s="47">
        <f t="shared" ref="U19" si="24">F19/F18-1</f>
        <v>0.58018607894309948</v>
      </c>
      <c r="V19" s="47">
        <f t="shared" ref="V19" si="25">G19/G18-1</f>
        <v>-0.10683045486017462</v>
      </c>
      <c r="W19" s="47">
        <f t="shared" si="13"/>
        <v>-6.9275790363035883E-2</v>
      </c>
      <c r="Y19" s="46" t="s">
        <v>22</v>
      </c>
      <c r="Z19" s="46" t="s">
        <v>22</v>
      </c>
      <c r="AA19" s="46" t="s">
        <v>22</v>
      </c>
      <c r="AB19" s="46" t="s">
        <v>22</v>
      </c>
      <c r="AC19" s="46" t="s">
        <v>22</v>
      </c>
      <c r="AD19" s="46" t="s">
        <v>22</v>
      </c>
      <c r="AE19" s="46" t="s">
        <v>22</v>
      </c>
      <c r="AG19" s="34"/>
      <c r="AH19" s="34"/>
      <c r="AI19" s="34"/>
      <c r="AJ19" s="34"/>
    </row>
    <row r="20" spans="1:36">
      <c r="A20" s="28"/>
      <c r="B20" s="34"/>
      <c r="C20" s="34"/>
      <c r="D20" s="34"/>
      <c r="E20" s="34"/>
      <c r="F20" s="34"/>
      <c r="G20" s="34"/>
      <c r="H20" s="35"/>
      <c r="I20" s="34"/>
      <c r="J20" s="46"/>
      <c r="K20" s="46"/>
      <c r="L20" s="46"/>
      <c r="M20" s="46"/>
      <c r="N20" s="46"/>
      <c r="O20" s="46"/>
      <c r="P20" s="46"/>
      <c r="Q20" s="47"/>
      <c r="R20" s="47"/>
      <c r="S20" s="47"/>
      <c r="T20" s="47"/>
      <c r="U20" s="47"/>
      <c r="V20" s="47"/>
      <c r="W20" s="47"/>
      <c r="Y20" s="46"/>
      <c r="Z20" s="46"/>
      <c r="AA20" s="46"/>
      <c r="AB20" s="46"/>
      <c r="AC20" s="46"/>
      <c r="AD20" s="46"/>
      <c r="AE20" s="46"/>
      <c r="AG20" s="34"/>
      <c r="AH20" s="34"/>
      <c r="AI20" s="34"/>
      <c r="AJ20" s="34"/>
    </row>
    <row r="21" spans="1:36">
      <c r="A21" s="88" t="s">
        <v>57</v>
      </c>
      <c r="B21" s="89">
        <v>986.23452230000009</v>
      </c>
      <c r="C21" s="89">
        <v>273.76761433097397</v>
      </c>
      <c r="D21" s="89">
        <v>346.75170000000003</v>
      </c>
      <c r="E21" s="89">
        <v>80.074860000000001</v>
      </c>
      <c r="F21" s="89">
        <v>497.33931999999999</v>
      </c>
      <c r="G21" s="89">
        <v>68.626314988876018</v>
      </c>
      <c r="H21" s="89">
        <v>2252.7943316198498</v>
      </c>
      <c r="I21" s="89"/>
      <c r="J21" s="90">
        <f t="shared" ref="J21:O22" si="26">B21/$H21</f>
        <v>0.4377827609282281</v>
      </c>
      <c r="K21" s="90">
        <f t="shared" si="26"/>
        <v>0.12152357207598442</v>
      </c>
      <c r="L21" s="90">
        <f t="shared" si="26"/>
        <v>0.15392070866525645</v>
      </c>
      <c r="M21" s="90">
        <f t="shared" si="26"/>
        <v>3.5544682830599521E-2</v>
      </c>
      <c r="N21" s="90">
        <f t="shared" si="26"/>
        <v>0.22076552351869289</v>
      </c>
      <c r="O21" s="90">
        <f t="shared" si="26"/>
        <v>3.0462751981238757E-2</v>
      </c>
      <c r="P21" s="91"/>
      <c r="Q21" s="90"/>
      <c r="R21" s="90"/>
      <c r="S21" s="90"/>
      <c r="T21" s="90"/>
      <c r="U21" s="90"/>
      <c r="V21" s="90"/>
      <c r="W21" s="90"/>
      <c r="X21" s="92"/>
      <c r="Y21" s="91"/>
      <c r="Z21" s="91"/>
      <c r="AA21" s="91"/>
      <c r="AB21" s="91"/>
      <c r="AC21" s="91"/>
      <c r="AD21" s="91"/>
      <c r="AE21" s="91"/>
      <c r="AG21" s="34"/>
      <c r="AH21" s="34"/>
      <c r="AI21" s="34"/>
      <c r="AJ21" s="34"/>
    </row>
    <row r="22" spans="1:36">
      <c r="A22" s="88" t="s">
        <v>63</v>
      </c>
      <c r="B22" s="89">
        <v>992.34383279999997</v>
      </c>
      <c r="C22" s="89">
        <v>310.354608517717</v>
      </c>
      <c r="D22" s="89">
        <v>627.57888000000003</v>
      </c>
      <c r="E22" s="89">
        <v>100.23050000000001</v>
      </c>
      <c r="F22" s="89">
        <v>318.21396699999997</v>
      </c>
      <c r="G22" s="89">
        <v>104.06150514768899</v>
      </c>
      <c r="H22" s="89">
        <v>2452.7832934654061</v>
      </c>
      <c r="I22" s="89"/>
      <c r="J22" s="90">
        <f t="shared" si="26"/>
        <v>0.40457868228463451</v>
      </c>
      <c r="K22" s="90">
        <f t="shared" si="26"/>
        <v>0.12653160568426475</v>
      </c>
      <c r="L22" s="90">
        <f t="shared" si="26"/>
        <v>0.25586397366288621</v>
      </c>
      <c r="M22" s="90">
        <f t="shared" si="26"/>
        <v>4.086398511724601E-2</v>
      </c>
      <c r="N22" s="90">
        <f t="shared" si="26"/>
        <v>0.12973586694257547</v>
      </c>
      <c r="O22" s="90">
        <f t="shared" si="26"/>
        <v>4.2425886308392967E-2</v>
      </c>
      <c r="P22" s="91"/>
      <c r="Q22" s="90">
        <f t="shared" ref="Q22:V22" si="27">B22/B21-1</f>
        <v>6.1945818787121354E-3</v>
      </c>
      <c r="R22" s="90">
        <f t="shared" si="27"/>
        <v>0.13364252114390274</v>
      </c>
      <c r="S22" s="90">
        <f t="shared" si="27"/>
        <v>0.80987974968832166</v>
      </c>
      <c r="T22" s="90">
        <f t="shared" si="27"/>
        <v>0.25170996240268173</v>
      </c>
      <c r="U22" s="90">
        <f t="shared" si="27"/>
        <v>-0.36016728578790036</v>
      </c>
      <c r="V22" s="90">
        <f t="shared" si="27"/>
        <v>0.51634988946378435</v>
      </c>
      <c r="W22" s="90">
        <f t="shared" ref="W22" si="28">H22/H21-1</f>
        <v>8.8773732709881426E-2</v>
      </c>
      <c r="X22" s="92"/>
      <c r="Y22" s="91" t="s">
        <v>22</v>
      </c>
      <c r="Z22" s="91" t="s">
        <v>22</v>
      </c>
      <c r="AA22" s="91" t="s">
        <v>22</v>
      </c>
      <c r="AB22" s="91" t="s">
        <v>22</v>
      </c>
      <c r="AC22" s="91" t="s">
        <v>22</v>
      </c>
      <c r="AD22" s="91" t="s">
        <v>22</v>
      </c>
      <c r="AE22" s="91" t="s">
        <v>22</v>
      </c>
      <c r="AG22" s="34"/>
      <c r="AH22" s="34"/>
      <c r="AI22" s="34"/>
      <c r="AJ22" s="34"/>
    </row>
    <row r="23" spans="1:36">
      <c r="A23" s="28"/>
      <c r="B23" s="34"/>
      <c r="C23" s="34"/>
      <c r="D23" s="35"/>
      <c r="E23" s="34"/>
      <c r="F23" s="35"/>
      <c r="G23" s="35"/>
      <c r="H23" s="35"/>
      <c r="I23" s="34"/>
      <c r="J23" s="46"/>
      <c r="K23" s="46"/>
      <c r="L23" s="80"/>
      <c r="M23" s="46"/>
      <c r="N23" s="80"/>
      <c r="O23" s="80"/>
      <c r="P23" s="46"/>
      <c r="Q23" s="46"/>
      <c r="R23" s="46"/>
      <c r="S23" s="46"/>
      <c r="T23" s="46"/>
      <c r="U23" s="46"/>
      <c r="V23" s="46"/>
      <c r="W23" s="46"/>
      <c r="AG23" s="34"/>
      <c r="AH23" s="34"/>
      <c r="AI23" s="34"/>
      <c r="AJ23" s="34"/>
    </row>
    <row r="24" spans="1:36">
      <c r="A24" s="28" t="s">
        <v>46</v>
      </c>
      <c r="B24" s="34">
        <v>1150.3023316000001</v>
      </c>
      <c r="C24" s="34">
        <v>772.235234451</v>
      </c>
      <c r="D24" s="35">
        <v>532.04496999999992</v>
      </c>
      <c r="E24" s="34">
        <v>103.99391000000001</v>
      </c>
      <c r="F24" s="35">
        <v>165.820865</v>
      </c>
      <c r="G24" s="35">
        <v>94.105156999999991</v>
      </c>
      <c r="H24" s="35">
        <v>2818.5024680510001</v>
      </c>
      <c r="I24" s="34"/>
      <c r="J24" s="47">
        <f t="shared" ref="J24:J31" si="29">B24/$H24</f>
        <v>0.40812535899442953</v>
      </c>
      <c r="K24" s="47">
        <f t="shared" ref="K24:K31" si="30">C24/$H24</f>
        <v>0.27398778010827934</v>
      </c>
      <c r="L24" s="47">
        <f t="shared" ref="L24:L31" si="31">D24/$H24</f>
        <v>0.18876867273701911</v>
      </c>
      <c r="M24" s="47">
        <f t="shared" ref="M24:M31" si="32">E24/$H24</f>
        <v>3.689686675063017E-2</v>
      </c>
      <c r="N24" s="47">
        <f t="shared" ref="N24:N31" si="33">F24/$H24</f>
        <v>5.8832967818781244E-2</v>
      </c>
      <c r="O24" s="47">
        <f t="shared" ref="O24:O31" si="34">G24/$H24</f>
        <v>3.3388353590860571E-2</v>
      </c>
      <c r="P24" s="46"/>
      <c r="Q24" s="47" t="s">
        <v>22</v>
      </c>
      <c r="R24" s="47" t="s">
        <v>22</v>
      </c>
      <c r="S24" s="47" t="s">
        <v>22</v>
      </c>
      <c r="T24" s="47" t="s">
        <v>22</v>
      </c>
      <c r="U24" s="47" t="s">
        <v>22</v>
      </c>
      <c r="V24" s="47" t="s">
        <v>22</v>
      </c>
      <c r="W24" s="47" t="s">
        <v>22</v>
      </c>
      <c r="Y24" s="47" t="s">
        <v>22</v>
      </c>
      <c r="Z24" s="47" t="s">
        <v>22</v>
      </c>
      <c r="AA24" s="47" t="s">
        <v>22</v>
      </c>
      <c r="AB24" s="47" t="s">
        <v>22</v>
      </c>
      <c r="AC24" s="47" t="s">
        <v>22</v>
      </c>
      <c r="AD24" s="47" t="s">
        <v>22</v>
      </c>
      <c r="AE24" s="47" t="s">
        <v>22</v>
      </c>
      <c r="AG24" s="34"/>
      <c r="AH24" s="34"/>
      <c r="AI24" s="34"/>
      <c r="AJ24" s="34"/>
    </row>
    <row r="25" spans="1:36">
      <c r="A25" s="28" t="s">
        <v>47</v>
      </c>
      <c r="B25" s="34">
        <v>1041.5476274</v>
      </c>
      <c r="C25" s="34">
        <v>578.83037061899995</v>
      </c>
      <c r="D25" s="34">
        <v>308.20081000000005</v>
      </c>
      <c r="E25" s="34">
        <v>114.81940999999999</v>
      </c>
      <c r="F25" s="34">
        <v>146.15683000000001</v>
      </c>
      <c r="G25" s="34">
        <v>100.368058</v>
      </c>
      <c r="H25" s="35">
        <v>2289.923106019</v>
      </c>
      <c r="I25" s="34"/>
      <c r="J25" s="47">
        <f t="shared" si="29"/>
        <v>0.4548395641156337</v>
      </c>
      <c r="K25" s="47">
        <f t="shared" si="30"/>
        <v>0.25277284162841984</v>
      </c>
      <c r="L25" s="47">
        <f t="shared" si="31"/>
        <v>0.1345900258353229</v>
      </c>
      <c r="M25" s="47">
        <f t="shared" si="32"/>
        <v>5.0141163997254025E-2</v>
      </c>
      <c r="N25" s="47">
        <f t="shared" si="33"/>
        <v>6.3826086393831652E-2</v>
      </c>
      <c r="O25" s="47">
        <f t="shared" si="34"/>
        <v>4.38303180295379E-2</v>
      </c>
      <c r="P25" s="46"/>
      <c r="Q25" s="47" t="s">
        <v>22</v>
      </c>
      <c r="R25" s="47" t="s">
        <v>22</v>
      </c>
      <c r="S25" s="47" t="s">
        <v>22</v>
      </c>
      <c r="T25" s="47" t="s">
        <v>22</v>
      </c>
      <c r="U25" s="47" t="s">
        <v>22</v>
      </c>
      <c r="V25" s="47" t="s">
        <v>22</v>
      </c>
      <c r="W25" s="47" t="s">
        <v>22</v>
      </c>
      <c r="Y25" s="47">
        <f t="shared" ref="Y25:AE26" si="35">B25/B24-1</f>
        <v>-9.4544452542949298E-2</v>
      </c>
      <c r="Z25" s="47">
        <f t="shared" si="35"/>
        <v>-0.25044812150988693</v>
      </c>
      <c r="AA25" s="47">
        <f t="shared" si="35"/>
        <v>-0.42072413540532094</v>
      </c>
      <c r="AB25" s="47">
        <f t="shared" si="35"/>
        <v>0.1040974418598164</v>
      </c>
      <c r="AC25" s="47">
        <f t="shared" si="35"/>
        <v>-0.11858601147690306</v>
      </c>
      <c r="AD25" s="47">
        <f t="shared" si="35"/>
        <v>6.6552155053521744E-2</v>
      </c>
      <c r="AE25" s="47">
        <f t="shared" si="35"/>
        <v>-0.18753908077913228</v>
      </c>
      <c r="AG25" s="34"/>
      <c r="AH25" s="34"/>
      <c r="AI25" s="34"/>
      <c r="AJ25" s="34"/>
    </row>
    <row r="26" spans="1:36">
      <c r="A26" s="28" t="s">
        <v>48</v>
      </c>
      <c r="B26" s="34">
        <v>919.00539409999999</v>
      </c>
      <c r="C26" s="34">
        <v>463.71600976500002</v>
      </c>
      <c r="D26" s="35">
        <v>303.26427000000001</v>
      </c>
      <c r="E26" s="34">
        <v>97.244839999999982</v>
      </c>
      <c r="F26" s="35">
        <v>244.70841000000001</v>
      </c>
      <c r="G26" s="35">
        <v>62.803530999999992</v>
      </c>
      <c r="H26" s="35">
        <v>2090.7424548650001</v>
      </c>
      <c r="I26" s="34"/>
      <c r="J26" s="47">
        <f t="shared" si="29"/>
        <v>0.43955934981926814</v>
      </c>
      <c r="K26" s="47">
        <f t="shared" si="30"/>
        <v>0.22179489811667993</v>
      </c>
      <c r="L26" s="47">
        <f t="shared" si="31"/>
        <v>0.14505099338960994</v>
      </c>
      <c r="M26" s="47">
        <f t="shared" si="32"/>
        <v>4.6512108544846623E-2</v>
      </c>
      <c r="N26" s="47">
        <f t="shared" si="33"/>
        <v>0.11704378481939848</v>
      </c>
      <c r="O26" s="47">
        <f t="shared" si="34"/>
        <v>3.0038865310196821E-2</v>
      </c>
      <c r="P26" s="46"/>
      <c r="Q26" s="47" t="s">
        <v>22</v>
      </c>
      <c r="R26" s="47" t="s">
        <v>22</v>
      </c>
      <c r="S26" s="47" t="s">
        <v>22</v>
      </c>
      <c r="T26" s="47" t="s">
        <v>22</v>
      </c>
      <c r="U26" s="47" t="s">
        <v>22</v>
      </c>
      <c r="V26" s="47" t="s">
        <v>22</v>
      </c>
      <c r="W26" s="47" t="s">
        <v>22</v>
      </c>
      <c r="Y26" s="47">
        <f t="shared" si="35"/>
        <v>-0.1176539891948104</v>
      </c>
      <c r="Z26" s="47">
        <f t="shared" si="35"/>
        <v>-0.19887408591034517</v>
      </c>
      <c r="AA26" s="47">
        <f t="shared" si="35"/>
        <v>-1.6017284315378744E-2</v>
      </c>
      <c r="AB26" s="47">
        <f t="shared" si="35"/>
        <v>-0.15306270951923551</v>
      </c>
      <c r="AC26" s="47">
        <f t="shared" si="35"/>
        <v>0.67428651811892748</v>
      </c>
      <c r="AD26" s="47">
        <f t="shared" si="35"/>
        <v>-0.3742677476134888</v>
      </c>
      <c r="AE26" s="47">
        <f t="shared" si="35"/>
        <v>-8.6981370959775428E-2</v>
      </c>
      <c r="AG26" s="34"/>
      <c r="AH26" s="34"/>
      <c r="AI26" s="34"/>
      <c r="AJ26" s="34"/>
    </row>
    <row r="27" spans="1:36">
      <c r="A27" s="28" t="s">
        <v>49</v>
      </c>
      <c r="B27" s="34">
        <v>715.97301469999991</v>
      </c>
      <c r="C27" s="34">
        <v>331.30732006599999</v>
      </c>
      <c r="D27" s="34">
        <v>224.46105</v>
      </c>
      <c r="E27" s="34">
        <v>75.429910000000007</v>
      </c>
      <c r="F27" s="34">
        <v>289.24787000000003</v>
      </c>
      <c r="G27" s="34">
        <v>45.529843</v>
      </c>
      <c r="H27" s="35">
        <v>1681.949007766</v>
      </c>
      <c r="I27" s="34"/>
      <c r="J27" s="47">
        <f t="shared" si="29"/>
        <v>0.42568057140505722</v>
      </c>
      <c r="K27" s="47">
        <f t="shared" si="30"/>
        <v>0.19697821904009405</v>
      </c>
      <c r="L27" s="47">
        <f t="shared" si="31"/>
        <v>0.13345294593569984</v>
      </c>
      <c r="M27" s="47">
        <f t="shared" si="32"/>
        <v>4.4846728201461704E-2</v>
      </c>
      <c r="N27" s="47">
        <f t="shared" si="33"/>
        <v>0.17197184258527856</v>
      </c>
      <c r="O27" s="47">
        <f t="shared" si="34"/>
        <v>2.7069692832408572E-2</v>
      </c>
      <c r="P27" s="46"/>
      <c r="Q27" s="47" t="s">
        <v>22</v>
      </c>
      <c r="R27" s="47" t="s">
        <v>22</v>
      </c>
      <c r="S27" s="47" t="s">
        <v>22</v>
      </c>
      <c r="T27" s="47" t="s">
        <v>22</v>
      </c>
      <c r="U27" s="47" t="s">
        <v>22</v>
      </c>
      <c r="V27" s="47" t="s">
        <v>22</v>
      </c>
      <c r="W27" s="47" t="s">
        <v>22</v>
      </c>
      <c r="Y27" s="47">
        <f t="shared" ref="Y27:AD28" si="36">B27/B26-1</f>
        <v>-0.22092621077467522</v>
      </c>
      <c r="Z27" s="47">
        <f t="shared" si="36"/>
        <v>-0.28553831851978007</v>
      </c>
      <c r="AA27" s="47">
        <f t="shared" si="36"/>
        <v>-0.25984999815507448</v>
      </c>
      <c r="AB27" s="47">
        <f t="shared" si="36"/>
        <v>-0.22432994902351611</v>
      </c>
      <c r="AC27" s="47">
        <f t="shared" si="36"/>
        <v>0.18201033630188679</v>
      </c>
      <c r="AD27" s="47">
        <f t="shared" si="36"/>
        <v>-0.2750432615006948</v>
      </c>
      <c r="AE27" s="47">
        <f t="shared" ref="AE27:AE29" si="37">H27/H26-1</f>
        <v>-0.19552549198384939</v>
      </c>
      <c r="AG27" s="34"/>
      <c r="AH27" s="34"/>
      <c r="AI27" s="34"/>
      <c r="AJ27" s="34"/>
    </row>
    <row r="28" spans="1:36">
      <c r="A28" s="28" t="s">
        <v>58</v>
      </c>
      <c r="B28" s="34">
        <v>986.23452230000009</v>
      </c>
      <c r="C28" s="34">
        <v>273.76761433097397</v>
      </c>
      <c r="D28" s="35">
        <v>454.79919999999993</v>
      </c>
      <c r="E28" s="34">
        <v>80.074879999999993</v>
      </c>
      <c r="F28" s="35">
        <v>497.33931999999999</v>
      </c>
      <c r="G28" s="35">
        <v>68.626314988876004</v>
      </c>
      <c r="H28" s="35">
        <v>2360.8418516198499</v>
      </c>
      <c r="I28" s="34"/>
      <c r="J28" s="47">
        <f t="shared" si="29"/>
        <v>0.41774696666924671</v>
      </c>
      <c r="K28" s="47">
        <f t="shared" si="30"/>
        <v>0.11596186086888165</v>
      </c>
      <c r="L28" s="47">
        <f t="shared" si="31"/>
        <v>0.19264280650054874</v>
      </c>
      <c r="M28" s="47">
        <f t="shared" si="32"/>
        <v>3.391793480154464E-2</v>
      </c>
      <c r="N28" s="47">
        <f t="shared" si="33"/>
        <v>0.21066185338029289</v>
      </c>
      <c r="O28" s="47">
        <f t="shared" si="34"/>
        <v>2.9068577779485429E-2</v>
      </c>
      <c r="P28" s="46"/>
      <c r="Q28" s="47">
        <f t="shared" ref="Q28:V28" si="38">B28/B24-1</f>
        <v>-0.1426301632126501</v>
      </c>
      <c r="R28" s="47">
        <f t="shared" si="38"/>
        <v>-0.64548676087591139</v>
      </c>
      <c r="S28" s="47">
        <f t="shared" si="38"/>
        <v>-0.14518654316006407</v>
      </c>
      <c r="T28" s="47">
        <f t="shared" si="38"/>
        <v>-0.23000414158867588</v>
      </c>
      <c r="U28" s="47">
        <f t="shared" si="38"/>
        <v>1.9992565772708999</v>
      </c>
      <c r="V28" s="47">
        <f t="shared" si="38"/>
        <v>-0.27074862657233534</v>
      </c>
      <c r="W28" s="47">
        <f t="shared" ref="W28:W29" si="39">H28/H24-1</f>
        <v>-0.16237722748833472</v>
      </c>
      <c r="Y28" s="47">
        <f t="shared" si="36"/>
        <v>0.37747443276649539</v>
      </c>
      <c r="Z28" s="47">
        <f t="shared" si="36"/>
        <v>-0.17367471906012666</v>
      </c>
      <c r="AA28" s="47">
        <f t="shared" si="36"/>
        <v>1.026183161844783</v>
      </c>
      <c r="AB28" s="47">
        <f t="shared" si="36"/>
        <v>6.1579948855831734E-2</v>
      </c>
      <c r="AC28" s="47">
        <f t="shared" si="36"/>
        <v>0.71942258382058233</v>
      </c>
      <c r="AD28" s="47">
        <f t="shared" si="36"/>
        <v>0.50728204770826912</v>
      </c>
      <c r="AE28" s="47">
        <f t="shared" si="37"/>
        <v>0.40363461717282956</v>
      </c>
      <c r="AG28" s="34"/>
      <c r="AH28" s="34"/>
      <c r="AI28" s="34"/>
      <c r="AJ28" s="34"/>
    </row>
    <row r="29" spans="1:36">
      <c r="A29" s="28" t="s">
        <v>59</v>
      </c>
      <c r="B29" s="34">
        <v>873.30382640000005</v>
      </c>
      <c r="C29" s="34">
        <v>353.193321257364</v>
      </c>
      <c r="D29" s="34">
        <v>391.74979000000008</v>
      </c>
      <c r="E29" s="34">
        <v>103.00156000000001</v>
      </c>
      <c r="F29" s="34">
        <v>319.80540500000001</v>
      </c>
      <c r="G29" s="34">
        <v>71.003069004470007</v>
      </c>
      <c r="H29" s="35">
        <v>2112.0569716618343</v>
      </c>
      <c r="I29" s="34"/>
      <c r="J29" s="47">
        <f t="shared" si="29"/>
        <v>0.4134849760765954</v>
      </c>
      <c r="K29" s="47">
        <f t="shared" si="30"/>
        <v>0.16722717521178426</v>
      </c>
      <c r="L29" s="47">
        <f t="shared" si="31"/>
        <v>0.18548258652878988</v>
      </c>
      <c r="M29" s="47">
        <f t="shared" si="32"/>
        <v>4.8768362493060533E-2</v>
      </c>
      <c r="N29" s="47">
        <f t="shared" si="33"/>
        <v>0.15141892917233518</v>
      </c>
      <c r="O29" s="47">
        <f t="shared" si="34"/>
        <v>3.3617970517434724E-2</v>
      </c>
      <c r="P29" s="46"/>
      <c r="Q29" s="47">
        <f t="shared" ref="Q29" si="40">B29/B25-1</f>
        <v>-0.16153250852290302</v>
      </c>
      <c r="R29" s="47">
        <f t="shared" ref="R29" si="41">C29/C25-1</f>
        <v>-0.38981549831315898</v>
      </c>
      <c r="S29" s="47">
        <f t="shared" ref="S29" si="42">D29/D25-1</f>
        <v>0.27108617917000277</v>
      </c>
      <c r="T29" s="47">
        <f t="shared" ref="T29" si="43">E29/E25-1</f>
        <v>-0.10292554194451953</v>
      </c>
      <c r="U29" s="47">
        <f t="shared" ref="U29" si="44">F29/F25-1</f>
        <v>1.1880975729974437</v>
      </c>
      <c r="V29" s="47">
        <f t="shared" ref="V29" si="45">G29/G25-1</f>
        <v>-0.29257305143365431</v>
      </c>
      <c r="W29" s="47">
        <f t="shared" si="39"/>
        <v>-7.7673409159307316E-2</v>
      </c>
      <c r="Y29" s="47">
        <f t="shared" ref="Y29" si="46">B29/B28-1</f>
        <v>-0.11450693860993033</v>
      </c>
      <c r="Z29" s="47">
        <f t="shared" ref="Z29" si="47">C29/C28-1</f>
        <v>0.29012090097102416</v>
      </c>
      <c r="AA29" s="47">
        <f t="shared" ref="AA29" si="48">D29/D28-1</f>
        <v>-0.13863131245613414</v>
      </c>
      <c r="AB29" s="47">
        <f t="shared" ref="AB29" si="49">E29/E28-1</f>
        <v>0.28631550868387223</v>
      </c>
      <c r="AC29" s="47">
        <f t="shared" ref="AC29" si="50">F29/F28-1</f>
        <v>-0.35696738194760069</v>
      </c>
      <c r="AD29" s="47">
        <f t="shared" ref="AD29" si="51">G29/G28-1</f>
        <v>3.4633274655345492E-2</v>
      </c>
      <c r="AE29" s="47">
        <f t="shared" si="37"/>
        <v>-0.1053797312968322</v>
      </c>
      <c r="AG29" s="34"/>
      <c r="AH29" s="34"/>
      <c r="AI29" s="34"/>
      <c r="AJ29" s="34"/>
    </row>
    <row r="30" spans="1:36">
      <c r="A30" s="28" t="s">
        <v>61</v>
      </c>
      <c r="B30" s="34">
        <v>733.22272210000006</v>
      </c>
      <c r="C30" s="34">
        <v>366.91707829637102</v>
      </c>
      <c r="D30" s="35">
        <v>331.9708</v>
      </c>
      <c r="E30" s="34">
        <v>98.267989999999998</v>
      </c>
      <c r="F30" s="35">
        <v>245.03049599999997</v>
      </c>
      <c r="G30" s="35">
        <v>73.461201437916998</v>
      </c>
      <c r="H30" s="35">
        <v>1848.8702878342881</v>
      </c>
      <c r="I30" s="34"/>
      <c r="J30" s="47">
        <f t="shared" si="29"/>
        <v>0.39657877944421693</v>
      </c>
      <c r="K30" s="47">
        <f t="shared" si="30"/>
        <v>0.1984547432617173</v>
      </c>
      <c r="L30" s="47">
        <f t="shared" si="31"/>
        <v>0.17955332084916609</v>
      </c>
      <c r="M30" s="47">
        <f t="shared" si="32"/>
        <v>5.3150288934064815E-2</v>
      </c>
      <c r="N30" s="47">
        <f t="shared" si="33"/>
        <v>0.13252984680013516</v>
      </c>
      <c r="O30" s="47">
        <f t="shared" si="34"/>
        <v>3.9733020710699653E-2</v>
      </c>
      <c r="P30" s="46"/>
      <c r="Q30" s="47">
        <f t="shared" ref="Q30" si="52">B30/B26-1</f>
        <v>-0.2021562367236599</v>
      </c>
      <c r="R30" s="47">
        <f t="shared" ref="R30" si="53">C30/C26-1</f>
        <v>-0.2087461494324605</v>
      </c>
      <c r="S30" s="47">
        <f t="shared" ref="S30" si="54">D30/D26-1</f>
        <v>9.4658464051831759E-2</v>
      </c>
      <c r="T30" s="47">
        <f t="shared" ref="T30" si="55">E30/E26-1</f>
        <v>1.0521380877381414E-2</v>
      </c>
      <c r="U30" s="47">
        <f t="shared" ref="U30" si="56">F30/F26-1</f>
        <v>1.3162032314293359E-3</v>
      </c>
      <c r="V30" s="47">
        <f t="shared" ref="V30" si="57">G30/G26-1</f>
        <v>0.16969858650012859</v>
      </c>
      <c r="W30" s="47">
        <f t="shared" ref="W30:W31" si="58">H30/H26-1</f>
        <v>-0.11568721267791438</v>
      </c>
      <c r="Y30" s="47">
        <f t="shared" ref="Y30" si="59">B30/B29-1</f>
        <v>-0.16040363051820472</v>
      </c>
      <c r="Z30" s="47">
        <f t="shared" ref="Z30" si="60">C30/C29-1</f>
        <v>3.8856218996867309E-2</v>
      </c>
      <c r="AA30" s="47">
        <f t="shared" ref="AA30" si="61">D30/D29-1</f>
        <v>-0.15259482334374719</v>
      </c>
      <c r="AB30" s="47">
        <f t="shared" ref="AB30" si="62">E30/E29-1</f>
        <v>-4.5956294254184238E-2</v>
      </c>
      <c r="AC30" s="47">
        <f t="shared" ref="AC30" si="63">F30/F29-1</f>
        <v>-0.2338137749735657</v>
      </c>
      <c r="AD30" s="47">
        <f t="shared" ref="AD30" si="64">G30/G29-1</f>
        <v>3.462008710204123E-2</v>
      </c>
      <c r="AE30" s="47">
        <f t="shared" ref="AE30:AE31" si="65">H30/H29-1</f>
        <v>-0.12461154569162136</v>
      </c>
      <c r="AG30" s="34"/>
      <c r="AH30" s="34"/>
      <c r="AI30" s="34"/>
      <c r="AJ30" s="34"/>
    </row>
    <row r="31" spans="1:36">
      <c r="A31" s="28" t="s">
        <v>62</v>
      </c>
      <c r="B31" s="34">
        <v>925.1941440999999</v>
      </c>
      <c r="C31" s="34">
        <v>318.10530774271007</v>
      </c>
      <c r="D31" s="34">
        <v>266.17965000000004</v>
      </c>
      <c r="E31" s="34">
        <v>103.70290999999999</v>
      </c>
      <c r="F31" s="34">
        <v>274.55786999999998</v>
      </c>
      <c r="G31" s="34">
        <v>57.367037931209005</v>
      </c>
      <c r="H31" s="35">
        <v>1945.1069197739191</v>
      </c>
      <c r="I31" s="34"/>
      <c r="J31" s="47">
        <f t="shared" si="29"/>
        <v>0.47565207582909413</v>
      </c>
      <c r="K31" s="47">
        <f t="shared" si="30"/>
        <v>0.16354129662943342</v>
      </c>
      <c r="L31" s="47">
        <f t="shared" si="31"/>
        <v>0.13684576785678099</v>
      </c>
      <c r="M31" s="47">
        <f t="shared" si="32"/>
        <v>5.3314760718682463E-2</v>
      </c>
      <c r="N31" s="47">
        <f t="shared" si="33"/>
        <v>0.14115309919925223</v>
      </c>
      <c r="O31" s="47">
        <f t="shared" si="34"/>
        <v>2.9492999766756681E-2</v>
      </c>
      <c r="P31" s="46"/>
      <c r="Q31" s="47">
        <f t="shared" ref="Q31:V31" si="66">B31/B27-1</f>
        <v>0.29221929472812014</v>
      </c>
      <c r="R31" s="47">
        <f t="shared" si="66"/>
        <v>-3.9848236135138659E-2</v>
      </c>
      <c r="S31" s="47">
        <f t="shared" si="66"/>
        <v>0.18586119952659952</v>
      </c>
      <c r="T31" s="47">
        <f t="shared" si="66"/>
        <v>0.37482478767374872</v>
      </c>
      <c r="U31" s="47">
        <f t="shared" si="66"/>
        <v>-5.0786890842100418E-2</v>
      </c>
      <c r="V31" s="47">
        <f t="shared" si="66"/>
        <v>0.25998760705607982</v>
      </c>
      <c r="W31" s="47">
        <f t="shared" si="58"/>
        <v>0.1564601012235507</v>
      </c>
      <c r="Y31" s="47">
        <f t="shared" ref="Y31:AD31" si="67">B31/B30-1</f>
        <v>0.26181870284949782</v>
      </c>
      <c r="Z31" s="47">
        <f t="shared" si="67"/>
        <v>-0.1330321575117146</v>
      </c>
      <c r="AA31" s="47">
        <f t="shared" si="67"/>
        <v>-0.19818354505878211</v>
      </c>
      <c r="AB31" s="47">
        <f t="shared" si="67"/>
        <v>5.5307124934579344E-2</v>
      </c>
      <c r="AC31" s="47">
        <f t="shared" si="67"/>
        <v>0.12050489421528998</v>
      </c>
      <c r="AD31" s="47">
        <f t="shared" si="67"/>
        <v>-0.21908385912132644</v>
      </c>
      <c r="AE31" s="47">
        <f t="shared" si="65"/>
        <v>5.2051586621774115E-2</v>
      </c>
      <c r="AG31" s="34"/>
      <c r="AH31" s="34"/>
      <c r="AI31" s="34"/>
      <c r="AJ31" s="34"/>
    </row>
    <row r="32" spans="1:36">
      <c r="A32" s="28" t="s">
        <v>66</v>
      </c>
      <c r="B32" s="34">
        <v>992.34383279999997</v>
      </c>
      <c r="C32" s="34">
        <v>310.354608517717</v>
      </c>
      <c r="D32" s="34">
        <v>627.57888000000003</v>
      </c>
      <c r="E32" s="34">
        <v>100.23051</v>
      </c>
      <c r="F32" s="34">
        <v>318.21396699999997</v>
      </c>
      <c r="G32" s="34">
        <v>104.061505147689</v>
      </c>
      <c r="H32" s="35">
        <v>2452.7833034654059</v>
      </c>
      <c r="I32" s="34"/>
      <c r="J32" s="47">
        <f t="shared" ref="J32" si="68">B32/$H32</f>
        <v>0.40457868063516683</v>
      </c>
      <c r="K32" s="47">
        <f t="shared" ref="K32" si="69">C32/$H32</f>
        <v>0.12653160516839529</v>
      </c>
      <c r="L32" s="47">
        <f t="shared" ref="L32" si="70">D32/$H32</f>
        <v>0.2558639726197286</v>
      </c>
      <c r="M32" s="47">
        <f t="shared" ref="M32" si="71">E32/$H32</f>
        <v>4.0863989027644508E-2</v>
      </c>
      <c r="N32" s="47">
        <f t="shared" ref="N32" si="72">F32/$H32</f>
        <v>0.12973586641364221</v>
      </c>
      <c r="O32" s="47">
        <f t="shared" ref="O32" si="73">G32/$H32</f>
        <v>4.24258861354226E-2</v>
      </c>
      <c r="P32" s="46"/>
      <c r="Q32" s="47">
        <f t="shared" ref="Q32" si="74">B32/B28-1</f>
        <v>6.1945818787121354E-3</v>
      </c>
      <c r="R32" s="47">
        <f t="shared" ref="R32" si="75">C32/C28-1</f>
        <v>0.13364252114390274</v>
      </c>
      <c r="S32" s="47">
        <f t="shared" ref="S32" si="76">D32/D28-1</f>
        <v>0.3799032188271223</v>
      </c>
      <c r="T32" s="47">
        <f t="shared" ref="T32" si="77">E32/E28-1</f>
        <v>0.2517097746509267</v>
      </c>
      <c r="U32" s="47">
        <f t="shared" ref="U32" si="78">F32/F28-1</f>
        <v>-0.36016728578790036</v>
      </c>
      <c r="V32" s="47">
        <f t="shared" ref="V32" si="79">G32/G28-1</f>
        <v>0.51634988946378479</v>
      </c>
      <c r="W32" s="47">
        <f t="shared" ref="W32" si="80">H32/H28-1</f>
        <v>3.8944350203920619E-2</v>
      </c>
      <c r="Y32" s="47">
        <f t="shared" ref="Y32" si="81">B32/B31-1</f>
        <v>7.2579024768170353E-2</v>
      </c>
      <c r="Z32" s="47">
        <f t="shared" ref="Z32" si="82">C32/C31-1</f>
        <v>-2.4365199310858343E-2</v>
      </c>
      <c r="AA32" s="47">
        <f t="shared" ref="AA32" si="83">D32/D31-1</f>
        <v>1.3577267458274886</v>
      </c>
      <c r="AB32" s="47">
        <f t="shared" ref="AB32" si="84">E32/E31-1</f>
        <v>-3.3484113415910843E-2</v>
      </c>
      <c r="AC32" s="47">
        <f t="shared" ref="AC32" si="85">F32/F31-1</f>
        <v>0.15900508333634722</v>
      </c>
      <c r="AD32" s="47">
        <f t="shared" ref="AD32" si="86">G32/G31-1</f>
        <v>0.81395987836208494</v>
      </c>
      <c r="AE32" s="47">
        <f t="shared" ref="AE32" si="87">H32/H31-1</f>
        <v>0.26100178788654671</v>
      </c>
      <c r="AG32" s="34"/>
      <c r="AH32" s="34"/>
      <c r="AI32" s="34"/>
      <c r="AJ32" s="34"/>
    </row>
    <row r="33" spans="1:36">
      <c r="AG33" s="34"/>
      <c r="AH33" s="34"/>
      <c r="AI33" s="34"/>
      <c r="AJ33" s="34"/>
    </row>
    <row r="34" spans="1:36">
      <c r="A34" s="17">
        <v>45016</v>
      </c>
      <c r="B34" s="35">
        <v>259.00027140000003</v>
      </c>
      <c r="C34" s="37">
        <v>92.221396877385999</v>
      </c>
      <c r="D34" s="37">
        <v>108.0475</v>
      </c>
      <c r="E34" s="35">
        <v>34.00808</v>
      </c>
      <c r="F34" s="37">
        <v>268.34616</v>
      </c>
      <c r="G34" s="38">
        <v>28.071331998336007</v>
      </c>
      <c r="H34" s="35">
        <v>789.6947402757221</v>
      </c>
      <c r="I34" s="34"/>
      <c r="J34" s="47">
        <f t="shared" ref="J34" si="88">B34/$H34</f>
        <v>0.32797517596428466</v>
      </c>
      <c r="K34" s="47">
        <f t="shared" ref="K34" si="89">C34/$H34</f>
        <v>0.1167810701704647</v>
      </c>
      <c r="L34" s="47">
        <f t="shared" ref="L34" si="90">D34/$H34</f>
        <v>0.13682185595192795</v>
      </c>
      <c r="M34" s="47">
        <f t="shared" ref="M34" si="91">E34/$H34</f>
        <v>4.3064842989996452E-2</v>
      </c>
      <c r="N34" s="47">
        <f t="shared" ref="N34" si="92">F34/$H34</f>
        <v>0.33980998772551896</v>
      </c>
      <c r="O34" s="47">
        <f t="shared" ref="O34" si="93">G34/$H34</f>
        <v>3.554706719780721E-2</v>
      </c>
      <c r="P34" s="86"/>
      <c r="Q34" s="47" t="s">
        <v>22</v>
      </c>
      <c r="R34" s="47" t="s">
        <v>22</v>
      </c>
      <c r="S34" s="47" t="s">
        <v>22</v>
      </c>
      <c r="T34" s="47" t="s">
        <v>22</v>
      </c>
      <c r="U34" s="47" t="s">
        <v>22</v>
      </c>
      <c r="V34" s="47" t="s">
        <v>22</v>
      </c>
      <c r="W34" s="47" t="s">
        <v>22</v>
      </c>
      <c r="Y34" s="47" t="s">
        <v>22</v>
      </c>
      <c r="Z34" s="47" t="s">
        <v>22</v>
      </c>
      <c r="AA34" s="47" t="s">
        <v>22</v>
      </c>
      <c r="AB34" s="47" t="s">
        <v>22</v>
      </c>
      <c r="AC34" s="47" t="s">
        <v>22</v>
      </c>
      <c r="AD34" s="47" t="s">
        <v>22</v>
      </c>
      <c r="AE34" s="47" t="s">
        <v>22</v>
      </c>
    </row>
    <row r="35" spans="1:36">
      <c r="A35" s="17">
        <v>45046</v>
      </c>
      <c r="B35" s="35">
        <v>116.75441869999999</v>
      </c>
      <c r="C35" s="37">
        <v>101.98924343562101</v>
      </c>
      <c r="D35" s="37">
        <v>92.420480000000012</v>
      </c>
      <c r="E35" s="35">
        <v>33.377409999999998</v>
      </c>
      <c r="F35" s="37">
        <v>101.60196500000001</v>
      </c>
      <c r="G35" s="38">
        <v>22.812912723711001</v>
      </c>
      <c r="H35" s="35">
        <v>468.95642985933199</v>
      </c>
      <c r="I35" s="34"/>
      <c r="J35" s="47">
        <f t="shared" ref="J35:J37" si="94">B35/$H35</f>
        <v>0.24896645245917964</v>
      </c>
      <c r="K35" s="47">
        <f t="shared" ref="K35:K37" si="95">C35/$H35</f>
        <v>0.21748127745303261</v>
      </c>
      <c r="L35" s="47">
        <f t="shared" ref="L35:L37" si="96">D35/$H35</f>
        <v>0.19707690121174462</v>
      </c>
      <c r="M35" s="47">
        <f t="shared" ref="M35:M37" si="97">E35/$H35</f>
        <v>7.117379755303041E-2</v>
      </c>
      <c r="N35" s="47">
        <f t="shared" ref="N35:N37" si="98">F35/$H35</f>
        <v>0.21665544713925022</v>
      </c>
      <c r="O35" s="47">
        <f t="shared" ref="O35:O37" si="99">G35/$H35</f>
        <v>4.864612418376256E-2</v>
      </c>
      <c r="P35" s="86"/>
      <c r="Q35" s="47" t="s">
        <v>22</v>
      </c>
      <c r="R35" s="47" t="s">
        <v>22</v>
      </c>
      <c r="S35" s="47" t="s">
        <v>22</v>
      </c>
      <c r="T35" s="47" t="s">
        <v>22</v>
      </c>
      <c r="U35" s="47" t="s">
        <v>22</v>
      </c>
      <c r="V35" s="47" t="s">
        <v>22</v>
      </c>
      <c r="W35" s="47" t="s">
        <v>22</v>
      </c>
      <c r="Y35" s="47">
        <f t="shared" ref="Y35:Y37" si="100">B35/B34-1</f>
        <v>-0.54921121098099368</v>
      </c>
      <c r="Z35" s="47">
        <f t="shared" ref="Z35:Z37" si="101">C35/C34-1</f>
        <v>0.10591735637253419</v>
      </c>
      <c r="AA35" s="47">
        <f t="shared" ref="AA35:AA37" si="102">D35/D34-1</f>
        <v>-0.14463101876489493</v>
      </c>
      <c r="AB35" s="47">
        <f t="shared" ref="AB35:AB37" si="103">E35/E34-1</f>
        <v>-1.8544710551139709E-2</v>
      </c>
      <c r="AC35" s="47">
        <f t="shared" ref="AC35:AC37" si="104">F35/F34-1</f>
        <v>-0.62137723528445488</v>
      </c>
      <c r="AD35" s="47">
        <f t="shared" ref="AD35:AD37" si="105">G35/G34-1</f>
        <v>-0.1873234684744105</v>
      </c>
      <c r="AE35" s="47">
        <f t="shared" ref="AE35:AE36" si="106">H35/H34-1</f>
        <v>-0.40615480141656291</v>
      </c>
    </row>
    <row r="36" spans="1:36">
      <c r="A36" s="17">
        <v>45077</v>
      </c>
      <c r="B36" s="35">
        <v>493.54896869999999</v>
      </c>
      <c r="C36" s="37">
        <v>120.223126996537</v>
      </c>
      <c r="D36" s="37">
        <v>181.48149000000001</v>
      </c>
      <c r="E36" s="35">
        <v>29.919420000000002</v>
      </c>
      <c r="F36" s="37">
        <v>163.97947500000001</v>
      </c>
      <c r="G36" s="38">
        <v>26.049479515429006</v>
      </c>
      <c r="H36" s="35">
        <v>1015.201960211966</v>
      </c>
      <c r="I36" s="34"/>
      <c r="J36" s="47">
        <f t="shared" si="94"/>
        <v>0.48615840792599624</v>
      </c>
      <c r="K36" s="47">
        <f t="shared" si="95"/>
        <v>0.11842286727996011</v>
      </c>
      <c r="L36" s="47">
        <f t="shared" si="96"/>
        <v>0.178763927881018</v>
      </c>
      <c r="M36" s="47">
        <f t="shared" si="97"/>
        <v>2.9471396995483606E-2</v>
      </c>
      <c r="N36" s="47">
        <f t="shared" si="98"/>
        <v>0.16152399367487669</v>
      </c>
      <c r="O36" s="47">
        <f t="shared" si="99"/>
        <v>2.5659406242665335E-2</v>
      </c>
      <c r="P36" s="86"/>
      <c r="Q36" s="47" t="s">
        <v>22</v>
      </c>
      <c r="R36" s="47" t="s">
        <v>22</v>
      </c>
      <c r="S36" s="47" t="s">
        <v>22</v>
      </c>
      <c r="T36" s="47" t="s">
        <v>22</v>
      </c>
      <c r="U36" s="47" t="s">
        <v>22</v>
      </c>
      <c r="V36" s="47" t="s">
        <v>22</v>
      </c>
      <c r="W36" s="47" t="s">
        <v>22</v>
      </c>
      <c r="Y36" s="47">
        <f t="shared" si="100"/>
        <v>3.2272401695405817</v>
      </c>
      <c r="Z36" s="47">
        <f t="shared" si="101"/>
        <v>0.1787824180931965</v>
      </c>
      <c r="AA36" s="47">
        <f t="shared" si="102"/>
        <v>0.96365015632898676</v>
      </c>
      <c r="AB36" s="47">
        <f t="shared" si="103"/>
        <v>-0.10360270614166878</v>
      </c>
      <c r="AC36" s="47">
        <f t="shared" si="104"/>
        <v>0.61393999614082273</v>
      </c>
      <c r="AD36" s="47">
        <f t="shared" si="105"/>
        <v>0.14187433366866919</v>
      </c>
      <c r="AE36" s="47">
        <f t="shared" si="106"/>
        <v>1.1648108343806816</v>
      </c>
    </row>
    <row r="37" spans="1:36">
      <c r="A37" s="17">
        <v>45107</v>
      </c>
      <c r="B37" s="35">
        <v>263.00043900000003</v>
      </c>
      <c r="C37" s="37">
        <v>130.98095082520601</v>
      </c>
      <c r="D37" s="37">
        <v>117.84782000000001</v>
      </c>
      <c r="E37" s="35">
        <v>39.704730000000005</v>
      </c>
      <c r="F37" s="37">
        <v>54.223965</v>
      </c>
      <c r="G37" s="38">
        <v>22.140676765329996</v>
      </c>
      <c r="H37" s="35">
        <v>627.89858159053608</v>
      </c>
      <c r="I37" s="36"/>
      <c r="J37" s="47">
        <f t="shared" si="94"/>
        <v>0.41885815115841007</v>
      </c>
      <c r="K37" s="47">
        <f t="shared" si="95"/>
        <v>0.20860208107719702</v>
      </c>
      <c r="L37" s="47">
        <f t="shared" si="96"/>
        <v>0.18768607455917249</v>
      </c>
      <c r="M37" s="47">
        <f t="shared" si="97"/>
        <v>6.3234304335301347E-2</v>
      </c>
      <c r="N37" s="47">
        <f t="shared" si="98"/>
        <v>8.6357839609455297E-2</v>
      </c>
      <c r="O37" s="47">
        <f t="shared" si="99"/>
        <v>3.5261549260463737E-2</v>
      </c>
      <c r="P37" s="86"/>
      <c r="Q37" s="47" t="s">
        <v>22</v>
      </c>
      <c r="R37" s="47" t="s">
        <v>22</v>
      </c>
      <c r="S37" s="47" t="s">
        <v>22</v>
      </c>
      <c r="T37" s="47" t="s">
        <v>22</v>
      </c>
      <c r="U37" s="47" t="s">
        <v>22</v>
      </c>
      <c r="V37" s="47" t="s">
        <v>22</v>
      </c>
      <c r="W37" s="47" t="s">
        <v>22</v>
      </c>
      <c r="Y37" s="47">
        <f t="shared" si="100"/>
        <v>-0.46712392147685178</v>
      </c>
      <c r="Z37" s="47">
        <f t="shared" si="101"/>
        <v>8.9482149544978018E-2</v>
      </c>
      <c r="AA37" s="47">
        <f t="shared" si="102"/>
        <v>-0.35063449170491157</v>
      </c>
      <c r="AB37" s="47">
        <f t="shared" si="103"/>
        <v>0.3270554709950928</v>
      </c>
      <c r="AC37" s="47">
        <f t="shared" si="104"/>
        <v>-0.66932468225062924</v>
      </c>
      <c r="AD37" s="47">
        <f t="shared" si="105"/>
        <v>-0.15005300769191343</v>
      </c>
      <c r="AE37" s="47">
        <f t="shared" ref="AE37" si="107">H37/H36-1</f>
        <v>-0.38150377343692687</v>
      </c>
    </row>
    <row r="38" spans="1:36">
      <c r="A38" s="17">
        <v>45138</v>
      </c>
      <c r="B38" s="35">
        <v>263.00030649999997</v>
      </c>
      <c r="C38" s="37">
        <v>122.56112912459399</v>
      </c>
      <c r="D38" s="37">
        <v>96.100589999999997</v>
      </c>
      <c r="E38" s="35">
        <v>28.007829999999998</v>
      </c>
      <c r="F38" s="37">
        <v>64.542045000000002</v>
      </c>
      <c r="G38" s="38">
        <v>17.038065257721001</v>
      </c>
      <c r="H38" s="35">
        <v>591.249965882315</v>
      </c>
      <c r="I38" s="36"/>
      <c r="J38" s="47">
        <f t="shared" ref="J38:J42" si="108">B38/$H38</f>
        <v>0.44482084004440975</v>
      </c>
      <c r="K38" s="47">
        <f t="shared" ref="K38:K42" si="109">C38/$H38</f>
        <v>0.20729156227805873</v>
      </c>
      <c r="L38" s="47">
        <f t="shared" ref="L38:L42" si="110">D38/$H38</f>
        <v>0.16253800515081684</v>
      </c>
      <c r="M38" s="47">
        <f t="shared" ref="M38:M42" si="111">E38/$H38</f>
        <v>4.7370539731371078E-2</v>
      </c>
      <c r="N38" s="47">
        <f t="shared" ref="N38:N42" si="112">F38/$H38</f>
        <v>0.10916202744077069</v>
      </c>
      <c r="O38" s="47">
        <f t="shared" ref="O38:O42" si="113">G38/$H38</f>
        <v>2.8817025354572846E-2</v>
      </c>
      <c r="P38" s="86"/>
      <c r="Q38" s="47" t="s">
        <v>22</v>
      </c>
      <c r="R38" s="47" t="s">
        <v>22</v>
      </c>
      <c r="S38" s="47" t="s">
        <v>22</v>
      </c>
      <c r="T38" s="47" t="s">
        <v>22</v>
      </c>
      <c r="U38" s="47" t="s">
        <v>22</v>
      </c>
      <c r="V38" s="47" t="s">
        <v>22</v>
      </c>
      <c r="W38" s="47" t="s">
        <v>22</v>
      </c>
      <c r="Y38" s="47">
        <f t="shared" ref="Y38:Y42" si="114">B38/B37-1</f>
        <v>-5.0380144067663224E-7</v>
      </c>
      <c r="Z38" s="47">
        <f t="shared" ref="Z38:Z42" si="115">C38/C37-1</f>
        <v>-6.4282795685673855E-2</v>
      </c>
      <c r="AA38" s="47">
        <f t="shared" ref="AA38:AA42" si="116">D38/D37-1</f>
        <v>-0.18453654891537252</v>
      </c>
      <c r="AB38" s="47">
        <f t="shared" ref="AB38:AB42" si="117">E38/E37-1</f>
        <v>-0.29459714245632707</v>
      </c>
      <c r="AC38" s="47">
        <f t="shared" ref="AC38:AC42" si="118">F38/F37-1</f>
        <v>0.19028634294817803</v>
      </c>
      <c r="AD38" s="47">
        <f t="shared" ref="AD38:AD42" si="119">G38/G37-1</f>
        <v>-0.23046321310282414</v>
      </c>
      <c r="AE38" s="47">
        <f t="shared" ref="AE38:AE42" si="120">H38/H37-1</f>
        <v>-5.8367094277209763E-2</v>
      </c>
    </row>
    <row r="39" spans="1:36">
      <c r="A39" s="17">
        <v>45169</v>
      </c>
      <c r="B39" s="35">
        <v>332.22210560000008</v>
      </c>
      <c r="C39" s="37">
        <v>120.31365371260399</v>
      </c>
      <c r="D39" s="37">
        <v>79.891710000000003</v>
      </c>
      <c r="E39" s="35">
        <v>39.374189999999999</v>
      </c>
      <c r="F39" s="37">
        <v>97.637514999999993</v>
      </c>
      <c r="G39" s="38">
        <v>24.760999939455996</v>
      </c>
      <c r="H39" s="35">
        <v>694.20017425206015</v>
      </c>
      <c r="I39" s="36"/>
      <c r="J39" s="47">
        <f t="shared" si="108"/>
        <v>0.47856816797538299</v>
      </c>
      <c r="K39" s="47">
        <f t="shared" si="109"/>
        <v>0.1733126239016454</v>
      </c>
      <c r="L39" s="47">
        <f t="shared" si="110"/>
        <v>0.11508454328188021</v>
      </c>
      <c r="M39" s="47">
        <f t="shared" si="111"/>
        <v>5.6718784380056141E-2</v>
      </c>
      <c r="N39" s="47">
        <f t="shared" si="112"/>
        <v>0.14064749422628114</v>
      </c>
      <c r="O39" s="47">
        <f t="shared" si="113"/>
        <v>3.5668386234753977E-2</v>
      </c>
      <c r="P39" s="86"/>
      <c r="Q39" s="47" t="s">
        <v>22</v>
      </c>
      <c r="R39" s="47" t="s">
        <v>22</v>
      </c>
      <c r="S39" s="47" t="s">
        <v>22</v>
      </c>
      <c r="T39" s="47" t="s">
        <v>22</v>
      </c>
      <c r="U39" s="47" t="s">
        <v>22</v>
      </c>
      <c r="V39" s="47" t="s">
        <v>22</v>
      </c>
      <c r="W39" s="47" t="s">
        <v>22</v>
      </c>
      <c r="Y39" s="47">
        <f t="shared" si="114"/>
        <v>0.26320045030061645</v>
      </c>
      <c r="Z39" s="47">
        <f t="shared" si="115"/>
        <v>-1.8337587357776686E-2</v>
      </c>
      <c r="AA39" s="47">
        <f t="shared" si="116"/>
        <v>-0.16866576989797866</v>
      </c>
      <c r="AB39" s="47">
        <f t="shared" si="117"/>
        <v>0.40582794168630709</v>
      </c>
      <c r="AC39" s="47">
        <f t="shared" si="118"/>
        <v>0.51277380504444792</v>
      </c>
      <c r="AD39" s="47">
        <f t="shared" si="119"/>
        <v>0.45327533173024182</v>
      </c>
      <c r="AE39" s="47">
        <f t="shared" si="120"/>
        <v>0.17412298403453419</v>
      </c>
    </row>
    <row r="40" spans="1:36">
      <c r="A40" s="17">
        <v>45199</v>
      </c>
      <c r="B40" s="58">
        <v>138.00031000000001</v>
      </c>
      <c r="C40" s="58">
        <v>124.04229545917299</v>
      </c>
      <c r="D40" s="58">
        <v>155.9785</v>
      </c>
      <c r="E40" s="58">
        <v>30.88597</v>
      </c>
      <c r="F40" s="58">
        <v>82.85093599999999</v>
      </c>
      <c r="G40" s="58">
        <v>31.662136240740001</v>
      </c>
      <c r="H40" s="59">
        <v>563.42014769991295</v>
      </c>
      <c r="I40" s="36"/>
      <c r="J40" s="47">
        <f t="shared" si="108"/>
        <v>0.24493321824462214</v>
      </c>
      <c r="K40" s="47">
        <f t="shared" si="109"/>
        <v>0.22015949547697042</v>
      </c>
      <c r="L40" s="47">
        <f t="shared" si="110"/>
        <v>0.2768422475425511</v>
      </c>
      <c r="M40" s="47">
        <f t="shared" si="111"/>
        <v>5.4818717658727367E-2</v>
      </c>
      <c r="N40" s="47">
        <f t="shared" si="112"/>
        <v>0.1470500058228798</v>
      </c>
      <c r="O40" s="47">
        <f t="shared" si="113"/>
        <v>5.6196315254249278E-2</v>
      </c>
      <c r="P40" s="86"/>
      <c r="Q40" s="47" t="s">
        <v>22</v>
      </c>
      <c r="R40" s="47" t="s">
        <v>22</v>
      </c>
      <c r="S40" s="47" t="s">
        <v>22</v>
      </c>
      <c r="T40" s="47" t="s">
        <v>22</v>
      </c>
      <c r="U40" s="47" t="s">
        <v>22</v>
      </c>
      <c r="V40" s="47" t="s">
        <v>22</v>
      </c>
      <c r="W40" s="47" t="s">
        <v>22</v>
      </c>
      <c r="Y40" s="47">
        <f t="shared" si="114"/>
        <v>-0.58461430568935635</v>
      </c>
      <c r="Z40" s="47">
        <f t="shared" si="115"/>
        <v>3.0991010841343813E-2</v>
      </c>
      <c r="AA40" s="47">
        <f t="shared" si="116"/>
        <v>0.95237403229947115</v>
      </c>
      <c r="AB40" s="47">
        <f t="shared" si="117"/>
        <v>-0.21557827602294799</v>
      </c>
      <c r="AC40" s="47">
        <f t="shared" si="118"/>
        <v>-0.15144362287385138</v>
      </c>
      <c r="AD40" s="47">
        <f t="shared" si="119"/>
        <v>0.27870991955729663</v>
      </c>
      <c r="AE40" s="47">
        <f t="shared" si="120"/>
        <v>-0.18838950406927113</v>
      </c>
    </row>
    <row r="41" spans="1:36">
      <c r="A41" s="17">
        <v>45230</v>
      </c>
      <c r="B41" s="58">
        <v>450.00047419999999</v>
      </c>
      <c r="C41" s="58">
        <v>115.83295946523901</v>
      </c>
      <c r="D41" s="58">
        <v>97.349119999999999</v>
      </c>
      <c r="E41" s="58">
        <v>39.184809999999999</v>
      </c>
      <c r="F41" s="58">
        <v>125.75879</v>
      </c>
      <c r="G41" s="58">
        <v>22.228903018235002</v>
      </c>
      <c r="H41" s="59">
        <v>850.35505668347389</v>
      </c>
      <c r="J41" s="47">
        <f t="shared" si="108"/>
        <v>0.52919127211999728</v>
      </c>
      <c r="K41" s="47">
        <f t="shared" si="109"/>
        <v>0.13621717017478183</v>
      </c>
      <c r="L41" s="47">
        <f t="shared" si="110"/>
        <v>0.11448055636862765</v>
      </c>
      <c r="M41" s="47">
        <f t="shared" si="111"/>
        <v>4.6080528000653369E-2</v>
      </c>
      <c r="N41" s="47">
        <f t="shared" si="112"/>
        <v>0.14788974206901315</v>
      </c>
      <c r="O41" s="47">
        <f t="shared" si="113"/>
        <v>2.6140731266926804E-2</v>
      </c>
      <c r="P41" s="86"/>
      <c r="Q41" s="47" t="s">
        <v>22</v>
      </c>
      <c r="R41" s="47" t="s">
        <v>22</v>
      </c>
      <c r="S41" s="47" t="s">
        <v>22</v>
      </c>
      <c r="T41" s="47" t="s">
        <v>22</v>
      </c>
      <c r="U41" s="47" t="s">
        <v>22</v>
      </c>
      <c r="V41" s="47" t="s">
        <v>22</v>
      </c>
      <c r="W41" s="47" t="s">
        <v>22</v>
      </c>
      <c r="Y41" s="47">
        <f t="shared" si="114"/>
        <v>2.260865676316234</v>
      </c>
      <c r="Z41" s="47">
        <f t="shared" si="115"/>
        <v>-6.6181748439474664E-2</v>
      </c>
      <c r="AA41" s="47">
        <f t="shared" si="116"/>
        <v>-0.3758811631090182</v>
      </c>
      <c r="AB41" s="47">
        <f t="shared" si="117"/>
        <v>0.26869287252432095</v>
      </c>
      <c r="AC41" s="47">
        <f t="shared" si="118"/>
        <v>0.51789220582855</v>
      </c>
      <c r="AD41" s="47">
        <f t="shared" si="119"/>
        <v>-0.29793419972614354</v>
      </c>
      <c r="AE41" s="47">
        <f t="shared" si="120"/>
        <v>0.50927342615441451</v>
      </c>
    </row>
    <row r="42" spans="1:36">
      <c r="A42" s="17">
        <v>45260</v>
      </c>
      <c r="B42" s="34">
        <v>321.19334359999999</v>
      </c>
      <c r="C42" s="34">
        <v>104.778949045861</v>
      </c>
      <c r="D42" s="34">
        <v>135.98081000000002</v>
      </c>
      <c r="E42" s="34">
        <v>36.918149999999997</v>
      </c>
      <c r="F42" s="34">
        <v>73.232699999999994</v>
      </c>
      <c r="G42" s="34">
        <v>25.204876785215006</v>
      </c>
      <c r="H42" s="34">
        <v>697.30882943107599</v>
      </c>
      <c r="J42" s="47">
        <f t="shared" si="108"/>
        <v>0.46061849505341401</v>
      </c>
      <c r="K42" s="47">
        <f t="shared" si="109"/>
        <v>0.15026189920949173</v>
      </c>
      <c r="L42" s="47">
        <f t="shared" si="110"/>
        <v>0.19500801404012733</v>
      </c>
      <c r="M42" s="47">
        <f t="shared" si="111"/>
        <v>5.2943758119513518E-2</v>
      </c>
      <c r="N42" s="47">
        <f t="shared" si="112"/>
        <v>0.10502190264785471</v>
      </c>
      <c r="O42" s="47">
        <f t="shared" si="113"/>
        <v>3.6145930929598717E-2</v>
      </c>
      <c r="P42" s="86"/>
      <c r="Q42" s="47" t="s">
        <v>22</v>
      </c>
      <c r="R42" s="47" t="s">
        <v>22</v>
      </c>
      <c r="S42" s="47" t="s">
        <v>22</v>
      </c>
      <c r="T42" s="47" t="s">
        <v>22</v>
      </c>
      <c r="U42" s="47" t="s">
        <v>22</v>
      </c>
      <c r="V42" s="47" t="s">
        <v>22</v>
      </c>
      <c r="W42" s="47" t="s">
        <v>22</v>
      </c>
      <c r="Y42" s="47">
        <f t="shared" si="114"/>
        <v>-0.28623776636900267</v>
      </c>
      <c r="Z42" s="47">
        <f t="shared" si="115"/>
        <v>-9.5430613794299846E-2</v>
      </c>
      <c r="AA42" s="47">
        <f t="shared" si="116"/>
        <v>0.39683656102900589</v>
      </c>
      <c r="AB42" s="47">
        <f t="shared" si="117"/>
        <v>-5.7845374266201621E-2</v>
      </c>
      <c r="AC42" s="47">
        <f t="shared" si="118"/>
        <v>-0.41767330935674563</v>
      </c>
      <c r="AD42" s="47">
        <f t="shared" si="119"/>
        <v>0.13387857082010424</v>
      </c>
      <c r="AE42" s="47">
        <f t="shared" si="120"/>
        <v>-0.17997920521494115</v>
      </c>
    </row>
    <row r="43" spans="1:36">
      <c r="A43" s="17">
        <v>45291</v>
      </c>
      <c r="B43" s="34">
        <v>154.00032629999998</v>
      </c>
      <c r="C43" s="34">
        <v>97.493399231610013</v>
      </c>
      <c r="D43" s="34">
        <v>32.849719999999998</v>
      </c>
      <c r="E43" s="34">
        <v>27.59995</v>
      </c>
      <c r="F43" s="34">
        <v>75.566380000000009</v>
      </c>
      <c r="G43" s="34">
        <v>9.9332581277590002</v>
      </c>
      <c r="H43" s="34">
        <v>397.44303365936901</v>
      </c>
      <c r="J43" s="47">
        <f t="shared" ref="J43:J44" si="121">B43/$H43</f>
        <v>0.38747773456255097</v>
      </c>
      <c r="K43" s="47">
        <f t="shared" ref="K43:K45" si="122">C43/$H43</f>
        <v>0.24530156770886399</v>
      </c>
      <c r="L43" s="47">
        <f t="shared" ref="L43:L45" si="123">D43/$H43</f>
        <v>8.2652650110742798E-2</v>
      </c>
      <c r="M43" s="47">
        <f t="shared" ref="M43:M45" si="124">E43/$H43</f>
        <v>6.944378857487965E-2</v>
      </c>
      <c r="N43" s="47">
        <f t="shared" ref="N43:N45" si="125">F43/$H43</f>
        <v>0.19013134864697273</v>
      </c>
      <c r="O43" s="47">
        <f t="shared" ref="O43:O45" si="126">G43/$H43</f>
        <v>2.4992910395989883E-2</v>
      </c>
      <c r="P43" s="86"/>
      <c r="Q43" s="47" t="s">
        <v>22</v>
      </c>
      <c r="R43" s="47" t="s">
        <v>22</v>
      </c>
      <c r="S43" s="47" t="s">
        <v>22</v>
      </c>
      <c r="T43" s="47" t="s">
        <v>22</v>
      </c>
      <c r="U43" s="47" t="s">
        <v>22</v>
      </c>
      <c r="V43" s="47" t="s">
        <v>22</v>
      </c>
      <c r="W43" s="47" t="s">
        <v>22</v>
      </c>
      <c r="Y43" s="47">
        <f t="shared" ref="Y43:Y45" si="127">B43/B42-1</f>
        <v>-0.52053699315828539</v>
      </c>
      <c r="Z43" s="47">
        <f t="shared" ref="Z43:Z45" si="128">C43/C42-1</f>
        <v>-6.9532571958343947E-2</v>
      </c>
      <c r="AA43" s="47">
        <f t="shared" ref="AA43:AA45" si="129">D43/D42-1</f>
        <v>-0.75842385407176205</v>
      </c>
      <c r="AB43" s="47">
        <f t="shared" ref="AB43:AB45" si="130">E43/E42-1</f>
        <v>-0.25240159650470018</v>
      </c>
      <c r="AC43" s="47">
        <f t="shared" ref="AC43:AC45" si="131">F43/F42-1</f>
        <v>3.1866638810258419E-2</v>
      </c>
      <c r="AD43" s="47">
        <f t="shared" ref="AD43:AD45" si="132">G43/G42-1</f>
        <v>-0.60589935779468773</v>
      </c>
      <c r="AE43" s="47">
        <f t="shared" ref="AE43:AE45" si="133">H43/H42-1</f>
        <v>-0.4300329826833873</v>
      </c>
    </row>
    <row r="44" spans="1:36">
      <c r="A44" s="17">
        <v>45322</v>
      </c>
      <c r="B44" s="58">
        <v>499.00101840000002</v>
      </c>
      <c r="C44" s="58">
        <v>94.935008208698989</v>
      </c>
      <c r="D44" s="58">
        <v>228.09911000000002</v>
      </c>
      <c r="E44" s="58">
        <v>31.649760000000004</v>
      </c>
      <c r="F44" s="58">
        <v>112.28967</v>
      </c>
      <c r="G44" s="58">
        <v>37.210502190153996</v>
      </c>
      <c r="H44" s="59">
        <v>1003.185068798853</v>
      </c>
      <c r="J44" s="47">
        <f t="shared" si="121"/>
        <v>0.49741671195073767</v>
      </c>
      <c r="K44" s="47">
        <f t="shared" si="122"/>
        <v>9.4633593702075178E-2</v>
      </c>
      <c r="L44" s="47">
        <f t="shared" si="123"/>
        <v>0.22737490528353926</v>
      </c>
      <c r="M44" s="47">
        <f t="shared" si="124"/>
        <v>3.1549273393687287E-2</v>
      </c>
      <c r="N44" s="47">
        <f t="shared" si="125"/>
        <v>0.11193315519981591</v>
      </c>
      <c r="O44" s="47">
        <f t="shared" si="126"/>
        <v>3.7092360470144733E-2</v>
      </c>
      <c r="P44" s="86"/>
      <c r="Q44" s="47" t="s">
        <v>22</v>
      </c>
      <c r="R44" s="47" t="s">
        <v>22</v>
      </c>
      <c r="S44" s="47" t="s">
        <v>22</v>
      </c>
      <c r="T44" s="47" t="s">
        <v>22</v>
      </c>
      <c r="U44" s="47" t="s">
        <v>22</v>
      </c>
      <c r="V44" s="47" t="s">
        <v>22</v>
      </c>
      <c r="W44" s="47" t="s">
        <v>22</v>
      </c>
      <c r="Y44" s="47">
        <f t="shared" si="127"/>
        <v>2.2402594876839563</v>
      </c>
      <c r="Z44" s="47">
        <f t="shared" si="128"/>
        <v>-2.6241684494282436E-2</v>
      </c>
      <c r="AA44" s="47">
        <f t="shared" si="129"/>
        <v>5.9437155019890593</v>
      </c>
      <c r="AB44" s="47">
        <f t="shared" si="130"/>
        <v>0.14673251219658012</v>
      </c>
      <c r="AC44" s="47">
        <f t="shared" si="131"/>
        <v>0.48597392120675864</v>
      </c>
      <c r="AD44" s="47">
        <f t="shared" si="132"/>
        <v>2.7460520718944506</v>
      </c>
      <c r="AE44" s="47">
        <f t="shared" si="133"/>
        <v>1.5240977544938903</v>
      </c>
    </row>
    <row r="45" spans="1:36">
      <c r="A45" s="17">
        <v>45351</v>
      </c>
      <c r="B45" s="34">
        <v>360.3427552</v>
      </c>
      <c r="C45" s="34">
        <v>105.47515224270799</v>
      </c>
      <c r="D45" s="34">
        <v>228.95016000000001</v>
      </c>
      <c r="E45" s="34">
        <v>32.175879999999999</v>
      </c>
      <c r="F45" s="34">
        <v>138.77436000000003</v>
      </c>
      <c r="G45" s="34">
        <v>27.190206622372003</v>
      </c>
      <c r="H45" s="34">
        <v>892.90851406508</v>
      </c>
      <c r="J45" s="47">
        <f>B45/$H45</f>
        <v>0.40356066665720725</v>
      </c>
      <c r="K45" s="47">
        <f t="shared" si="122"/>
        <v>0.11812537407949993</v>
      </c>
      <c r="L45" s="47">
        <f t="shared" si="123"/>
        <v>0.25640942649059889</v>
      </c>
      <c r="M45" s="47">
        <f t="shared" si="124"/>
        <v>3.6034912304190266E-2</v>
      </c>
      <c r="N45" s="47">
        <f t="shared" si="125"/>
        <v>0.15541834108873265</v>
      </c>
      <c r="O45" s="47">
        <f t="shared" si="126"/>
        <v>3.0451279379771077E-2</v>
      </c>
      <c r="P45" s="86"/>
      <c r="Q45" s="47" t="s">
        <v>22</v>
      </c>
      <c r="R45" s="47" t="s">
        <v>22</v>
      </c>
      <c r="S45" s="47" t="s">
        <v>22</v>
      </c>
      <c r="T45" s="47" t="s">
        <v>22</v>
      </c>
      <c r="U45" s="47" t="s">
        <v>22</v>
      </c>
      <c r="V45" s="47" t="s">
        <v>22</v>
      </c>
      <c r="W45" s="47" t="s">
        <v>22</v>
      </c>
      <c r="Y45" s="47">
        <f t="shared" si="127"/>
        <v>-0.27787170383859083</v>
      </c>
      <c r="Z45" s="47">
        <f t="shared" si="128"/>
        <v>0.11102483933891105</v>
      </c>
      <c r="AA45" s="47">
        <f t="shared" si="129"/>
        <v>3.7310535757899554E-3</v>
      </c>
      <c r="AB45" s="47">
        <f t="shared" si="130"/>
        <v>1.6623190823563672E-2</v>
      </c>
      <c r="AC45" s="47">
        <f t="shared" si="131"/>
        <v>0.23586043132907974</v>
      </c>
      <c r="AD45" s="47">
        <f t="shared" si="132"/>
        <v>-0.26928675986623452</v>
      </c>
      <c r="AE45" s="47">
        <f t="shared" si="133"/>
        <v>-0.10992643148667547</v>
      </c>
    </row>
    <row r="46" spans="1:36">
      <c r="A46" s="17">
        <v>45382</v>
      </c>
      <c r="B46" s="34">
        <v>133.00005920000001</v>
      </c>
      <c r="C46" s="34">
        <v>109.94444806631</v>
      </c>
      <c r="D46" s="34">
        <v>170.52961000000002</v>
      </c>
      <c r="E46" s="34">
        <v>36.404870000000003</v>
      </c>
      <c r="F46" s="34">
        <v>67.149936999999994</v>
      </c>
      <c r="G46" s="34">
        <v>39.660796335162999</v>
      </c>
      <c r="H46" s="34">
        <v>556.68972060147303</v>
      </c>
      <c r="J46" s="47">
        <f t="shared" ref="J46" si="134">B46/$H46</f>
        <v>0.238912367658416</v>
      </c>
      <c r="K46" s="47">
        <f t="shared" ref="K46" si="135">C46/$H46</f>
        <v>0.19749681734291949</v>
      </c>
      <c r="L46" s="47">
        <f t="shared" ref="L46" si="136">D46/$H46</f>
        <v>0.30632793042370537</v>
      </c>
      <c r="M46" s="47">
        <f t="shared" ref="M46" si="137">E46/$H46</f>
        <v>6.5395261763889795E-2</v>
      </c>
      <c r="N46" s="47">
        <f t="shared" ref="N46" si="138">F46/$H46</f>
        <v>0.12062363380349135</v>
      </c>
      <c r="O46" s="47">
        <f t="shared" ref="O46" si="139">G46/$H46</f>
        <v>7.1243989007577974E-2</v>
      </c>
      <c r="P46" s="86"/>
      <c r="Q46" s="47">
        <f>B46/B34-1</f>
        <v>-0.48648679601345002</v>
      </c>
      <c r="R46" s="47">
        <f t="shared" ref="R46:W46" si="140">C46/C34-1</f>
        <v>0.19217938340803808</v>
      </c>
      <c r="S46" s="47">
        <f t="shared" si="140"/>
        <v>0.57828371780929699</v>
      </c>
      <c r="T46" s="47">
        <f t="shared" si="140"/>
        <v>7.0477074859856881E-2</v>
      </c>
      <c r="U46" s="47">
        <f t="shared" si="140"/>
        <v>-0.74976374918128141</v>
      </c>
      <c r="V46" s="47">
        <f t="shared" si="140"/>
        <v>0.41285765625635373</v>
      </c>
      <c r="W46" s="47">
        <f t="shared" si="140"/>
        <v>-0.2950570743232952</v>
      </c>
      <c r="X46" s="47"/>
      <c r="Y46" s="47">
        <f t="shared" ref="Y46" si="141">B46/B45-1</f>
        <v>-0.630906803922889</v>
      </c>
      <c r="Z46" s="47">
        <f t="shared" ref="Z46" si="142">C46/C45-1</f>
        <v>4.2372973430915284E-2</v>
      </c>
      <c r="AA46" s="47">
        <f t="shared" ref="AA46" si="143">D46/D45-1</f>
        <v>-0.25516710711187096</v>
      </c>
      <c r="AB46" s="47">
        <f t="shared" ref="AB46" si="144">E46/E45-1</f>
        <v>0.13143354587349299</v>
      </c>
      <c r="AC46" s="47">
        <f t="shared" ref="AC46" si="145">F46/F45-1</f>
        <v>-0.5161214434712581</v>
      </c>
      <c r="AD46" s="47">
        <f t="shared" ref="AD46" si="146">G46/G45-1</f>
        <v>0.45864269757075848</v>
      </c>
      <c r="AE46" s="47">
        <f t="shared" ref="AE46" si="147">H46/H45-1</f>
        <v>-0.37654338397214737</v>
      </c>
    </row>
    <row r="47" spans="1:36">
      <c r="B47" s="39"/>
      <c r="C47" s="39"/>
      <c r="D47" s="39"/>
      <c r="E47" s="39"/>
      <c r="F47" s="39"/>
      <c r="G47" s="39"/>
      <c r="H47" s="34"/>
      <c r="J47" s="87"/>
      <c r="K47" s="87"/>
      <c r="L47" s="87"/>
      <c r="M47" s="87"/>
      <c r="N47" s="87"/>
      <c r="O47" s="87"/>
    </row>
    <row r="48" spans="1:36">
      <c r="B48" s="39"/>
      <c r="C48" s="39"/>
      <c r="D48" s="39"/>
      <c r="E48" s="39"/>
      <c r="F48" s="39"/>
      <c r="G48" s="39"/>
      <c r="H48" s="34"/>
      <c r="J48" s="87"/>
      <c r="K48" s="87"/>
      <c r="L48" s="87"/>
      <c r="M48" s="87"/>
      <c r="N48" s="87"/>
      <c r="O48" s="87"/>
    </row>
    <row r="49" spans="2:15">
      <c r="B49" s="39"/>
      <c r="C49" s="39"/>
      <c r="D49" s="39"/>
      <c r="E49" s="39"/>
      <c r="F49" s="39"/>
      <c r="G49" s="39"/>
      <c r="H49" s="34"/>
      <c r="J49" s="87"/>
      <c r="K49" s="87"/>
      <c r="L49" s="87"/>
      <c r="M49" s="87"/>
      <c r="N49" s="87"/>
      <c r="O49" s="87"/>
    </row>
    <row r="50" spans="2:15">
      <c r="B50" s="39"/>
      <c r="C50" s="39"/>
      <c r="D50" s="39"/>
      <c r="E50" s="39"/>
      <c r="F50" s="39"/>
      <c r="G50" s="39"/>
      <c r="H50" s="34"/>
      <c r="J50" s="87"/>
      <c r="K50" s="87"/>
      <c r="L50" s="87"/>
      <c r="M50" s="87"/>
      <c r="N50" s="87"/>
      <c r="O50" s="87"/>
    </row>
    <row r="51" spans="2:15">
      <c r="B51" s="39"/>
      <c r="C51" s="39"/>
      <c r="D51" s="39"/>
      <c r="E51" s="39"/>
      <c r="F51" s="39"/>
      <c r="G51" s="39"/>
      <c r="H51" s="34"/>
      <c r="J51" s="87"/>
      <c r="K51" s="87"/>
      <c r="L51" s="87"/>
      <c r="M51" s="87"/>
      <c r="N51" s="87"/>
      <c r="O51" s="87"/>
    </row>
    <row r="52" spans="2:15">
      <c r="B52" s="39"/>
      <c r="C52" s="39"/>
      <c r="D52" s="39"/>
      <c r="E52" s="39"/>
      <c r="F52" s="39"/>
      <c r="G52" s="39"/>
      <c r="H52" s="34"/>
      <c r="J52" s="87"/>
      <c r="K52" s="87"/>
      <c r="L52" s="87"/>
      <c r="M52" s="87"/>
      <c r="N52" s="87"/>
      <c r="O52" s="87"/>
    </row>
    <row r="53" spans="2:15">
      <c r="B53" s="39"/>
      <c r="C53" s="39"/>
      <c r="D53" s="39"/>
      <c r="E53" s="39"/>
      <c r="F53" s="39"/>
      <c r="G53" s="39"/>
      <c r="H53" s="34"/>
      <c r="J53" s="87"/>
      <c r="K53" s="87"/>
      <c r="L53" s="87"/>
      <c r="M53" s="87"/>
      <c r="N53" s="87"/>
      <c r="O53" s="87"/>
    </row>
    <row r="54" spans="2:15">
      <c r="B54" s="39"/>
      <c r="C54" s="39"/>
      <c r="D54" s="39"/>
      <c r="E54" s="39"/>
      <c r="F54" s="39"/>
      <c r="G54" s="39"/>
      <c r="H54" s="34"/>
      <c r="J54" s="87"/>
      <c r="K54" s="87"/>
      <c r="L54" s="87"/>
      <c r="M54" s="87"/>
      <c r="N54" s="87"/>
      <c r="O54" s="87"/>
    </row>
    <row r="55" spans="2:15">
      <c r="B55" s="39"/>
      <c r="C55" s="39"/>
      <c r="D55" s="39"/>
      <c r="E55" s="39"/>
      <c r="F55" s="39"/>
      <c r="G55" s="39"/>
      <c r="H55" s="34"/>
      <c r="J55" s="87"/>
      <c r="K55" s="87"/>
      <c r="L55" s="87"/>
      <c r="M55" s="87"/>
      <c r="N55" s="87"/>
      <c r="O55" s="87"/>
    </row>
    <row r="56" spans="2:15">
      <c r="H56" s="34"/>
    </row>
    <row r="57" spans="2:15">
      <c r="H57" s="34"/>
    </row>
    <row r="58" spans="2:15">
      <c r="H58" s="34"/>
    </row>
    <row r="59" spans="2:15">
      <c r="H59" s="34"/>
    </row>
    <row r="60" spans="2:15">
      <c r="H60" s="34"/>
    </row>
    <row r="61" spans="2:15">
      <c r="H61" s="34"/>
    </row>
    <row r="62" spans="2:15">
      <c r="H62" s="34"/>
    </row>
    <row r="63" spans="2:15">
      <c r="H63" s="34"/>
    </row>
    <row r="64" spans="2:15">
      <c r="H64" s="34"/>
    </row>
    <row r="65" spans="8:8">
      <c r="H65" s="34"/>
    </row>
    <row r="66" spans="8:8">
      <c r="H66" s="34"/>
    </row>
    <row r="67" spans="8:8">
      <c r="H67" s="34"/>
    </row>
    <row r="68" spans="8:8">
      <c r="H68" s="34"/>
    </row>
    <row r="69" spans="8:8">
      <c r="H69" s="34"/>
    </row>
    <row r="70" spans="8:8">
      <c r="H70" s="34"/>
    </row>
    <row r="71" spans="8:8">
      <c r="H71" s="34"/>
    </row>
    <row r="72" spans="8:8">
      <c r="H72" s="34"/>
    </row>
    <row r="73" spans="8:8">
      <c r="H73" s="34"/>
    </row>
    <row r="74" spans="8:8">
      <c r="H74" s="34"/>
    </row>
    <row r="75" spans="8:8">
      <c r="H75" s="34"/>
    </row>
    <row r="76" spans="8:8">
      <c r="H76" s="34"/>
    </row>
  </sheetData>
  <mergeCells count="3">
    <mergeCell ref="J7:O7"/>
    <mergeCell ref="Y7:AE7"/>
    <mergeCell ref="Q7:W7"/>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1"/>
  <sheetViews>
    <sheetView zoomScaleNormal="100" workbookViewId="0">
      <pane xSplit="1" ySplit="8" topLeftCell="B41" activePane="bottomRight" state="frozen"/>
      <selection pane="topRight" activeCell="B1" sqref="B1"/>
      <selection pane="bottomLeft" activeCell="A9" sqref="A9"/>
      <selection pane="bottomRight" activeCell="A47" sqref="A47"/>
    </sheetView>
  </sheetViews>
  <sheetFormatPr defaultColWidth="9.140625" defaultRowHeight="12"/>
  <cols>
    <col min="1" max="1" width="8.7109375" style="29" customWidth="1"/>
    <col min="2" max="9" width="9.85546875" style="29" customWidth="1"/>
    <col min="10" max="10" width="2.7109375" style="29" customWidth="1"/>
    <col min="11" max="17" width="9.85546875" style="79" customWidth="1"/>
    <col min="18" max="18" width="2.7109375" style="79" customWidth="1"/>
    <col min="19" max="26" width="9.85546875" style="79" customWidth="1"/>
    <col min="27" max="27" width="1.7109375" style="79" customWidth="1"/>
    <col min="28" max="33" width="9.85546875" style="79" customWidth="1"/>
    <col min="34" max="34" width="10" style="79" customWidth="1"/>
    <col min="35" max="35" width="9.85546875" style="79" customWidth="1"/>
    <col min="36" max="36" width="2.7109375" style="29" customWidth="1"/>
    <col min="37" max="16384" width="9.140625" style="29"/>
  </cols>
  <sheetData>
    <row r="1" spans="1:40" s="21" customFormat="1" ht="12.75">
      <c r="A1" s="13" t="s">
        <v>12</v>
      </c>
      <c r="B1" s="20" t="s">
        <v>29</v>
      </c>
      <c r="K1" s="68"/>
      <c r="L1" s="69"/>
      <c r="M1" s="69"/>
      <c r="N1" s="69"/>
      <c r="O1" s="69"/>
      <c r="P1" s="69"/>
      <c r="Q1" s="69"/>
      <c r="R1" s="69"/>
      <c r="S1" s="69"/>
      <c r="T1" s="69"/>
      <c r="U1" s="69"/>
      <c r="V1" s="69"/>
      <c r="W1" s="69"/>
      <c r="X1" s="69"/>
      <c r="Y1" s="69"/>
      <c r="Z1" s="69"/>
      <c r="AA1" s="69"/>
      <c r="AB1" s="69"/>
      <c r="AC1" s="69"/>
      <c r="AD1" s="69"/>
      <c r="AE1" s="69"/>
      <c r="AF1" s="69"/>
      <c r="AG1" s="69"/>
      <c r="AH1" s="69"/>
      <c r="AI1" s="69"/>
    </row>
    <row r="2" spans="1:40" s="21" customFormat="1" ht="12.75">
      <c r="A2" s="13" t="s">
        <v>13</v>
      </c>
      <c r="B2" s="20" t="s">
        <v>21</v>
      </c>
      <c r="K2" s="68"/>
      <c r="L2" s="69"/>
      <c r="M2" s="69"/>
      <c r="N2" s="69"/>
      <c r="O2" s="69"/>
      <c r="P2" s="69"/>
      <c r="Q2" s="69"/>
      <c r="R2" s="69"/>
      <c r="S2" s="69"/>
      <c r="T2" s="69"/>
      <c r="U2" s="69"/>
      <c r="V2" s="69"/>
      <c r="W2" s="69"/>
      <c r="X2" s="69"/>
      <c r="Y2" s="69"/>
      <c r="Z2" s="69"/>
      <c r="AA2" s="69"/>
      <c r="AB2" s="69"/>
      <c r="AC2" s="69"/>
      <c r="AD2" s="69"/>
      <c r="AE2" s="69"/>
      <c r="AF2" s="69"/>
      <c r="AG2" s="69"/>
      <c r="AH2" s="69"/>
      <c r="AI2" s="69"/>
    </row>
    <row r="3" spans="1:40" s="21" customFormat="1" ht="12.75">
      <c r="A3" s="14" t="s">
        <v>14</v>
      </c>
      <c r="B3" s="20" t="s">
        <v>20</v>
      </c>
      <c r="K3" s="68"/>
      <c r="L3" s="69"/>
      <c r="M3" s="69"/>
      <c r="N3" s="69"/>
      <c r="O3" s="69"/>
      <c r="P3" s="69"/>
      <c r="Q3" s="69"/>
      <c r="R3" s="69"/>
      <c r="S3" s="69"/>
      <c r="T3" s="69"/>
      <c r="U3" s="69"/>
      <c r="V3" s="69"/>
      <c r="W3" s="69"/>
      <c r="X3" s="69"/>
      <c r="Y3" s="69"/>
      <c r="Z3" s="69"/>
      <c r="AA3" s="69"/>
      <c r="AB3" s="69"/>
      <c r="AC3" s="69"/>
      <c r="AD3" s="69"/>
      <c r="AE3" s="69"/>
      <c r="AF3" s="69"/>
      <c r="AG3" s="69"/>
      <c r="AH3" s="69"/>
      <c r="AI3" s="69"/>
    </row>
    <row r="4" spans="1:40" s="23" customFormat="1" ht="11.25">
      <c r="A4" s="15" t="s">
        <v>3</v>
      </c>
      <c r="B4" s="22" t="s">
        <v>34</v>
      </c>
      <c r="K4" s="70"/>
      <c r="L4" s="71"/>
      <c r="M4" s="71"/>
      <c r="N4" s="71"/>
      <c r="O4" s="71"/>
      <c r="P4" s="71"/>
      <c r="Q4" s="71"/>
      <c r="R4" s="71"/>
      <c r="S4" s="71"/>
      <c r="T4" s="71"/>
      <c r="U4" s="71"/>
      <c r="V4" s="71"/>
      <c r="W4" s="71"/>
      <c r="X4" s="71"/>
      <c r="Y4" s="71"/>
      <c r="Z4" s="71"/>
      <c r="AA4" s="71"/>
      <c r="AB4" s="71"/>
      <c r="AC4" s="71"/>
      <c r="AD4" s="71"/>
      <c r="AE4" s="71"/>
      <c r="AF4" s="71"/>
      <c r="AG4" s="71"/>
      <c r="AH4" s="71"/>
      <c r="AI4" s="71"/>
    </row>
    <row r="5" spans="1:40" s="23" customFormat="1" ht="11.25">
      <c r="A5" s="16" t="s">
        <v>15</v>
      </c>
      <c r="B5" s="22" t="s">
        <v>56</v>
      </c>
      <c r="K5" s="72"/>
      <c r="L5" s="71"/>
      <c r="M5" s="71"/>
      <c r="N5" s="71"/>
      <c r="O5" s="71"/>
      <c r="P5" s="71"/>
      <c r="Q5" s="71"/>
      <c r="R5" s="71"/>
      <c r="S5" s="71"/>
      <c r="T5" s="71"/>
      <c r="U5" s="71"/>
      <c r="V5" s="71"/>
      <c r="W5" s="71"/>
      <c r="X5" s="71"/>
      <c r="Y5" s="71"/>
      <c r="Z5" s="71"/>
      <c r="AA5" s="71"/>
      <c r="AB5" s="71"/>
      <c r="AC5" s="71"/>
      <c r="AD5" s="71"/>
      <c r="AE5" s="71"/>
      <c r="AF5" s="71"/>
      <c r="AG5" s="71"/>
      <c r="AH5" s="71"/>
      <c r="AI5" s="71"/>
    </row>
    <row r="6" spans="1:40" s="23" customFormat="1">
      <c r="A6" s="16"/>
      <c r="B6" s="24"/>
      <c r="F6" s="24"/>
      <c r="K6" s="72"/>
      <c r="L6" s="71"/>
      <c r="M6" s="71"/>
      <c r="N6" s="71"/>
      <c r="O6" s="72"/>
      <c r="P6" s="71"/>
      <c r="Q6" s="71"/>
      <c r="R6" s="71"/>
      <c r="S6" s="73"/>
      <c r="T6" s="73"/>
      <c r="U6" s="73"/>
      <c r="V6" s="73"/>
      <c r="W6" s="73"/>
      <c r="X6" s="73"/>
      <c r="Y6" s="73"/>
      <c r="Z6" s="73"/>
      <c r="AA6" s="71"/>
      <c r="AB6" s="71"/>
      <c r="AC6" s="71"/>
      <c r="AD6" s="71"/>
      <c r="AE6" s="71"/>
      <c r="AF6" s="71"/>
      <c r="AG6" s="71"/>
      <c r="AH6" s="71"/>
      <c r="AI6" s="71"/>
    </row>
    <row r="7" spans="1:40" s="25" customFormat="1" ht="12.75" customHeight="1">
      <c r="A7" s="26"/>
      <c r="B7" s="48"/>
      <c r="C7" s="48"/>
      <c r="D7" s="48"/>
      <c r="E7" s="48"/>
      <c r="F7" s="48"/>
      <c r="G7" s="48"/>
      <c r="H7" s="48"/>
      <c r="I7" s="48"/>
      <c r="K7" s="98" t="s">
        <v>53</v>
      </c>
      <c r="L7" s="98"/>
      <c r="M7" s="98"/>
      <c r="N7" s="98"/>
      <c r="O7" s="98"/>
      <c r="P7" s="98"/>
      <c r="Q7" s="98"/>
      <c r="R7" s="73"/>
      <c r="S7" s="99" t="s">
        <v>23</v>
      </c>
      <c r="T7" s="99"/>
      <c r="U7" s="99"/>
      <c r="V7" s="99"/>
      <c r="W7" s="99"/>
      <c r="X7" s="99"/>
      <c r="Y7" s="99"/>
      <c r="Z7" s="99"/>
      <c r="AA7" s="73"/>
      <c r="AB7" s="99" t="s">
        <v>35</v>
      </c>
      <c r="AC7" s="99"/>
      <c r="AD7" s="99"/>
      <c r="AE7" s="99"/>
      <c r="AF7" s="99"/>
      <c r="AG7" s="99"/>
      <c r="AH7" s="99"/>
      <c r="AI7" s="99"/>
    </row>
    <row r="8" spans="1:40" s="33" customFormat="1" ht="36.75" thickBot="1">
      <c r="A8" s="27"/>
      <c r="B8" s="31" t="s">
        <v>38</v>
      </c>
      <c r="C8" s="31" t="s">
        <v>32</v>
      </c>
      <c r="D8" s="31" t="s">
        <v>33</v>
      </c>
      <c r="E8" s="32" t="s">
        <v>40</v>
      </c>
      <c r="F8" s="31" t="s">
        <v>41</v>
      </c>
      <c r="G8" s="32" t="s">
        <v>42</v>
      </c>
      <c r="H8" s="32" t="s">
        <v>43</v>
      </c>
      <c r="I8" s="32" t="s">
        <v>0</v>
      </c>
      <c r="K8" s="75" t="s">
        <v>38</v>
      </c>
      <c r="L8" s="75" t="s">
        <v>32</v>
      </c>
      <c r="M8" s="75" t="s">
        <v>33</v>
      </c>
      <c r="N8" s="76" t="s">
        <v>40</v>
      </c>
      <c r="O8" s="75" t="s">
        <v>41</v>
      </c>
      <c r="P8" s="76" t="s">
        <v>42</v>
      </c>
      <c r="Q8" s="76" t="s">
        <v>43</v>
      </c>
      <c r="R8" s="77"/>
      <c r="S8" s="78" t="s">
        <v>38</v>
      </c>
      <c r="T8" s="78" t="s">
        <v>32</v>
      </c>
      <c r="U8" s="76" t="s">
        <v>33</v>
      </c>
      <c r="V8" s="76" t="s">
        <v>40</v>
      </c>
      <c r="W8" s="78" t="s">
        <v>41</v>
      </c>
      <c r="X8" s="76" t="s">
        <v>42</v>
      </c>
      <c r="Y8" s="76" t="s">
        <v>43</v>
      </c>
      <c r="Z8" s="76" t="s">
        <v>0</v>
      </c>
      <c r="AA8" s="77"/>
      <c r="AB8" s="78" t="s">
        <v>38</v>
      </c>
      <c r="AC8" s="78" t="s">
        <v>32</v>
      </c>
      <c r="AD8" s="76" t="s">
        <v>33</v>
      </c>
      <c r="AE8" s="76" t="s">
        <v>40</v>
      </c>
      <c r="AF8" s="78" t="s">
        <v>41</v>
      </c>
      <c r="AG8" s="76" t="s">
        <v>42</v>
      </c>
      <c r="AH8" s="76" t="s">
        <v>43</v>
      </c>
      <c r="AI8" s="76" t="s">
        <v>0</v>
      </c>
    </row>
    <row r="9" spans="1:40" ht="12.75" thickTop="1">
      <c r="A9" s="28">
        <v>2013</v>
      </c>
      <c r="B9" s="34">
        <v>546.51663461538453</v>
      </c>
      <c r="C9" s="34">
        <v>221.81281957142849</v>
      </c>
      <c r="D9" s="34">
        <v>4.0414800293650801</v>
      </c>
      <c r="E9" s="35">
        <v>24.69789625353279</v>
      </c>
      <c r="F9" s="34">
        <v>11.175879999999999</v>
      </c>
      <c r="G9" s="35">
        <v>7.2892694558705102</v>
      </c>
      <c r="H9" s="35">
        <v>1.288576409920636</v>
      </c>
      <c r="I9" s="35">
        <v>816.8225563355021</v>
      </c>
      <c r="J9" s="34"/>
      <c r="K9" s="47">
        <f t="shared" ref="K9:K18" si="0">B9/$I9</f>
        <v>0.66907632554518737</v>
      </c>
      <c r="L9" s="47">
        <f t="shared" ref="L9:L18" si="1">C9/$I9</f>
        <v>0.27155569817579939</v>
      </c>
      <c r="M9" s="47">
        <f t="shared" ref="M9:M18" si="2">D9/$I9</f>
        <v>4.9478065927761683E-3</v>
      </c>
      <c r="N9" s="47">
        <f t="shared" ref="N9:N18" si="3">E9/$I9</f>
        <v>3.023655022987436E-2</v>
      </c>
      <c r="O9" s="47">
        <f t="shared" ref="O9:O18" si="4">F9/$I9</f>
        <v>1.3682139301022942E-2</v>
      </c>
      <c r="P9" s="47">
        <f t="shared" ref="P9:P18" si="5">G9/$I9</f>
        <v>8.9239326207790383E-3</v>
      </c>
      <c r="Q9" s="47">
        <f t="shared" ref="Q9:Q18" si="6">H9/$I9</f>
        <v>1.5775475345606953E-3</v>
      </c>
      <c r="R9" s="46"/>
      <c r="S9" s="47" t="s">
        <v>22</v>
      </c>
      <c r="T9" s="47" t="s">
        <v>22</v>
      </c>
      <c r="U9" s="47" t="s">
        <v>22</v>
      </c>
      <c r="V9" s="47" t="s">
        <v>22</v>
      </c>
      <c r="W9" s="47" t="s">
        <v>22</v>
      </c>
      <c r="X9" s="47" t="s">
        <v>22</v>
      </c>
      <c r="Y9" s="47" t="s">
        <v>22</v>
      </c>
      <c r="Z9" s="47" t="s">
        <v>22</v>
      </c>
      <c r="AB9" s="46" t="s">
        <v>22</v>
      </c>
      <c r="AC9" s="46" t="s">
        <v>22</v>
      </c>
      <c r="AD9" s="46" t="s">
        <v>22</v>
      </c>
      <c r="AE9" s="46" t="s">
        <v>22</v>
      </c>
      <c r="AF9" s="46" t="s">
        <v>22</v>
      </c>
      <c r="AG9" s="46" t="s">
        <v>22</v>
      </c>
      <c r="AH9" s="46" t="s">
        <v>22</v>
      </c>
      <c r="AI9" s="46" t="s">
        <v>22</v>
      </c>
      <c r="AK9" s="34"/>
      <c r="AL9" s="34"/>
      <c r="AM9" s="34"/>
      <c r="AN9" s="34"/>
    </row>
    <row r="10" spans="1:40">
      <c r="A10" s="28">
        <v>2014</v>
      </c>
      <c r="B10" s="34">
        <v>505.02371698113205</v>
      </c>
      <c r="C10" s="34">
        <v>177.40364546388884</v>
      </c>
      <c r="D10" s="34">
        <v>3.6798439845238113</v>
      </c>
      <c r="E10" s="35">
        <v>26.686194077057809</v>
      </c>
      <c r="F10" s="34">
        <v>9.8725000000000005</v>
      </c>
      <c r="G10" s="35">
        <v>6.0462695181087307</v>
      </c>
      <c r="H10" s="35">
        <v>1.5061112515873021</v>
      </c>
      <c r="I10" s="35">
        <v>730.21828127629851</v>
      </c>
      <c r="J10" s="34"/>
      <c r="K10" s="47">
        <f t="shared" si="0"/>
        <v>0.69160650990336159</v>
      </c>
      <c r="L10" s="47">
        <f t="shared" si="1"/>
        <v>0.24294604779521153</v>
      </c>
      <c r="M10" s="47">
        <f t="shared" si="2"/>
        <v>5.0393753195168769E-3</v>
      </c>
      <c r="N10" s="47">
        <f t="shared" si="3"/>
        <v>3.6545502572757883E-2</v>
      </c>
      <c r="O10" s="47">
        <f t="shared" si="4"/>
        <v>1.3519929934847063E-2</v>
      </c>
      <c r="P10" s="47">
        <f t="shared" si="5"/>
        <v>8.2800851103602482E-3</v>
      </c>
      <c r="Q10" s="47">
        <f t="shared" si="6"/>
        <v>2.0625493639448104E-3</v>
      </c>
      <c r="R10" s="46"/>
      <c r="S10" s="47">
        <f t="shared" ref="S10:S18" si="7">B10/B9-1</f>
        <v>-7.5922515448140881E-2</v>
      </c>
      <c r="T10" s="47">
        <f t="shared" ref="T10:T18" si="8">C10/C9-1</f>
        <v>-0.20021013300017565</v>
      </c>
      <c r="U10" s="47">
        <f t="shared" ref="U10:U18" si="9">D10/D9-1</f>
        <v>-8.9481091633176302E-2</v>
      </c>
      <c r="V10" s="47">
        <f t="shared" ref="V10:V18" si="10">E10/E9-1</f>
        <v>8.0504744335891054E-2</v>
      </c>
      <c r="W10" s="47">
        <f t="shared" ref="W10:W18" si="11">F10/F9-1</f>
        <v>-0.11662437320372077</v>
      </c>
      <c r="X10" s="47">
        <f t="shared" ref="X10:X18" si="12">G10/G9-1</f>
        <v>-0.1705246246262323</v>
      </c>
      <c r="Y10" s="47">
        <f t="shared" ref="Y10:Y18" si="13">H10/H9-1</f>
        <v>0.16881796065168087</v>
      </c>
      <c r="Z10" s="47">
        <f t="shared" ref="Z10:Z17" si="14">I10/I9-1</f>
        <v>-0.10602581232297859</v>
      </c>
      <c r="AB10" s="46" t="s">
        <v>22</v>
      </c>
      <c r="AC10" s="46" t="s">
        <v>22</v>
      </c>
      <c r="AD10" s="46" t="s">
        <v>22</v>
      </c>
      <c r="AE10" s="46" t="s">
        <v>22</v>
      </c>
      <c r="AF10" s="46" t="s">
        <v>22</v>
      </c>
      <c r="AG10" s="46" t="s">
        <v>22</v>
      </c>
      <c r="AH10" s="46" t="s">
        <v>22</v>
      </c>
      <c r="AI10" s="46" t="s">
        <v>22</v>
      </c>
      <c r="AK10" s="34"/>
      <c r="AL10" s="34"/>
      <c r="AM10" s="34"/>
      <c r="AN10" s="34"/>
    </row>
    <row r="11" spans="1:40">
      <c r="A11" s="28">
        <v>2015</v>
      </c>
      <c r="B11" s="34">
        <v>490.03217307692313</v>
      </c>
      <c r="C11" s="34">
        <v>192.26234831111103</v>
      </c>
      <c r="D11" s="34">
        <v>3.0671417761904767</v>
      </c>
      <c r="E11" s="35">
        <v>27.939812427441723</v>
      </c>
      <c r="F11" s="34">
        <v>8.6154100000000007</v>
      </c>
      <c r="G11" s="35">
        <v>5.2491416976649603</v>
      </c>
      <c r="H11" s="35">
        <v>1.4392678115079365</v>
      </c>
      <c r="I11" s="35">
        <v>728.60529510083927</v>
      </c>
      <c r="J11" s="34"/>
      <c r="K11" s="47">
        <f t="shared" si="0"/>
        <v>0.67256191572022883</v>
      </c>
      <c r="L11" s="47">
        <f t="shared" si="1"/>
        <v>0.26387723175207206</v>
      </c>
      <c r="M11" s="47">
        <f t="shared" si="2"/>
        <v>4.2096067607715962E-3</v>
      </c>
      <c r="N11" s="47">
        <f t="shared" si="3"/>
        <v>3.8346979654567077E-2</v>
      </c>
      <c r="O11" s="47">
        <f t="shared" si="4"/>
        <v>1.1824522904143353E-2</v>
      </c>
      <c r="P11" s="47">
        <f t="shared" si="5"/>
        <v>7.2043694068109629E-3</v>
      </c>
      <c r="Q11" s="47">
        <f t="shared" si="6"/>
        <v>1.9753738014060703E-3</v>
      </c>
      <c r="R11" s="46"/>
      <c r="S11" s="47">
        <f t="shared" si="7"/>
        <v>-2.9684831424994229E-2</v>
      </c>
      <c r="T11" s="47">
        <f t="shared" si="8"/>
        <v>8.3756468523341177E-2</v>
      </c>
      <c r="U11" s="47">
        <f t="shared" si="9"/>
        <v>-0.16650222425465711</v>
      </c>
      <c r="V11" s="47">
        <f t="shared" si="10"/>
        <v>4.6976288442031944E-2</v>
      </c>
      <c r="W11" s="47">
        <f t="shared" si="11"/>
        <v>-0.12733248923778173</v>
      </c>
      <c r="X11" s="47">
        <f t="shared" si="12"/>
        <v>-0.13183795695119982</v>
      </c>
      <c r="Y11" s="47">
        <f t="shared" si="13"/>
        <v>-4.4381475809916915E-2</v>
      </c>
      <c r="Z11" s="47">
        <f t="shared" si="14"/>
        <v>-2.2089096052758661E-3</v>
      </c>
      <c r="AB11" s="46" t="s">
        <v>22</v>
      </c>
      <c r="AC11" s="46" t="s">
        <v>22</v>
      </c>
      <c r="AD11" s="46" t="s">
        <v>22</v>
      </c>
      <c r="AE11" s="46" t="s">
        <v>22</v>
      </c>
      <c r="AF11" s="46" t="s">
        <v>22</v>
      </c>
      <c r="AG11" s="46" t="s">
        <v>22</v>
      </c>
      <c r="AH11" s="46" t="s">
        <v>22</v>
      </c>
      <c r="AI11" s="46" t="s">
        <v>22</v>
      </c>
      <c r="AK11" s="34"/>
      <c r="AL11" s="34"/>
      <c r="AM11" s="34"/>
      <c r="AN11" s="34"/>
    </row>
    <row r="12" spans="1:40">
      <c r="A12" s="28">
        <v>2016</v>
      </c>
      <c r="B12" s="34">
        <v>519.10042307692311</v>
      </c>
      <c r="C12" s="34">
        <v>209.48373783571427</v>
      </c>
      <c r="D12" s="34">
        <v>2.7850533805555577</v>
      </c>
      <c r="E12" s="35">
        <v>30.020125572520559</v>
      </c>
      <c r="F12" s="34">
        <v>11.05823</v>
      </c>
      <c r="G12" s="35">
        <v>5.4041527389018205</v>
      </c>
      <c r="H12" s="35">
        <v>1.3302637833333344</v>
      </c>
      <c r="I12" s="35">
        <v>779.18198638794865</v>
      </c>
      <c r="J12" s="34"/>
      <c r="K12" s="47">
        <f t="shared" si="0"/>
        <v>0.66621204307265269</v>
      </c>
      <c r="L12" s="47">
        <f t="shared" si="1"/>
        <v>0.2688508480628734</v>
      </c>
      <c r="M12" s="47">
        <f t="shared" si="2"/>
        <v>3.5743297832977641E-3</v>
      </c>
      <c r="N12" s="47">
        <f t="shared" si="3"/>
        <v>3.8527745888588566E-2</v>
      </c>
      <c r="O12" s="47">
        <f t="shared" si="4"/>
        <v>1.4192101708180652E-2</v>
      </c>
      <c r="P12" s="47">
        <f t="shared" si="5"/>
        <v>6.9356746348229036E-3</v>
      </c>
      <c r="Q12" s="47">
        <f t="shared" si="6"/>
        <v>1.7072568495840538E-3</v>
      </c>
      <c r="R12" s="46"/>
      <c r="S12" s="47">
        <f t="shared" si="7"/>
        <v>5.931906433302081E-2</v>
      </c>
      <c r="T12" s="47">
        <f t="shared" si="8"/>
        <v>8.9572345682246146E-2</v>
      </c>
      <c r="U12" s="47">
        <f t="shared" si="9"/>
        <v>-9.1971097594740092E-2</v>
      </c>
      <c r="V12" s="47">
        <f t="shared" si="10"/>
        <v>7.4456947428738207E-2</v>
      </c>
      <c r="W12" s="47">
        <f t="shared" si="11"/>
        <v>0.28354077171022607</v>
      </c>
      <c r="X12" s="47">
        <f t="shared" si="12"/>
        <v>2.9530740483880491E-2</v>
      </c>
      <c r="Y12" s="47">
        <f t="shared" si="13"/>
        <v>-7.5735750708130767E-2</v>
      </c>
      <c r="Z12" s="47">
        <f t="shared" si="14"/>
        <v>6.9415761355549277E-2</v>
      </c>
      <c r="AB12" s="46" t="s">
        <v>22</v>
      </c>
      <c r="AC12" s="46" t="s">
        <v>22</v>
      </c>
      <c r="AD12" s="46" t="s">
        <v>22</v>
      </c>
      <c r="AE12" s="46" t="s">
        <v>22</v>
      </c>
      <c r="AF12" s="46" t="s">
        <v>22</v>
      </c>
      <c r="AG12" s="46" t="s">
        <v>22</v>
      </c>
      <c r="AH12" s="46" t="s">
        <v>22</v>
      </c>
      <c r="AI12" s="46" t="s">
        <v>22</v>
      </c>
      <c r="AK12" s="34"/>
      <c r="AL12" s="34"/>
      <c r="AM12" s="34"/>
      <c r="AN12" s="34"/>
    </row>
    <row r="13" spans="1:40">
      <c r="A13" s="28">
        <v>2017</v>
      </c>
      <c r="B13" s="34">
        <v>505.1647307692308</v>
      </c>
      <c r="C13" s="34">
        <v>208.73487855139447</v>
      </c>
      <c r="D13" s="34">
        <v>2.2979600852589641</v>
      </c>
      <c r="E13" s="35">
        <v>30.937257811701279</v>
      </c>
      <c r="F13" s="34">
        <v>10.75981</v>
      </c>
      <c r="G13" s="35">
        <v>4.1521949476314299</v>
      </c>
      <c r="H13" s="35">
        <v>1.4169635398406391</v>
      </c>
      <c r="I13" s="35">
        <v>763.46379570505758</v>
      </c>
      <c r="J13" s="34"/>
      <c r="K13" s="47">
        <f t="shared" si="0"/>
        <v>0.66167476913913381</v>
      </c>
      <c r="L13" s="47">
        <f t="shared" si="1"/>
        <v>0.27340507791679652</v>
      </c>
      <c r="M13" s="47">
        <f t="shared" si="2"/>
        <v>3.0099136307266566E-3</v>
      </c>
      <c r="N13" s="47">
        <f t="shared" si="3"/>
        <v>4.0522232993551149E-2</v>
      </c>
      <c r="O13" s="47">
        <f t="shared" si="4"/>
        <v>1.4093412235826235E-2</v>
      </c>
      <c r="P13" s="47">
        <f t="shared" si="5"/>
        <v>5.4386271765472323E-3</v>
      </c>
      <c r="Q13" s="47">
        <f t="shared" si="6"/>
        <v>1.8559669074184133E-3</v>
      </c>
      <c r="R13" s="46"/>
      <c r="S13" s="47">
        <f t="shared" si="7"/>
        <v>-2.6845850413855787E-2</v>
      </c>
      <c r="T13" s="47">
        <f t="shared" si="8"/>
        <v>-3.5747848117312353E-3</v>
      </c>
      <c r="U13" s="47">
        <f t="shared" si="9"/>
        <v>-0.17489549704768281</v>
      </c>
      <c r="V13" s="47">
        <f t="shared" si="10"/>
        <v>3.0550579709107906E-2</v>
      </c>
      <c r="W13" s="47">
        <f t="shared" si="11"/>
        <v>-2.6986235591048513E-2</v>
      </c>
      <c r="X13" s="47">
        <f t="shared" si="12"/>
        <v>-0.23166587840091313</v>
      </c>
      <c r="Y13" s="47">
        <f t="shared" si="13"/>
        <v>6.5174860500264886E-2</v>
      </c>
      <c r="Z13" s="47">
        <f t="shared" si="14"/>
        <v>-2.0172682322593061E-2</v>
      </c>
      <c r="AB13" s="46" t="s">
        <v>22</v>
      </c>
      <c r="AC13" s="46" t="s">
        <v>22</v>
      </c>
      <c r="AD13" s="46" t="s">
        <v>22</v>
      </c>
      <c r="AE13" s="46" t="s">
        <v>22</v>
      </c>
      <c r="AF13" s="46" t="s">
        <v>22</v>
      </c>
      <c r="AG13" s="46" t="s">
        <v>22</v>
      </c>
      <c r="AH13" s="46" t="s">
        <v>22</v>
      </c>
      <c r="AI13" s="46" t="s">
        <v>22</v>
      </c>
      <c r="AK13" s="34"/>
      <c r="AL13" s="34"/>
      <c r="AM13" s="34"/>
      <c r="AN13" s="34"/>
    </row>
    <row r="14" spans="1:40">
      <c r="A14" s="28">
        <v>2018</v>
      </c>
      <c r="B14" s="34">
        <v>547.79744230769234</v>
      </c>
      <c r="C14" s="34">
        <v>218.95884798286858</v>
      </c>
      <c r="D14" s="34">
        <v>1.6068679219123514</v>
      </c>
      <c r="E14" s="35">
        <v>31.528739077692517</v>
      </c>
      <c r="F14" s="34">
        <v>11.60975</v>
      </c>
      <c r="G14" s="35">
        <v>3.4903680546788802</v>
      </c>
      <c r="H14" s="35">
        <v>1.423157523904383</v>
      </c>
      <c r="I14" s="35">
        <v>816.41517286874898</v>
      </c>
      <c r="J14" s="34"/>
      <c r="K14" s="47">
        <f t="shared" si="0"/>
        <v>0.67097900738765304</v>
      </c>
      <c r="L14" s="47">
        <f t="shared" si="1"/>
        <v>0.26819546630115054</v>
      </c>
      <c r="M14" s="47">
        <f t="shared" si="2"/>
        <v>1.9681994839293362E-3</v>
      </c>
      <c r="N14" s="47">
        <f t="shared" si="3"/>
        <v>3.861851191092603E-2</v>
      </c>
      <c r="O14" s="47">
        <f t="shared" si="4"/>
        <v>1.4220399602821249E-2</v>
      </c>
      <c r="P14" s="47">
        <f t="shared" si="5"/>
        <v>4.2752366328694009E-3</v>
      </c>
      <c r="Q14" s="47">
        <f t="shared" si="6"/>
        <v>1.7431786806504845E-3</v>
      </c>
      <c r="R14" s="46"/>
      <c r="S14" s="47">
        <f t="shared" si="7"/>
        <v>8.4393681786816943E-2</v>
      </c>
      <c r="T14" s="47">
        <f t="shared" si="8"/>
        <v>4.898064713682615E-2</v>
      </c>
      <c r="U14" s="47">
        <f t="shared" si="9"/>
        <v>-0.30074158719285649</v>
      </c>
      <c r="V14" s="47">
        <f t="shared" si="10"/>
        <v>1.9118736042841089E-2</v>
      </c>
      <c r="W14" s="47">
        <f t="shared" si="11"/>
        <v>7.8992101161637684E-2</v>
      </c>
      <c r="X14" s="47">
        <f t="shared" si="12"/>
        <v>-0.15939205680361446</v>
      </c>
      <c r="Y14" s="47">
        <f t="shared" si="13"/>
        <v>4.3713080044673891E-3</v>
      </c>
      <c r="Z14" s="47">
        <f t="shared" si="14"/>
        <v>6.9356762509990233E-2</v>
      </c>
      <c r="AB14" s="46" t="s">
        <v>22</v>
      </c>
      <c r="AC14" s="46" t="s">
        <v>22</v>
      </c>
      <c r="AD14" s="46" t="s">
        <v>22</v>
      </c>
      <c r="AE14" s="46" t="s">
        <v>22</v>
      </c>
      <c r="AF14" s="46" t="s">
        <v>22</v>
      </c>
      <c r="AG14" s="46" t="s">
        <v>22</v>
      </c>
      <c r="AH14" s="46" t="s">
        <v>22</v>
      </c>
      <c r="AI14" s="46" t="s">
        <v>22</v>
      </c>
      <c r="AK14" s="34"/>
      <c r="AL14" s="34"/>
      <c r="AM14" s="34"/>
      <c r="AN14" s="34"/>
    </row>
    <row r="15" spans="1:40">
      <c r="A15" s="28">
        <v>2019</v>
      </c>
      <c r="B15" s="34">
        <v>593.58703846153844</v>
      </c>
      <c r="C15" s="34">
        <v>248.96416136626979</v>
      </c>
      <c r="D15" s="34">
        <v>1.4308599242063489</v>
      </c>
      <c r="E15" s="35">
        <v>34.256818964632032</v>
      </c>
      <c r="F15" s="34">
        <v>11.49593</v>
      </c>
      <c r="G15" s="35">
        <v>4.1630830159092005</v>
      </c>
      <c r="H15" s="35">
        <v>1.5303786269841273</v>
      </c>
      <c r="I15" s="35">
        <v>895.42827035954008</v>
      </c>
      <c r="J15" s="34"/>
      <c r="K15" s="47">
        <f t="shared" si="0"/>
        <v>0.66290853004138039</v>
      </c>
      <c r="L15" s="47">
        <f t="shared" si="1"/>
        <v>0.2780392015837333</v>
      </c>
      <c r="M15" s="47">
        <f t="shared" si="2"/>
        <v>1.5979615247481717E-3</v>
      </c>
      <c r="N15" s="47">
        <f t="shared" si="3"/>
        <v>3.825746863104617E-2</v>
      </c>
      <c r="O15" s="47">
        <f t="shared" si="4"/>
        <v>1.2838471132237152E-2</v>
      </c>
      <c r="P15" s="47">
        <f t="shared" si="5"/>
        <v>4.6492646633075401E-3</v>
      </c>
      <c r="Q15" s="47">
        <f t="shared" si="6"/>
        <v>1.7091024235471551E-3</v>
      </c>
      <c r="R15" s="46"/>
      <c r="S15" s="47">
        <f t="shared" si="7"/>
        <v>8.358855412129973E-2</v>
      </c>
      <c r="T15" s="47">
        <f t="shared" si="8"/>
        <v>0.13703631371749281</v>
      </c>
      <c r="U15" s="47">
        <f t="shared" si="9"/>
        <v>-0.10953482567287387</v>
      </c>
      <c r="V15" s="47">
        <f t="shared" si="10"/>
        <v>8.6526767855099829E-2</v>
      </c>
      <c r="W15" s="47">
        <f t="shared" si="11"/>
        <v>-9.8038286784815076E-3</v>
      </c>
      <c r="X15" s="47">
        <f t="shared" si="12"/>
        <v>0.19273467745859585</v>
      </c>
      <c r="Y15" s="47">
        <f t="shared" si="13"/>
        <v>7.5340291765866541E-2</v>
      </c>
      <c r="Z15" s="47">
        <f t="shared" si="14"/>
        <v>9.6780535341047136E-2</v>
      </c>
      <c r="AB15" s="46" t="s">
        <v>22</v>
      </c>
      <c r="AC15" s="46" t="s">
        <v>22</v>
      </c>
      <c r="AD15" s="46" t="s">
        <v>22</v>
      </c>
      <c r="AE15" s="46" t="s">
        <v>22</v>
      </c>
      <c r="AF15" s="46" t="s">
        <v>22</v>
      </c>
      <c r="AG15" s="46" t="s">
        <v>22</v>
      </c>
      <c r="AH15" s="46" t="s">
        <v>22</v>
      </c>
      <c r="AI15" s="46" t="s">
        <v>22</v>
      </c>
      <c r="AK15" s="34"/>
      <c r="AL15" s="34"/>
      <c r="AM15" s="34"/>
      <c r="AN15" s="34"/>
    </row>
    <row r="16" spans="1:40">
      <c r="A16" s="28">
        <v>2020</v>
      </c>
      <c r="B16" s="34">
        <v>603.18173584905651</v>
      </c>
      <c r="C16" s="34">
        <v>291.12295194110686</v>
      </c>
      <c r="D16" s="34">
        <v>1.8817482683794478</v>
      </c>
      <c r="E16" s="34">
        <v>38.949010725128232</v>
      </c>
      <c r="F16" s="34">
        <v>11.98184</v>
      </c>
      <c r="G16" s="34">
        <v>5.3401731577342195</v>
      </c>
      <c r="H16" s="34">
        <v>1.8855012517786569</v>
      </c>
      <c r="I16" s="35">
        <v>954.3429611931839</v>
      </c>
      <c r="J16" s="34"/>
      <c r="K16" s="47">
        <f t="shared" si="0"/>
        <v>0.63203875375673968</v>
      </c>
      <c r="L16" s="47">
        <f t="shared" si="1"/>
        <v>0.30505066184710505</v>
      </c>
      <c r="M16" s="47">
        <f t="shared" si="2"/>
        <v>1.9717736127343143E-3</v>
      </c>
      <c r="N16" s="47">
        <f t="shared" si="3"/>
        <v>4.0812383292932297E-2</v>
      </c>
      <c r="O16" s="47">
        <f t="shared" si="4"/>
        <v>1.2555067189911995E-2</v>
      </c>
      <c r="P16" s="47">
        <f t="shared" si="5"/>
        <v>5.5956541567169678E-3</v>
      </c>
      <c r="Q16" s="47">
        <f t="shared" si="6"/>
        <v>1.9757061438597256E-3</v>
      </c>
      <c r="R16" s="46"/>
      <c r="S16" s="47">
        <f t="shared" si="7"/>
        <v>1.6163926713065768E-2</v>
      </c>
      <c r="T16" s="47">
        <f t="shared" si="8"/>
        <v>0.16933678463389001</v>
      </c>
      <c r="U16" s="47">
        <f t="shared" si="9"/>
        <v>0.31511704014157216</v>
      </c>
      <c r="V16" s="47">
        <f t="shared" si="10"/>
        <v>0.1369710294858546</v>
      </c>
      <c r="W16" s="47">
        <f t="shared" si="11"/>
        <v>4.226800267572961E-2</v>
      </c>
      <c r="X16" s="47">
        <f t="shared" si="12"/>
        <v>0.28274481611987445</v>
      </c>
      <c r="Y16" s="47">
        <f t="shared" si="13"/>
        <v>0.23204886590343943</v>
      </c>
      <c r="Z16" s="47">
        <f t="shared" si="14"/>
        <v>6.5794986358860275E-2</v>
      </c>
      <c r="AB16" s="46" t="s">
        <v>22</v>
      </c>
      <c r="AC16" s="46" t="s">
        <v>22</v>
      </c>
      <c r="AD16" s="46" t="s">
        <v>22</v>
      </c>
      <c r="AE16" s="46" t="s">
        <v>22</v>
      </c>
      <c r="AF16" s="46" t="s">
        <v>22</v>
      </c>
      <c r="AG16" s="46" t="s">
        <v>22</v>
      </c>
      <c r="AH16" s="46" t="s">
        <v>22</v>
      </c>
      <c r="AI16" s="46" t="s">
        <v>22</v>
      </c>
      <c r="AK16" s="34"/>
      <c r="AL16" s="34"/>
      <c r="AM16" s="34"/>
      <c r="AN16" s="34"/>
    </row>
    <row r="17" spans="1:40">
      <c r="A17" s="28">
        <v>2021</v>
      </c>
      <c r="B17" s="34">
        <v>624.06494230769238</v>
      </c>
      <c r="C17" s="34">
        <v>279.31327693373021</v>
      </c>
      <c r="D17" s="34">
        <v>1.3796289829365078</v>
      </c>
      <c r="E17" s="34">
        <v>36.989937543987068</v>
      </c>
      <c r="F17" s="34">
        <v>8.8219999999999992</v>
      </c>
      <c r="G17" s="34">
        <v>3.2275121314125301</v>
      </c>
      <c r="H17" s="34">
        <v>1.3867347424603169</v>
      </c>
      <c r="I17" s="35">
        <v>955.18403264221899</v>
      </c>
      <c r="J17" s="34"/>
      <c r="K17" s="47">
        <f t="shared" si="0"/>
        <v>0.6533452413158658</v>
      </c>
      <c r="L17" s="47">
        <f t="shared" si="1"/>
        <v>0.29241828526079633</v>
      </c>
      <c r="M17" s="47">
        <f t="shared" si="2"/>
        <v>1.4443593441571612E-3</v>
      </c>
      <c r="N17" s="47">
        <f t="shared" si="3"/>
        <v>3.872545633082447E-2</v>
      </c>
      <c r="O17" s="47">
        <f t="shared" si="4"/>
        <v>9.2359165339025665E-3</v>
      </c>
      <c r="P17" s="47">
        <f t="shared" si="5"/>
        <v>3.3789427179646454E-3</v>
      </c>
      <c r="Q17" s="47">
        <f t="shared" si="6"/>
        <v>1.4517984964890454E-3</v>
      </c>
      <c r="R17" s="46"/>
      <c r="S17" s="47">
        <f t="shared" si="7"/>
        <v>3.4621748666245677E-2</v>
      </c>
      <c r="T17" s="47">
        <f t="shared" si="8"/>
        <v>-4.0565935899707806E-2</v>
      </c>
      <c r="U17" s="47">
        <f t="shared" si="9"/>
        <v>-0.26683658695504608</v>
      </c>
      <c r="V17" s="47">
        <f t="shared" si="10"/>
        <v>-5.029840667756047E-2</v>
      </c>
      <c r="W17" s="47">
        <f t="shared" si="11"/>
        <v>-0.26371909489694412</v>
      </c>
      <c r="X17" s="47">
        <f t="shared" si="12"/>
        <v>-0.39561657720066701</v>
      </c>
      <c r="Y17" s="47">
        <f t="shared" si="13"/>
        <v>-0.26452727562383571</v>
      </c>
      <c r="Z17" s="47">
        <f t="shared" si="14"/>
        <v>8.813094277799749E-4</v>
      </c>
      <c r="AB17" s="46" t="s">
        <v>22</v>
      </c>
      <c r="AC17" s="46" t="s">
        <v>22</v>
      </c>
      <c r="AD17" s="46" t="s">
        <v>22</v>
      </c>
      <c r="AE17" s="46" t="s">
        <v>22</v>
      </c>
      <c r="AF17" s="46" t="s">
        <v>22</v>
      </c>
      <c r="AG17" s="46" t="s">
        <v>22</v>
      </c>
      <c r="AH17" s="46" t="s">
        <v>22</v>
      </c>
      <c r="AI17" s="46" t="s">
        <v>22</v>
      </c>
      <c r="AK17" s="34"/>
      <c r="AL17" s="34"/>
      <c r="AM17" s="34"/>
      <c r="AN17" s="34"/>
    </row>
    <row r="18" spans="1:40">
      <c r="A18" s="28">
        <v>2022</v>
      </c>
      <c r="B18" s="34">
        <v>614.3257692307692</v>
      </c>
      <c r="C18" s="34">
        <v>240.60952903386445</v>
      </c>
      <c r="D18" s="34">
        <v>1.3967102629482075</v>
      </c>
      <c r="E18" s="34">
        <v>38.27454015747287</v>
      </c>
      <c r="F18" s="34">
        <v>14.109</v>
      </c>
      <c r="G18" s="34">
        <v>2.8293136221817901</v>
      </c>
      <c r="H18" s="34">
        <v>1.6336907235059759</v>
      </c>
      <c r="I18" s="35">
        <v>913.17855303074248</v>
      </c>
      <c r="J18" s="34"/>
      <c r="K18" s="47">
        <f t="shared" si="0"/>
        <v>0.67273346180972748</v>
      </c>
      <c r="L18" s="47">
        <f t="shared" si="1"/>
        <v>0.26348574244906103</v>
      </c>
      <c r="M18" s="47">
        <f t="shared" si="2"/>
        <v>1.5295040146449724E-3</v>
      </c>
      <c r="N18" s="47">
        <f t="shared" si="3"/>
        <v>4.1913533810494938E-2</v>
      </c>
      <c r="O18" s="47">
        <f t="shared" si="4"/>
        <v>1.54504285642427E-2</v>
      </c>
      <c r="P18" s="47">
        <f t="shared" si="5"/>
        <v>3.0983137008546674E-3</v>
      </c>
      <c r="Q18" s="47">
        <f t="shared" si="6"/>
        <v>1.7890156509742046E-3</v>
      </c>
      <c r="R18" s="46"/>
      <c r="S18" s="47">
        <f t="shared" si="7"/>
        <v>-1.5606024976998811E-2</v>
      </c>
      <c r="T18" s="47">
        <f t="shared" si="8"/>
        <v>-0.138567519327227</v>
      </c>
      <c r="U18" s="47">
        <f t="shared" si="9"/>
        <v>1.2381067825454561E-2</v>
      </c>
      <c r="V18" s="47">
        <f t="shared" si="10"/>
        <v>3.472843423858718E-2</v>
      </c>
      <c r="W18" s="47">
        <f t="shared" si="11"/>
        <v>0.59929721151666304</v>
      </c>
      <c r="X18" s="47">
        <f t="shared" si="12"/>
        <v>-0.1233763013174074</v>
      </c>
      <c r="Y18" s="47">
        <f t="shared" si="13"/>
        <v>0.17808451283733939</v>
      </c>
      <c r="Z18" s="47">
        <f t="shared" ref="Z18" si="15">I18/I17-1</f>
        <v>-4.3976320976892191E-2</v>
      </c>
      <c r="AB18" s="46" t="s">
        <v>22</v>
      </c>
      <c r="AC18" s="46" t="s">
        <v>22</v>
      </c>
      <c r="AD18" s="46" t="s">
        <v>22</v>
      </c>
      <c r="AE18" s="46" t="s">
        <v>22</v>
      </c>
      <c r="AF18" s="46" t="s">
        <v>22</v>
      </c>
      <c r="AG18" s="46" t="s">
        <v>22</v>
      </c>
      <c r="AH18" s="46" t="s">
        <v>22</v>
      </c>
      <c r="AI18" s="46" t="s">
        <v>22</v>
      </c>
      <c r="AK18" s="34"/>
      <c r="AL18" s="34"/>
      <c r="AM18" s="34"/>
      <c r="AN18" s="34"/>
    </row>
    <row r="19" spans="1:40">
      <c r="A19" s="28">
        <v>2023</v>
      </c>
      <c r="B19" s="34">
        <v>760.5372000000001</v>
      </c>
      <c r="C19" s="34">
        <v>254.67738290160003</v>
      </c>
      <c r="D19" s="34">
        <v>1.3368920588000008</v>
      </c>
      <c r="E19" s="34">
        <v>40.513028000000006</v>
      </c>
      <c r="F19" s="34">
        <v>13.162000000000001</v>
      </c>
      <c r="G19" s="34">
        <v>3.9192156112145198</v>
      </c>
      <c r="H19" s="34">
        <v>1.7299573767999994</v>
      </c>
      <c r="I19" s="35">
        <v>1075.8756759484147</v>
      </c>
      <c r="J19" s="34"/>
      <c r="K19" s="47">
        <f t="shared" ref="K19" si="16">B19/$I19</f>
        <v>0.70690063638585854</v>
      </c>
      <c r="L19" s="47">
        <f t="shared" ref="L19" si="17">C19/$I19</f>
        <v>0.23671636843829075</v>
      </c>
      <c r="M19" s="47">
        <f t="shared" ref="M19" si="18">D19/$I19</f>
        <v>1.2426083131041074E-3</v>
      </c>
      <c r="N19" s="47">
        <f t="shared" ref="N19" si="19">E19/$I19</f>
        <v>3.7655863875058454E-2</v>
      </c>
      <c r="O19" s="47">
        <f t="shared" ref="O19" si="20">F19/$I19</f>
        <v>1.2233755529789562E-2</v>
      </c>
      <c r="P19" s="47">
        <f t="shared" ref="P19" si="21">G19/$I19</f>
        <v>3.6428145917135088E-3</v>
      </c>
      <c r="Q19" s="47">
        <f t="shared" ref="Q19" si="22">H19/$I19</f>
        <v>1.6079528661850201E-3</v>
      </c>
      <c r="R19" s="46"/>
      <c r="S19" s="47">
        <f t="shared" ref="S19" si="23">B19/B18-1</f>
        <v>0.2380030890651228</v>
      </c>
      <c r="T19" s="47">
        <f t="shared" ref="T19" si="24">C19/C18-1</f>
        <v>5.8467567449315805E-2</v>
      </c>
      <c r="U19" s="47">
        <f t="shared" ref="U19" si="25">D19/D18-1</f>
        <v>-4.2827926260054161E-2</v>
      </c>
      <c r="V19" s="47">
        <f t="shared" ref="V19" si="26">E19/E18-1</f>
        <v>5.8485035569789456E-2</v>
      </c>
      <c r="W19" s="47">
        <f t="shared" ref="W19" si="27">F19/F18-1</f>
        <v>-6.7120277836841713E-2</v>
      </c>
      <c r="X19" s="47">
        <f t="shared" ref="X19" si="28">G19/G18-1</f>
        <v>0.38521780706384368</v>
      </c>
      <c r="Y19" s="47">
        <f t="shared" ref="Y19" si="29">H19/H18-1</f>
        <v>5.8925873734185563E-2</v>
      </c>
      <c r="Z19" s="47">
        <f t="shared" ref="Z19" si="30">I19/I18-1</f>
        <v>0.17816572933923802</v>
      </c>
      <c r="AB19" s="46" t="s">
        <v>22</v>
      </c>
      <c r="AC19" s="46" t="s">
        <v>22</v>
      </c>
      <c r="AD19" s="46" t="s">
        <v>22</v>
      </c>
      <c r="AE19" s="46" t="s">
        <v>22</v>
      </c>
      <c r="AF19" s="46" t="s">
        <v>22</v>
      </c>
      <c r="AG19" s="46" t="s">
        <v>22</v>
      </c>
      <c r="AH19" s="46" t="s">
        <v>22</v>
      </c>
      <c r="AI19" s="46" t="s">
        <v>22</v>
      </c>
      <c r="AK19" s="34"/>
      <c r="AL19" s="34"/>
      <c r="AM19" s="34"/>
      <c r="AN19" s="34"/>
    </row>
    <row r="20" spans="1:40">
      <c r="A20" s="28"/>
      <c r="B20" s="34"/>
      <c r="C20" s="34"/>
      <c r="D20" s="34"/>
      <c r="E20" s="34"/>
      <c r="F20" s="34"/>
      <c r="G20" s="34"/>
      <c r="H20" s="34"/>
      <c r="I20" s="35"/>
      <c r="J20" s="34"/>
      <c r="K20" s="46"/>
      <c r="L20" s="46"/>
      <c r="M20" s="46"/>
      <c r="N20" s="46"/>
      <c r="O20" s="46"/>
      <c r="P20" s="46"/>
      <c r="Q20" s="46"/>
      <c r="R20" s="46"/>
      <c r="S20" s="47"/>
      <c r="T20" s="47"/>
      <c r="U20" s="47"/>
      <c r="V20" s="47"/>
      <c r="W20" s="47"/>
      <c r="X20" s="47"/>
      <c r="Y20" s="47"/>
      <c r="Z20" s="47"/>
      <c r="AB20" s="46"/>
      <c r="AC20" s="46"/>
      <c r="AD20" s="46"/>
      <c r="AE20" s="46"/>
      <c r="AF20" s="46"/>
      <c r="AG20" s="46"/>
      <c r="AH20" s="46"/>
      <c r="AI20" s="46"/>
      <c r="AK20" s="34"/>
      <c r="AL20" s="34"/>
      <c r="AM20" s="34"/>
      <c r="AN20" s="34"/>
    </row>
    <row r="21" spans="1:40">
      <c r="A21" s="88" t="s">
        <v>57</v>
      </c>
      <c r="B21" s="89">
        <v>804.13870967741934</v>
      </c>
      <c r="C21" s="89">
        <v>251.27209670000005</v>
      </c>
      <c r="D21" s="89">
        <v>1.7465652064516131</v>
      </c>
      <c r="E21" s="89">
        <v>46.126354838709673</v>
      </c>
      <c r="F21" s="89">
        <v>12.885999999999999</v>
      </c>
      <c r="G21" s="89">
        <v>3.8024754098360654</v>
      </c>
      <c r="H21" s="89">
        <v>1.8103028403225807</v>
      </c>
      <c r="I21" s="94">
        <v>1121.7825046727392</v>
      </c>
      <c r="J21" s="89"/>
      <c r="K21" s="90">
        <f t="shared" ref="K21:Q22" si="31">B21/$I21</f>
        <v>0.71684012393473107</v>
      </c>
      <c r="L21" s="90">
        <f t="shared" si="31"/>
        <v>0.22399359559748561</v>
      </c>
      <c r="M21" s="90">
        <f t="shared" si="31"/>
        <v>1.5569552914012897E-3</v>
      </c>
      <c r="N21" s="90">
        <f t="shared" si="31"/>
        <v>4.1118803909467504E-2</v>
      </c>
      <c r="O21" s="90">
        <f t="shared" si="31"/>
        <v>1.148707520960961E-2</v>
      </c>
      <c r="P21" s="90">
        <f t="shared" si="31"/>
        <v>3.3896725916093447E-3</v>
      </c>
      <c r="Q21" s="90">
        <f t="shared" si="31"/>
        <v>1.6137734656957461E-3</v>
      </c>
      <c r="R21" s="91"/>
      <c r="S21" s="90"/>
      <c r="T21" s="90"/>
      <c r="U21" s="90"/>
      <c r="V21" s="90"/>
      <c r="W21" s="90"/>
      <c r="X21" s="90"/>
      <c r="Y21" s="90"/>
      <c r="Z21" s="90"/>
      <c r="AA21" s="92"/>
      <c r="AB21" s="91"/>
      <c r="AC21" s="91"/>
      <c r="AD21" s="91"/>
      <c r="AE21" s="91"/>
      <c r="AF21" s="91"/>
      <c r="AG21" s="91"/>
      <c r="AH21" s="91"/>
      <c r="AI21" s="91"/>
      <c r="AK21" s="34"/>
      <c r="AL21" s="34"/>
      <c r="AM21" s="34"/>
      <c r="AN21" s="34"/>
    </row>
    <row r="22" spans="1:40">
      <c r="A22" s="88" t="s">
        <v>63</v>
      </c>
      <c r="B22" s="89">
        <v>888.9655737704918</v>
      </c>
      <c r="C22" s="89">
        <v>292.8999627360655</v>
      </c>
      <c r="D22" s="89">
        <v>1.6459186049180325</v>
      </c>
      <c r="E22" s="89">
        <v>52.816081967213115</v>
      </c>
      <c r="F22" s="89">
        <v>12.425000000000001</v>
      </c>
      <c r="G22" s="89">
        <v>3.5071475409836066</v>
      </c>
      <c r="H22" s="89">
        <v>2.1509622442622947</v>
      </c>
      <c r="I22" s="94">
        <v>1254.4106468639345</v>
      </c>
      <c r="J22" s="89"/>
      <c r="K22" s="90">
        <f t="shared" si="31"/>
        <v>0.70867189782941753</v>
      </c>
      <c r="L22" s="90">
        <f t="shared" si="31"/>
        <v>0.23349607520338295</v>
      </c>
      <c r="M22" s="90">
        <f t="shared" si="31"/>
        <v>1.3121050981453961E-3</v>
      </c>
      <c r="N22" s="90">
        <f t="shared" si="31"/>
        <v>4.2104299815419265E-2</v>
      </c>
      <c r="O22" s="90">
        <f t="shared" si="31"/>
        <v>9.9050498583242146E-3</v>
      </c>
      <c r="P22" s="90">
        <f t="shared" si="31"/>
        <v>2.7958528172186549E-3</v>
      </c>
      <c r="Q22" s="90">
        <f t="shared" si="31"/>
        <v>1.7147193780918289E-3</v>
      </c>
      <c r="R22" s="91"/>
      <c r="S22" s="90">
        <f t="shared" ref="S22:Y22" si="32">B22/B21-1</f>
        <v>0.10548785063101951</v>
      </c>
      <c r="T22" s="90">
        <f t="shared" si="32"/>
        <v>0.16566847884333935</v>
      </c>
      <c r="U22" s="90">
        <f t="shared" si="32"/>
        <v>-5.7625447456415291E-2</v>
      </c>
      <c r="V22" s="90">
        <f t="shared" si="32"/>
        <v>0.1450304744846076</v>
      </c>
      <c r="W22" s="90">
        <f t="shared" si="32"/>
        <v>-3.5775259972062545E-2</v>
      </c>
      <c r="X22" s="90">
        <f t="shared" si="32"/>
        <v>-7.7667265931166463E-2</v>
      </c>
      <c r="Y22" s="90">
        <f t="shared" si="32"/>
        <v>0.18817813039447651</v>
      </c>
      <c r="Z22" s="90">
        <f t="shared" ref="Z22" si="33">I22/I21-1</f>
        <v>0.11822981873824756</v>
      </c>
      <c r="AA22" s="92"/>
      <c r="AB22" s="91" t="s">
        <v>22</v>
      </c>
      <c r="AC22" s="91" t="s">
        <v>22</v>
      </c>
      <c r="AD22" s="91" t="s">
        <v>22</v>
      </c>
      <c r="AE22" s="91" t="s">
        <v>22</v>
      </c>
      <c r="AF22" s="91" t="s">
        <v>22</v>
      </c>
      <c r="AG22" s="91" t="s">
        <v>22</v>
      </c>
      <c r="AH22" s="91" t="s">
        <v>22</v>
      </c>
      <c r="AI22" s="91" t="s">
        <v>22</v>
      </c>
      <c r="AK22" s="34"/>
      <c r="AL22" s="34"/>
      <c r="AM22" s="34"/>
      <c r="AN22" s="34"/>
    </row>
    <row r="23" spans="1:40">
      <c r="A23" s="28"/>
      <c r="B23" s="34"/>
      <c r="C23" s="34"/>
      <c r="D23" s="34"/>
      <c r="F23" s="34"/>
      <c r="G23" s="35"/>
      <c r="H23" s="35">
        <v>0</v>
      </c>
      <c r="I23" s="35"/>
      <c r="J23" s="34"/>
      <c r="K23" s="46"/>
      <c r="L23" s="46"/>
      <c r="M23" s="46"/>
      <c r="O23" s="46"/>
      <c r="P23" s="80"/>
      <c r="Q23" s="80"/>
      <c r="R23" s="46"/>
      <c r="S23" s="46"/>
      <c r="T23" s="46"/>
      <c r="U23" s="46"/>
      <c r="V23" s="46"/>
      <c r="W23" s="46"/>
      <c r="X23" s="46"/>
      <c r="Y23" s="46"/>
      <c r="Z23" s="46"/>
      <c r="AK23" s="34"/>
      <c r="AL23" s="34"/>
      <c r="AM23" s="34"/>
      <c r="AN23" s="34"/>
    </row>
    <row r="24" spans="1:40">
      <c r="A24" s="28" t="s">
        <v>46</v>
      </c>
      <c r="B24" s="34">
        <v>784.24677419354839</v>
      </c>
      <c r="C24" s="34">
        <v>278.05679680645153</v>
      </c>
      <c r="D24" s="34">
        <v>1.4506791935483869</v>
      </c>
      <c r="E24" s="35">
        <v>41.345670689817652</v>
      </c>
      <c r="F24" s="34">
        <v>12.193</v>
      </c>
      <c r="G24" s="35">
        <v>2.8809887753257999</v>
      </c>
      <c r="H24" s="35">
        <v>1.8088423822580648</v>
      </c>
      <c r="I24" s="35">
        <v>1121.9827520409497</v>
      </c>
      <c r="J24" s="34"/>
      <c r="K24" s="47">
        <f t="shared" ref="K24:K31" si="34">B24/$I24</f>
        <v>0.6989829146365748</v>
      </c>
      <c r="L24" s="47">
        <f t="shared" ref="L24:L31" si="35">C24/$I24</f>
        <v>0.24782626675913744</v>
      </c>
      <c r="M24" s="47">
        <f t="shared" ref="M24:M31" si="36">D24/$I24</f>
        <v>1.2929603337569317E-3</v>
      </c>
      <c r="N24" s="47">
        <f t="shared" ref="N24:N31" si="37">E24/$I24</f>
        <v>3.6850540362236006E-2</v>
      </c>
      <c r="O24" s="47">
        <f t="shared" ref="O24:O31" si="38">F24/$I24</f>
        <v>1.0867368484783075E-2</v>
      </c>
      <c r="P24" s="47">
        <f t="shared" ref="P24:P31" si="39">G24/$I24</f>
        <v>2.5677656542269652E-3</v>
      </c>
      <c r="Q24" s="47">
        <f t="shared" ref="Q24:Q31" si="40">H24/$I24</f>
        <v>1.6121837692849369E-3</v>
      </c>
      <c r="R24" s="46"/>
      <c r="S24" s="47" t="s">
        <v>22</v>
      </c>
      <c r="T24" s="47" t="s">
        <v>22</v>
      </c>
      <c r="U24" s="47" t="s">
        <v>22</v>
      </c>
      <c r="V24" s="47" t="s">
        <v>22</v>
      </c>
      <c r="W24" s="47" t="s">
        <v>22</v>
      </c>
      <c r="X24" s="47" t="s">
        <v>22</v>
      </c>
      <c r="Y24" s="47" t="s">
        <v>22</v>
      </c>
      <c r="Z24" s="47" t="s">
        <v>22</v>
      </c>
      <c r="AB24" s="47" t="s">
        <v>22</v>
      </c>
      <c r="AC24" s="47" t="s">
        <v>22</v>
      </c>
      <c r="AD24" s="47" t="s">
        <v>22</v>
      </c>
      <c r="AE24" s="47" t="s">
        <v>22</v>
      </c>
      <c r="AF24" s="47" t="s">
        <v>22</v>
      </c>
      <c r="AG24" s="47" t="s">
        <v>22</v>
      </c>
      <c r="AH24" s="47" t="s">
        <v>22</v>
      </c>
      <c r="AI24" s="47" t="s">
        <v>22</v>
      </c>
      <c r="AK24" s="34"/>
      <c r="AL24" s="34"/>
      <c r="AM24" s="34"/>
      <c r="AN24" s="34"/>
    </row>
    <row r="25" spans="1:40">
      <c r="A25" s="28" t="s">
        <v>47</v>
      </c>
      <c r="B25" s="34">
        <v>684.78709677419351</v>
      </c>
      <c r="C25" s="34">
        <v>232.744340214516</v>
      </c>
      <c r="D25" s="34">
        <v>1.4819860370967743</v>
      </c>
      <c r="E25" s="35">
        <v>39.570500272070397</v>
      </c>
      <c r="F25" s="34">
        <v>15.821</v>
      </c>
      <c r="G25" s="35">
        <v>2.8790124526112901</v>
      </c>
      <c r="H25" s="35">
        <v>1.6746959645161292</v>
      </c>
      <c r="I25" s="35">
        <v>978.95863171500412</v>
      </c>
      <c r="J25" s="34"/>
      <c r="K25" s="47">
        <f t="shared" si="34"/>
        <v>0.69950565283288679</v>
      </c>
      <c r="L25" s="47">
        <f t="shared" si="35"/>
        <v>0.23774685944264995</v>
      </c>
      <c r="M25" s="47">
        <f t="shared" si="36"/>
        <v>1.5138392870601015E-3</v>
      </c>
      <c r="N25" s="47">
        <f t="shared" si="37"/>
        <v>4.0421013707952286E-2</v>
      </c>
      <c r="O25" s="47">
        <f t="shared" si="38"/>
        <v>1.6161050617924205E-2</v>
      </c>
      <c r="P25" s="47">
        <f t="shared" si="39"/>
        <v>2.940892862416103E-3</v>
      </c>
      <c r="Q25" s="47">
        <f t="shared" si="40"/>
        <v>1.7106912491105847E-3</v>
      </c>
      <c r="R25" s="46"/>
      <c r="S25" s="47" t="s">
        <v>22</v>
      </c>
      <c r="T25" s="47" t="s">
        <v>22</v>
      </c>
      <c r="U25" s="47" t="s">
        <v>22</v>
      </c>
      <c r="V25" s="47" t="s">
        <v>22</v>
      </c>
      <c r="W25" s="47" t="s">
        <v>22</v>
      </c>
      <c r="X25" s="47" t="s">
        <v>22</v>
      </c>
      <c r="Y25" s="47" t="s">
        <v>22</v>
      </c>
      <c r="Z25" s="47" t="s">
        <v>22</v>
      </c>
      <c r="AB25" s="47">
        <f t="shared" ref="AB25:AI26" si="41">B25/B24-1</f>
        <v>-0.12682191459650005</v>
      </c>
      <c r="AC25" s="47">
        <f t="shared" si="41"/>
        <v>-0.16296115438413972</v>
      </c>
      <c r="AD25" s="47">
        <f t="shared" si="41"/>
        <v>2.1580817928332108E-2</v>
      </c>
      <c r="AE25" s="47">
        <f t="shared" si="41"/>
        <v>-4.2934856011041411E-2</v>
      </c>
      <c r="AF25" s="47">
        <f t="shared" si="41"/>
        <v>0.29754777331255644</v>
      </c>
      <c r="AG25" s="47">
        <f t="shared" si="41"/>
        <v>-6.8598764821159453E-4</v>
      </c>
      <c r="AH25" s="47">
        <f t="shared" si="41"/>
        <v>-7.4161474243252812E-2</v>
      </c>
      <c r="AI25" s="47">
        <f t="shared" si="41"/>
        <v>-0.12747443761125266</v>
      </c>
      <c r="AK25" s="34"/>
      <c r="AL25" s="34"/>
      <c r="AM25" s="34"/>
      <c r="AN25" s="34"/>
    </row>
    <row r="26" spans="1:40">
      <c r="A26" s="28" t="s">
        <v>48</v>
      </c>
      <c r="B26" s="34">
        <v>635.71406249999995</v>
      </c>
      <c r="C26" s="34">
        <v>228.6156673171875</v>
      </c>
      <c r="D26" s="34">
        <v>1.1389797906250001</v>
      </c>
      <c r="E26" s="35">
        <v>35.804842543730857</v>
      </c>
      <c r="F26" s="34">
        <v>13.305</v>
      </c>
      <c r="G26" s="35">
        <v>2.82800844667796</v>
      </c>
      <c r="H26" s="35">
        <v>1.4828038749999999</v>
      </c>
      <c r="I26" s="35">
        <v>918.88936447322101</v>
      </c>
      <c r="J26" s="34"/>
      <c r="K26" s="47">
        <f t="shared" si="34"/>
        <v>0.69182873050711691</v>
      </c>
      <c r="L26" s="47">
        <f t="shared" si="35"/>
        <v>0.24879563977568486</v>
      </c>
      <c r="M26" s="47">
        <f t="shared" si="36"/>
        <v>1.2395178730553182E-3</v>
      </c>
      <c r="N26" s="47">
        <f t="shared" si="37"/>
        <v>3.896534656732803E-2</v>
      </c>
      <c r="O26" s="47">
        <f t="shared" si="38"/>
        <v>1.4479436278629106E-2</v>
      </c>
      <c r="P26" s="47">
        <f t="shared" si="39"/>
        <v>3.0776375873054042E-3</v>
      </c>
      <c r="Q26" s="47">
        <f t="shared" si="40"/>
        <v>1.6136914108806327E-3</v>
      </c>
      <c r="R26" s="46"/>
      <c r="S26" s="47" t="s">
        <v>22</v>
      </c>
      <c r="T26" s="47" t="s">
        <v>22</v>
      </c>
      <c r="U26" s="47" t="s">
        <v>22</v>
      </c>
      <c r="V26" s="47" t="s">
        <v>22</v>
      </c>
      <c r="W26" s="47" t="s">
        <v>22</v>
      </c>
      <c r="X26" s="47" t="s">
        <v>22</v>
      </c>
      <c r="Y26" s="47" t="s">
        <v>22</v>
      </c>
      <c r="Z26" s="47" t="s">
        <v>22</v>
      </c>
      <c r="AB26" s="47">
        <f t="shared" si="41"/>
        <v>-7.166173910892959E-2</v>
      </c>
      <c r="AC26" s="47">
        <f t="shared" si="41"/>
        <v>-1.7739090426530546E-2</v>
      </c>
      <c r="AD26" s="47">
        <f t="shared" si="41"/>
        <v>-0.23145039014249214</v>
      </c>
      <c r="AE26" s="47">
        <f t="shared" si="41"/>
        <v>-9.516325804446335E-2</v>
      </c>
      <c r="AF26" s="47">
        <f t="shared" si="41"/>
        <v>-0.15902913848682132</v>
      </c>
      <c r="AG26" s="47">
        <f t="shared" si="41"/>
        <v>-1.7715799001518429E-2</v>
      </c>
      <c r="AH26" s="47">
        <f t="shared" si="41"/>
        <v>-0.11458323993249298</v>
      </c>
      <c r="AI26" s="47">
        <f t="shared" si="41"/>
        <v>-6.1360373457813866E-2</v>
      </c>
      <c r="AK26" s="34"/>
      <c r="AL26" s="34"/>
      <c r="AM26" s="34"/>
      <c r="AN26" s="34"/>
    </row>
    <row r="27" spans="1:40">
      <c r="A27" s="28" t="s">
        <v>49</v>
      </c>
      <c r="B27" s="34">
        <v>637.82857142857142</v>
      </c>
      <c r="C27" s="34">
        <v>223.68124736349202</v>
      </c>
      <c r="D27" s="34">
        <v>1.5214972238095243</v>
      </c>
      <c r="E27" s="35">
        <v>36.485667572854709</v>
      </c>
      <c r="F27" s="34">
        <v>15.127000000000001</v>
      </c>
      <c r="G27" s="35">
        <v>2.7308746420339598</v>
      </c>
      <c r="H27" s="35">
        <v>1.5742467634920629</v>
      </c>
      <c r="I27" s="35">
        <v>918.94910499425373</v>
      </c>
      <c r="J27" s="34"/>
      <c r="K27" s="47">
        <f t="shared" si="34"/>
        <v>0.69408476265131114</v>
      </c>
      <c r="L27" s="47">
        <f t="shared" si="35"/>
        <v>0.24340983210913592</v>
      </c>
      <c r="M27" s="47">
        <f t="shared" si="36"/>
        <v>1.6556925900907628E-3</v>
      </c>
      <c r="N27" s="47">
        <f t="shared" si="37"/>
        <v>3.9703686933873078E-2</v>
      </c>
      <c r="O27" s="47">
        <f t="shared" si="38"/>
        <v>1.6461194551241867E-2</v>
      </c>
      <c r="P27" s="47">
        <f t="shared" si="39"/>
        <v>2.9717365490562571E-3</v>
      </c>
      <c r="Q27" s="47">
        <f t="shared" si="40"/>
        <v>1.7130946152909164E-3</v>
      </c>
      <c r="R27" s="46"/>
      <c r="S27" s="47" t="s">
        <v>22</v>
      </c>
      <c r="T27" s="47" t="s">
        <v>22</v>
      </c>
      <c r="U27" s="47" t="s">
        <v>22</v>
      </c>
      <c r="V27" s="47" t="s">
        <v>22</v>
      </c>
      <c r="W27" s="47" t="s">
        <v>22</v>
      </c>
      <c r="X27" s="47" t="s">
        <v>22</v>
      </c>
      <c r="Y27" s="47" t="s">
        <v>22</v>
      </c>
      <c r="Z27" s="47" t="s">
        <v>22</v>
      </c>
      <c r="AB27" s="47">
        <f t="shared" ref="AB27:AH28" si="42">B27/B26-1</f>
        <v>3.3261949881302488E-3</v>
      </c>
      <c r="AC27" s="47">
        <f t="shared" si="42"/>
        <v>-2.1583909850103722E-2</v>
      </c>
      <c r="AD27" s="47">
        <f t="shared" si="42"/>
        <v>0.33584216009190371</v>
      </c>
      <c r="AE27" s="47">
        <f t="shared" si="42"/>
        <v>1.9014886835274192E-2</v>
      </c>
      <c r="AF27" s="47">
        <f t="shared" si="42"/>
        <v>0.13694099962420148</v>
      </c>
      <c r="AG27" s="47">
        <f t="shared" si="42"/>
        <v>-3.4347070199914898E-2</v>
      </c>
      <c r="AH27" s="47">
        <f t="shared" si="42"/>
        <v>6.1668903105653872E-2</v>
      </c>
      <c r="AI27" s="47">
        <f t="shared" ref="AI27:AI29" si="43">I27/I26-1</f>
        <v>6.5013834464222597E-5</v>
      </c>
      <c r="AK27" s="34"/>
      <c r="AL27" s="34"/>
      <c r="AM27" s="34"/>
      <c r="AN27" s="34"/>
    </row>
    <row r="28" spans="1:40">
      <c r="A28" s="28" t="s">
        <v>58</v>
      </c>
      <c r="B28" s="34">
        <v>804.13870967741934</v>
      </c>
      <c r="C28" s="34">
        <v>251.27209670000005</v>
      </c>
      <c r="D28" s="34">
        <v>1.7465652064516131</v>
      </c>
      <c r="E28" s="35">
        <v>46.091142060414448</v>
      </c>
      <c r="F28" s="34">
        <v>12.885999999999999</v>
      </c>
      <c r="G28" s="35">
        <v>4.2697597977241903</v>
      </c>
      <c r="H28" s="35">
        <v>1.8103028403225807</v>
      </c>
      <c r="I28" s="35">
        <v>1122.2145762823322</v>
      </c>
      <c r="J28" s="34"/>
      <c r="K28" s="47">
        <f t="shared" si="34"/>
        <v>0.71656412835178696</v>
      </c>
      <c r="L28" s="47">
        <f t="shared" si="35"/>
        <v>0.22390735427124214</v>
      </c>
      <c r="M28" s="47">
        <f t="shared" si="36"/>
        <v>1.5563558372567454E-3</v>
      </c>
      <c r="N28" s="47">
        <f t="shared" si="37"/>
        <v>4.1071594536853183E-2</v>
      </c>
      <c r="O28" s="47">
        <f t="shared" si="38"/>
        <v>1.1482652491191734E-2</v>
      </c>
      <c r="P28" s="47">
        <f t="shared" si="39"/>
        <v>3.8047623760769822E-3</v>
      </c>
      <c r="Q28" s="47">
        <f t="shared" si="40"/>
        <v>1.6131521355922361E-3</v>
      </c>
      <c r="R28" s="46"/>
      <c r="S28" s="47">
        <f t="shared" ref="S28:Y28" si="44">B28/B24-1</f>
        <v>2.5364382919299988E-2</v>
      </c>
      <c r="T28" s="47">
        <f t="shared" si="44"/>
        <v>-9.6328161778744925E-2</v>
      </c>
      <c r="U28" s="47">
        <f t="shared" si="44"/>
        <v>0.20396378070294352</v>
      </c>
      <c r="V28" s="47">
        <f t="shared" si="44"/>
        <v>0.11477553251459249</v>
      </c>
      <c r="W28" s="47">
        <f t="shared" si="44"/>
        <v>5.6835889444763366E-2</v>
      </c>
      <c r="X28" s="47">
        <f t="shared" si="44"/>
        <v>0.48204666199761226</v>
      </c>
      <c r="Y28" s="47">
        <f t="shared" si="44"/>
        <v>8.073992951740383E-4</v>
      </c>
      <c r="Z28" s="47">
        <f t="shared" ref="Z28:Z29" si="45">I28/I24-1</f>
        <v>2.0662014719996513E-4</v>
      </c>
      <c r="AB28" s="47">
        <f t="shared" si="42"/>
        <v>0.26074425903555265</v>
      </c>
      <c r="AC28" s="47">
        <f t="shared" si="42"/>
        <v>0.12334896045921839</v>
      </c>
      <c r="AD28" s="47">
        <f t="shared" si="42"/>
        <v>0.14792533244231865</v>
      </c>
      <c r="AE28" s="47">
        <f t="shared" si="42"/>
        <v>0.26326706146679357</v>
      </c>
      <c r="AF28" s="47">
        <f t="shared" si="42"/>
        <v>-0.14814569974218295</v>
      </c>
      <c r="AG28" s="47">
        <f t="shared" si="42"/>
        <v>0.56351365676165432</v>
      </c>
      <c r="AH28" s="47">
        <f t="shared" si="42"/>
        <v>0.14994858640006847</v>
      </c>
      <c r="AI28" s="47">
        <f t="shared" si="43"/>
        <v>0.22119339382712555</v>
      </c>
      <c r="AK28" s="34"/>
      <c r="AL28" s="34"/>
      <c r="AM28" s="34"/>
      <c r="AN28" s="34"/>
    </row>
    <row r="29" spans="1:40">
      <c r="A29" s="28" t="s">
        <v>59</v>
      </c>
      <c r="B29" s="34">
        <v>715.23064516129034</v>
      </c>
      <c r="C29" s="34">
        <v>242.29524676935489</v>
      </c>
      <c r="D29" s="34">
        <v>1.1686390145161292</v>
      </c>
      <c r="E29" s="35">
        <v>39.135868815233167</v>
      </c>
      <c r="F29" s="34">
        <v>12.368</v>
      </c>
      <c r="G29" s="35">
        <v>3.96467207620758</v>
      </c>
      <c r="H29" s="35">
        <v>1.5921553693548391</v>
      </c>
      <c r="I29" s="35">
        <v>1015.7552272059569</v>
      </c>
      <c r="J29" s="34"/>
      <c r="K29" s="47">
        <f t="shared" si="34"/>
        <v>0.70413680973976278</v>
      </c>
      <c r="L29" s="47">
        <f t="shared" si="35"/>
        <v>0.23853704148374177</v>
      </c>
      <c r="M29" s="47">
        <f t="shared" si="36"/>
        <v>1.1505124297816419E-3</v>
      </c>
      <c r="N29" s="47">
        <f t="shared" si="37"/>
        <v>3.8528838215171585E-2</v>
      </c>
      <c r="O29" s="47">
        <f t="shared" si="38"/>
        <v>1.217616180427712E-2</v>
      </c>
      <c r="P29" s="47">
        <f t="shared" si="39"/>
        <v>3.9031766413973805E-3</v>
      </c>
      <c r="Q29" s="47">
        <f t="shared" si="40"/>
        <v>1.5674596858678139E-3</v>
      </c>
      <c r="R29" s="46"/>
      <c r="S29" s="47">
        <f t="shared" ref="S29" si="46">B29/B25-1</f>
        <v>4.4456953891956141E-2</v>
      </c>
      <c r="T29" s="47">
        <f t="shared" ref="T29" si="47">C29/C25-1</f>
        <v>4.1036042148376195E-2</v>
      </c>
      <c r="U29" s="47">
        <f t="shared" ref="U29" si="48">D29/D25-1</f>
        <v>-0.21143722999880299</v>
      </c>
      <c r="V29" s="47">
        <f t="shared" ref="V29" si="49">E29/E25-1</f>
        <v>-1.0983724083569402E-2</v>
      </c>
      <c r="W29" s="47">
        <f t="shared" ref="W29" si="50">F29/F25-1</f>
        <v>-0.21825421907591169</v>
      </c>
      <c r="X29" s="47">
        <f t="shared" ref="X29" si="51">G29/G25-1</f>
        <v>0.37709445216591098</v>
      </c>
      <c r="Y29" s="47">
        <f t="shared" ref="Y29" si="52">H29/H25-1</f>
        <v>-4.9286913511574992E-2</v>
      </c>
      <c r="Z29" s="47">
        <f t="shared" si="45"/>
        <v>3.7587487661751462E-2</v>
      </c>
      <c r="AB29" s="47">
        <f t="shared" ref="AB29" si="53">B29/B28-1</f>
        <v>-0.11056309495633476</v>
      </c>
      <c r="AC29" s="47">
        <f t="shared" ref="AC29" si="54">C29/C28-1</f>
        <v>-3.5725613979982973E-2</v>
      </c>
      <c r="AD29" s="47">
        <f t="shared" ref="AD29" si="55">D29/D28-1</f>
        <v>-0.33089299489116719</v>
      </c>
      <c r="AE29" s="47">
        <f t="shared" ref="AE29" si="56">E29/E28-1</f>
        <v>-0.15090260154683488</v>
      </c>
      <c r="AF29" s="47">
        <f t="shared" ref="AF29" si="57">F29/F28-1</f>
        <v>-4.0198665218066032E-2</v>
      </c>
      <c r="AG29" s="47">
        <f t="shared" ref="AG29" si="58">G29/G28-1</f>
        <v>-7.1453134595352186E-2</v>
      </c>
      <c r="AH29" s="47">
        <f t="shared" ref="AH29" si="59">H29/H28-1</f>
        <v>-0.12050330260149711</v>
      </c>
      <c r="AI29" s="47">
        <f t="shared" si="43"/>
        <v>-9.4865412842037311E-2</v>
      </c>
      <c r="AK29" s="34"/>
      <c r="AL29" s="34"/>
      <c r="AM29" s="34"/>
      <c r="AN29" s="34"/>
    </row>
    <row r="30" spans="1:40">
      <c r="A30" s="28" t="s">
        <v>61</v>
      </c>
      <c r="B30" s="34">
        <v>729.62857142857138</v>
      </c>
      <c r="C30" s="34">
        <v>257.4712444222223</v>
      </c>
      <c r="D30" s="34">
        <v>1.0685761999999994</v>
      </c>
      <c r="E30" s="35">
        <v>36.716182454572902</v>
      </c>
      <c r="F30" s="34">
        <v>12.441000000000001</v>
      </c>
      <c r="G30" s="35">
        <v>3.8550311851733299</v>
      </c>
      <c r="H30" s="35">
        <v>1.7735828650793657</v>
      </c>
      <c r="I30" s="35">
        <v>1042.9541885556193</v>
      </c>
      <c r="J30" s="34"/>
      <c r="K30" s="47">
        <f t="shared" si="34"/>
        <v>0.69957873455499453</v>
      </c>
      <c r="L30" s="47">
        <f t="shared" si="35"/>
        <v>0.24686726152257232</v>
      </c>
      <c r="M30" s="47">
        <f t="shared" si="36"/>
        <v>1.0245667659476625E-3</v>
      </c>
      <c r="N30" s="47">
        <f t="shared" si="37"/>
        <v>3.5204022245138987E-2</v>
      </c>
      <c r="O30" s="47">
        <f t="shared" si="38"/>
        <v>1.1928615979988021E-2</v>
      </c>
      <c r="P30" s="47">
        <f t="shared" si="39"/>
        <v>3.6962612811518962E-3</v>
      </c>
      <c r="Q30" s="47">
        <f t="shared" si="40"/>
        <v>1.7005376502064672E-3</v>
      </c>
      <c r="R30" s="46"/>
      <c r="S30" s="47">
        <f t="shared" ref="S30" si="60">B30/B26-1</f>
        <v>0.14773074007399578</v>
      </c>
      <c r="T30" s="47">
        <f t="shared" ref="T30" si="61">C30/C26-1</f>
        <v>0.1262187208936989</v>
      </c>
      <c r="U30" s="47">
        <f t="shared" ref="U30" si="62">D30/D26-1</f>
        <v>-6.1812853225751807E-2</v>
      </c>
      <c r="V30" s="47">
        <f t="shared" ref="V30" si="63">E30/E26-1</f>
        <v>2.5452979153000488E-2</v>
      </c>
      <c r="W30" s="47">
        <f t="shared" ref="W30" si="64">F30/F26-1</f>
        <v>-6.4937993235625657E-2</v>
      </c>
      <c r="X30" s="47">
        <f t="shared" ref="X30" si="65">G30/G26-1</f>
        <v>0.36316112835582426</v>
      </c>
      <c r="Y30" s="47">
        <f t="shared" ref="Y30" si="66">H30/H26-1</f>
        <v>0.19610077568711892</v>
      </c>
      <c r="Z30" s="47">
        <f t="shared" ref="Z30:Z31" si="67">I30/I26-1</f>
        <v>0.13501606273734801</v>
      </c>
      <c r="AB30" s="47">
        <f t="shared" ref="AB30" si="68">B30/B29-1</f>
        <v>2.0130466115632073E-2</v>
      </c>
      <c r="AC30" s="47">
        <f t="shared" ref="AC30" si="69">C30/C29-1</f>
        <v>6.2634318482168716E-2</v>
      </c>
      <c r="AD30" s="47">
        <f t="shared" ref="AD30" si="70">D30/D29-1</f>
        <v>-8.5623373234343325E-2</v>
      </c>
      <c r="AE30" s="47">
        <f t="shared" ref="AE30" si="71">E30/E29-1</f>
        <v>-6.1827843201437527E-2</v>
      </c>
      <c r="AF30" s="47">
        <f t="shared" ref="AF30" si="72">F30/F29-1</f>
        <v>5.9023285899095779E-3</v>
      </c>
      <c r="AG30" s="47">
        <f t="shared" ref="AG30" si="73">G30/G29-1</f>
        <v>-2.765446647964076E-2</v>
      </c>
      <c r="AH30" s="47">
        <f t="shared" ref="AH30" si="74">H30/H29-1</f>
        <v>0.11395087390123448</v>
      </c>
      <c r="AI30" s="47">
        <f t="shared" ref="AI30:AI31" si="75">I30/I29-1</f>
        <v>2.6777082333584223E-2</v>
      </c>
      <c r="AK30" s="34"/>
      <c r="AL30" s="34"/>
      <c r="AM30" s="34"/>
      <c r="AN30" s="34"/>
    </row>
    <row r="31" spans="1:40">
      <c r="A31" s="28" t="s">
        <v>62</v>
      </c>
      <c r="B31" s="34">
        <v>793.12380952380943</v>
      </c>
      <c r="C31" s="34">
        <v>267.42034970952375</v>
      </c>
      <c r="D31" s="34">
        <v>1.3676198793650796</v>
      </c>
      <c r="E31" s="35">
        <v>41.455492641632915</v>
      </c>
      <c r="F31" s="34">
        <v>14.933999999999999</v>
      </c>
      <c r="G31" s="35">
        <v>3.59368511038</v>
      </c>
      <c r="H31" s="35">
        <v>1.7428764238095249</v>
      </c>
      <c r="I31" s="35">
        <v>1123.6378332885206</v>
      </c>
      <c r="K31" s="47">
        <f t="shared" si="34"/>
        <v>0.70585359982281415</v>
      </c>
      <c r="L31" s="47">
        <f t="shared" si="35"/>
        <v>0.23799514557717572</v>
      </c>
      <c r="M31" s="47">
        <f t="shared" si="36"/>
        <v>1.2171358411477685E-3</v>
      </c>
      <c r="N31" s="47">
        <f t="shared" si="37"/>
        <v>3.6893998594107712E-2</v>
      </c>
      <c r="O31" s="47">
        <f t="shared" si="38"/>
        <v>1.32907593154754E-2</v>
      </c>
      <c r="P31" s="47">
        <f t="shared" si="39"/>
        <v>3.1982592646088272E-3</v>
      </c>
      <c r="Q31" s="47">
        <f t="shared" si="40"/>
        <v>1.5511015846704764E-3</v>
      </c>
      <c r="R31" s="46"/>
      <c r="S31" s="47">
        <f t="shared" ref="S31:Y31" si="76">B31/B27-1</f>
        <v>0.24347488502657821</v>
      </c>
      <c r="T31" s="47">
        <f t="shared" si="76"/>
        <v>0.19554210673259398</v>
      </c>
      <c r="U31" s="47">
        <f t="shared" si="76"/>
        <v>-0.10113547500216047</v>
      </c>
      <c r="V31" s="47">
        <f t="shared" si="76"/>
        <v>0.13621307761066559</v>
      </c>
      <c r="W31" s="47">
        <f t="shared" si="76"/>
        <v>-1.2758643485159094E-2</v>
      </c>
      <c r="X31" s="47">
        <f t="shared" si="76"/>
        <v>0.31594656710548152</v>
      </c>
      <c r="Y31" s="47">
        <f t="shared" si="76"/>
        <v>0.10711767953290896</v>
      </c>
      <c r="Z31" s="47">
        <f t="shared" si="67"/>
        <v>0.2227421814568793</v>
      </c>
      <c r="AB31" s="47">
        <f t="shared" ref="AB31:AH31" si="77">B31/B30-1</f>
        <v>8.7024056597616584E-2</v>
      </c>
      <c r="AC31" s="47">
        <f t="shared" si="77"/>
        <v>3.8641617278961427E-2</v>
      </c>
      <c r="AD31" s="47">
        <f t="shared" si="77"/>
        <v>0.27985246102718775</v>
      </c>
      <c r="AE31" s="47">
        <f t="shared" si="77"/>
        <v>0.12907960115199146</v>
      </c>
      <c r="AF31" s="47">
        <f t="shared" si="77"/>
        <v>0.20038582107547609</v>
      </c>
      <c r="AG31" s="47">
        <f t="shared" si="77"/>
        <v>-6.7793504705871532E-2</v>
      </c>
      <c r="AH31" s="47">
        <f t="shared" si="77"/>
        <v>-1.7313226167454343E-2</v>
      </c>
      <c r="AI31" s="47">
        <f t="shared" si="75"/>
        <v>7.7360679518090336E-2</v>
      </c>
      <c r="AK31" s="34"/>
      <c r="AL31" s="34"/>
      <c r="AM31" s="34"/>
      <c r="AN31" s="34"/>
    </row>
    <row r="32" spans="1:40">
      <c r="A32" s="28" t="s">
        <v>66</v>
      </c>
      <c r="B32" s="34">
        <v>888.9655737704918</v>
      </c>
      <c r="C32" s="34">
        <v>292.8999627360655</v>
      </c>
      <c r="D32" s="34">
        <v>1.6459186049180325</v>
      </c>
      <c r="E32" s="35">
        <v>52.816081967213115</v>
      </c>
      <c r="F32" s="34">
        <v>12.425000000000001</v>
      </c>
      <c r="G32" s="35">
        <v>3.507147540983607</v>
      </c>
      <c r="H32" s="35">
        <v>2.1509622442622947</v>
      </c>
      <c r="I32" s="35">
        <v>1254.4106468639345</v>
      </c>
      <c r="K32" s="47">
        <f t="shared" ref="K32" si="78">B32/$I32</f>
        <v>0.70867189782941753</v>
      </c>
      <c r="L32" s="47">
        <f t="shared" ref="L32" si="79">C32/$I32</f>
        <v>0.23349607520338295</v>
      </c>
      <c r="M32" s="47">
        <f t="shared" ref="M32" si="80">D32/$I32</f>
        <v>1.3121050981453961E-3</v>
      </c>
      <c r="N32" s="47">
        <f t="shared" ref="N32" si="81">E32/$I32</f>
        <v>4.2104299815419265E-2</v>
      </c>
      <c r="O32" s="47">
        <f t="shared" ref="O32" si="82">F32/$I32</f>
        <v>9.9050498583242146E-3</v>
      </c>
      <c r="P32" s="47">
        <f t="shared" ref="P32" si="83">G32/$I32</f>
        <v>2.7958528172186553E-3</v>
      </c>
      <c r="Q32" s="47">
        <f t="shared" ref="Q32" si="84">H32/$I32</f>
        <v>1.7147193780918289E-3</v>
      </c>
      <c r="R32" s="46"/>
      <c r="S32" s="47">
        <f t="shared" ref="S32" si="85">B32/B28-1</f>
        <v>0.10548785063101951</v>
      </c>
      <c r="T32" s="47">
        <f t="shared" ref="T32" si="86">C32/C28-1</f>
        <v>0.16566847884333935</v>
      </c>
      <c r="U32" s="47">
        <f t="shared" ref="U32" si="87">D32/D28-1</f>
        <v>-5.7625447456415291E-2</v>
      </c>
      <c r="V32" s="47">
        <f t="shared" ref="V32" si="88">E32/E28-1</f>
        <v>0.14590525654547415</v>
      </c>
      <c r="W32" s="47">
        <f t="shared" ref="W32" si="89">F32/F28-1</f>
        <v>-3.5775259972062545E-2</v>
      </c>
      <c r="X32" s="47">
        <f t="shared" ref="X32" si="90">G32/G28-1</f>
        <v>-0.17860776551108581</v>
      </c>
      <c r="Y32" s="47">
        <f t="shared" ref="Y32" si="91">H32/H28-1</f>
        <v>0.18817813039447651</v>
      </c>
      <c r="Z32" s="47">
        <f t="shared" ref="Z32" si="92">I32/I28-1</f>
        <v>0.11779928132776618</v>
      </c>
      <c r="AB32" s="47">
        <f t="shared" ref="AB32" si="93">B32/B31-1</f>
        <v>0.12084086128271143</v>
      </c>
      <c r="AC32" s="47">
        <f t="shared" ref="AC32" si="94">C32/C31-1</f>
        <v>9.527925998981801E-2</v>
      </c>
      <c r="AD32" s="47">
        <f t="shared" ref="AD32" si="95">D32/D31-1</f>
        <v>0.20349128420256202</v>
      </c>
      <c r="AE32" s="47">
        <f t="shared" ref="AE32" si="96">E32/E31-1</f>
        <v>0.27404304234877164</v>
      </c>
      <c r="AF32" s="47">
        <f t="shared" ref="AF32" si="97">F32/F31-1</f>
        <v>-0.1680058925940805</v>
      </c>
      <c r="AG32" s="47">
        <f t="shared" ref="AG32" si="98">G32/G31-1</f>
        <v>-2.4080454112809679E-2</v>
      </c>
      <c r="AH32" s="47">
        <f t="shared" ref="AH32" si="99">H32/H31-1</f>
        <v>0.2341450115899717</v>
      </c>
      <c r="AI32" s="47">
        <f t="shared" ref="AI32" si="100">I32/I31-1</f>
        <v>0.1163834197293665</v>
      </c>
      <c r="AK32" s="34"/>
      <c r="AL32" s="34"/>
      <c r="AM32" s="34"/>
      <c r="AN32" s="34"/>
    </row>
    <row r="33" spans="1:40">
      <c r="AK33" s="34"/>
      <c r="AL33" s="34"/>
      <c r="AM33" s="34"/>
      <c r="AN33" s="34"/>
    </row>
    <row r="34" spans="1:40">
      <c r="A34" s="17">
        <v>45016</v>
      </c>
      <c r="B34" s="35">
        <v>875.23913043478262</v>
      </c>
      <c r="C34" s="37">
        <v>245.26855552608703</v>
      </c>
      <c r="D34" s="37">
        <v>1.383737995652174</v>
      </c>
      <c r="E34" s="37">
        <v>44.366086956521741</v>
      </c>
      <c r="F34" s="35">
        <v>12.984</v>
      </c>
      <c r="G34" s="37">
        <v>4.5505454545454542</v>
      </c>
      <c r="H34" s="38">
        <v>1.7395378999999997</v>
      </c>
      <c r="I34" s="35">
        <v>1185.5315942675888</v>
      </c>
      <c r="J34" s="34"/>
      <c r="K34" s="47">
        <f t="shared" ref="K34" si="101">B34/$I34</f>
        <v>0.73826723359110291</v>
      </c>
      <c r="L34" s="47">
        <f t="shared" ref="L34" si="102">C34/$I34</f>
        <v>0.20688487486291904</v>
      </c>
      <c r="M34" s="47">
        <f t="shared" ref="M34" si="103">D34/$I34</f>
        <v>1.1671877850771538E-3</v>
      </c>
      <c r="N34" s="47">
        <f t="shared" ref="N34" si="104">E34/$I34</f>
        <v>3.7422947790717233E-2</v>
      </c>
      <c r="O34" s="47">
        <f t="shared" ref="O34" si="105">F34/$I34</f>
        <v>1.0952048905977408E-2</v>
      </c>
      <c r="P34" s="47">
        <f t="shared" ref="P34" si="106">G34/$I34</f>
        <v>3.8384008292556234E-3</v>
      </c>
      <c r="Q34" s="47">
        <f t="shared" ref="Q34" si="107">H34/$I34</f>
        <v>1.4673062349508039E-3</v>
      </c>
      <c r="R34" s="86"/>
      <c r="S34" s="47" t="s">
        <v>22</v>
      </c>
      <c r="T34" s="47" t="s">
        <v>22</v>
      </c>
      <c r="U34" s="47" t="s">
        <v>22</v>
      </c>
      <c r="V34" s="47" t="s">
        <v>22</v>
      </c>
      <c r="W34" s="47" t="s">
        <v>22</v>
      </c>
      <c r="X34" s="47" t="s">
        <v>22</v>
      </c>
      <c r="Y34" s="47" t="s">
        <v>22</v>
      </c>
      <c r="Z34" s="47" t="s">
        <v>22</v>
      </c>
      <c r="AB34" s="47" t="s">
        <v>22</v>
      </c>
      <c r="AC34" s="47" t="s">
        <v>22</v>
      </c>
      <c r="AD34" s="47" t="s">
        <v>22</v>
      </c>
      <c r="AE34" s="47" t="s">
        <v>22</v>
      </c>
      <c r="AF34" s="47" t="s">
        <v>22</v>
      </c>
      <c r="AG34" s="47" t="s">
        <v>22</v>
      </c>
      <c r="AH34" s="47" t="s">
        <v>22</v>
      </c>
      <c r="AI34" s="47" t="s">
        <v>22</v>
      </c>
    </row>
    <row r="35" spans="1:40">
      <c r="A35" s="17">
        <v>45046</v>
      </c>
      <c r="B35" s="35">
        <v>665.95789473684215</v>
      </c>
      <c r="C35" s="37">
        <v>233.15898943157896</v>
      </c>
      <c r="D35" s="37">
        <v>1.1685353842105262</v>
      </c>
      <c r="E35" s="37">
        <v>37.161684210526317</v>
      </c>
      <c r="F35" s="35">
        <v>11.928000000000001</v>
      </c>
      <c r="G35" s="37">
        <v>4.3698947368421059</v>
      </c>
      <c r="H35" s="38">
        <v>1.4531820315789472</v>
      </c>
      <c r="I35" s="35">
        <v>955.19818053157906</v>
      </c>
      <c r="J35" s="34"/>
      <c r="K35" s="47">
        <f t="shared" ref="K35:K36" si="108">B35/$I35</f>
        <v>0.69719342887172242</v>
      </c>
      <c r="L35" s="47">
        <f t="shared" ref="L35:L36" si="109">C35/$I35</f>
        <v>0.24409488437448995</v>
      </c>
      <c r="M35" s="47">
        <f t="shared" ref="M35:M36" si="110">D35/$I35</f>
        <v>1.223343394100921E-3</v>
      </c>
      <c r="N35" s="47">
        <f t="shared" ref="N35:N36" si="111">E35/$I35</f>
        <v>3.8904684878948784E-2</v>
      </c>
      <c r="O35" s="47">
        <f t="shared" ref="O35:O36" si="112">F35/$I35</f>
        <v>1.2487460972090554E-2</v>
      </c>
      <c r="P35" s="47">
        <f t="shared" ref="P35:P36" si="113">G35/$I35</f>
        <v>4.5748566380331753E-3</v>
      </c>
      <c r="Q35" s="47">
        <f t="shared" ref="Q35:Q36" si="114">H35/$I35</f>
        <v>1.5213408706141319E-3</v>
      </c>
      <c r="R35" s="86"/>
      <c r="S35" s="47" t="s">
        <v>22</v>
      </c>
      <c r="T35" s="47" t="s">
        <v>22</v>
      </c>
      <c r="U35" s="47" t="s">
        <v>22</v>
      </c>
      <c r="V35" s="47" t="s">
        <v>22</v>
      </c>
      <c r="W35" s="47" t="s">
        <v>22</v>
      </c>
      <c r="X35" s="47" t="s">
        <v>22</v>
      </c>
      <c r="Y35" s="47" t="s">
        <v>22</v>
      </c>
      <c r="Z35" s="47" t="s">
        <v>22</v>
      </c>
      <c r="AB35" s="47">
        <f t="shared" ref="AB35:AB36" si="115">B35/B34-1</f>
        <v>-0.2391132073745128</v>
      </c>
      <c r="AC35" s="47">
        <f t="shared" ref="AC35:AC36" si="116">C35/C34-1</f>
        <v>-4.9372680768367316E-2</v>
      </c>
      <c r="AD35" s="47">
        <f t="shared" ref="AD35:AD36" si="117">D35/D34-1</f>
        <v>-0.15552265827622958</v>
      </c>
      <c r="AE35" s="47">
        <f t="shared" ref="AE35:AE36" si="118">E35/E34-1</f>
        <v>-0.16238535422462785</v>
      </c>
      <c r="AF35" s="47">
        <f t="shared" ref="AF35:AF36" si="119">F35/F34-1</f>
        <v>-8.1330868761552599E-2</v>
      </c>
      <c r="AG35" s="47">
        <f t="shared" ref="AG35:AG36" si="120">G35/G34-1</f>
        <v>-3.9698695355937952E-2</v>
      </c>
      <c r="AH35" s="47">
        <f t="shared" ref="AH35:AH36" si="121">H35/H34-1</f>
        <v>-0.16461605603479668</v>
      </c>
      <c r="AI35" s="47">
        <f t="shared" ref="AI35:AI36" si="122">I35/I34-1</f>
        <v>-0.19428703110886536</v>
      </c>
    </row>
    <row r="36" spans="1:40">
      <c r="A36" s="17">
        <v>45077</v>
      </c>
      <c r="B36" s="35">
        <v>774.28181818181827</v>
      </c>
      <c r="C36" s="37">
        <v>239.54840403636359</v>
      </c>
      <c r="D36" s="37">
        <v>1.1671315136363638</v>
      </c>
      <c r="E36" s="37">
        <v>39.938499999999998</v>
      </c>
      <c r="F36" s="35">
        <v>15.468</v>
      </c>
      <c r="G36" s="37">
        <v>3.4110909090909085</v>
      </c>
      <c r="H36" s="38">
        <v>1.5269814181818182</v>
      </c>
      <c r="I36" s="35">
        <v>1075.3419260590911</v>
      </c>
      <c r="J36" s="34"/>
      <c r="K36" s="47">
        <f t="shared" si="108"/>
        <v>0.72003313496703625</v>
      </c>
      <c r="L36" s="47">
        <f t="shared" si="109"/>
        <v>0.22276486969522305</v>
      </c>
      <c r="M36" s="47">
        <f t="shared" si="110"/>
        <v>1.0853585128161635E-3</v>
      </c>
      <c r="N36" s="47">
        <f t="shared" si="111"/>
        <v>3.7140279786510751E-2</v>
      </c>
      <c r="O36" s="47">
        <f t="shared" si="112"/>
        <v>1.4384261996262962E-2</v>
      </c>
      <c r="P36" s="47">
        <f t="shared" si="113"/>
        <v>3.1720988705349388E-3</v>
      </c>
      <c r="Q36" s="47">
        <f t="shared" si="114"/>
        <v>1.4199961716157517E-3</v>
      </c>
      <c r="R36" s="86"/>
      <c r="S36" s="47" t="s">
        <v>22</v>
      </c>
      <c r="T36" s="47" t="s">
        <v>22</v>
      </c>
      <c r="U36" s="47" t="s">
        <v>22</v>
      </c>
      <c r="V36" s="47" t="s">
        <v>22</v>
      </c>
      <c r="W36" s="47" t="s">
        <v>22</v>
      </c>
      <c r="X36" s="47" t="s">
        <v>22</v>
      </c>
      <c r="Y36" s="47" t="s">
        <v>22</v>
      </c>
      <c r="Z36" s="47" t="s">
        <v>22</v>
      </c>
      <c r="AB36" s="47">
        <f t="shared" si="115"/>
        <v>0.16265881717309028</v>
      </c>
      <c r="AC36" s="47">
        <f t="shared" si="116"/>
        <v>2.740368115491254E-2</v>
      </c>
      <c r="AD36" s="47">
        <f t="shared" si="117"/>
        <v>-1.2013932938033101E-3</v>
      </c>
      <c r="AE36" s="47">
        <f t="shared" si="118"/>
        <v>7.4722549541689665E-2</v>
      </c>
      <c r="AF36" s="47">
        <f t="shared" si="119"/>
        <v>0.29678068410462766</v>
      </c>
      <c r="AG36" s="47">
        <f t="shared" si="120"/>
        <v>-0.21941119534702447</v>
      </c>
      <c r="AH36" s="47">
        <f t="shared" si="121"/>
        <v>5.0784681477711757E-2</v>
      </c>
      <c r="AI36" s="47">
        <f t="shared" si="122"/>
        <v>0.12577886764885848</v>
      </c>
    </row>
    <row r="37" spans="1:40">
      <c r="A37" s="17">
        <v>45107</v>
      </c>
      <c r="B37" s="35">
        <v>697.9476190476189</v>
      </c>
      <c r="C37" s="37">
        <v>253.43902912857138</v>
      </c>
      <c r="D37" s="37">
        <v>1.1703120619047618</v>
      </c>
      <c r="E37" s="37">
        <v>38.914999999999999</v>
      </c>
      <c r="F37" s="35">
        <v>13.095000000000001</v>
      </c>
      <c r="G37" s="37">
        <v>3.1824761904761907</v>
      </c>
      <c r="H37" s="38">
        <v>1.7861706238095236</v>
      </c>
      <c r="I37" s="35">
        <v>1009.5356070523808</v>
      </c>
      <c r="J37" s="36"/>
      <c r="K37" s="47">
        <f t="shared" ref="K37" si="123">B37/$I37</f>
        <v>0.69135512821134715</v>
      </c>
      <c r="L37" s="47">
        <f t="shared" ref="L37" si="124">C37/$I37</f>
        <v>0.25104516111973196</v>
      </c>
      <c r="M37" s="47">
        <f t="shared" ref="M37" si="125">D37/$I37</f>
        <v>1.1592578347204736E-3</v>
      </c>
      <c r="N37" s="47">
        <f t="shared" ref="N37" si="126">E37/$I37</f>
        <v>3.8547426884350457E-2</v>
      </c>
      <c r="O37" s="47">
        <f t="shared" ref="O37" si="127">F37/$I37</f>
        <v>1.2971310678416273E-2</v>
      </c>
      <c r="P37" s="47">
        <f t="shared" ref="P37" si="128">G37/$I37</f>
        <v>3.1524159903267924E-3</v>
      </c>
      <c r="Q37" s="47">
        <f t="shared" ref="Q37" si="129">H37/$I37</f>
        <v>1.769299281106829E-3</v>
      </c>
      <c r="R37" s="86"/>
      <c r="S37" s="47" t="s">
        <v>22</v>
      </c>
      <c r="T37" s="47" t="s">
        <v>22</v>
      </c>
      <c r="U37" s="47" t="s">
        <v>22</v>
      </c>
      <c r="V37" s="47" t="s">
        <v>22</v>
      </c>
      <c r="W37" s="47" t="s">
        <v>22</v>
      </c>
      <c r="X37" s="47" t="s">
        <v>22</v>
      </c>
      <c r="Y37" s="47" t="s">
        <v>22</v>
      </c>
      <c r="Z37" s="47" t="s">
        <v>22</v>
      </c>
      <c r="AB37" s="47">
        <f t="shared" ref="AB37" si="130">B37/B36-1</f>
        <v>-9.858710012518257E-2</v>
      </c>
      <c r="AC37" s="47">
        <f t="shared" ref="AC37" si="131">C37/C36-1</f>
        <v>5.7986715244820353E-2</v>
      </c>
      <c r="AD37" s="47">
        <f t="shared" ref="AD37" si="132">D37/D36-1</f>
        <v>2.7250984411246737E-3</v>
      </c>
      <c r="AE37" s="47">
        <f t="shared" ref="AE37" si="133">E37/E36-1</f>
        <v>-2.5626901360842225E-2</v>
      </c>
      <c r="AF37" s="47">
        <f t="shared" ref="AF37" si="134">F37/F36-1</f>
        <v>-0.15341349883630717</v>
      </c>
      <c r="AG37" s="47">
        <f t="shared" ref="AG37" si="135">G37/G36-1</f>
        <v>-6.7020998474545457E-2</v>
      </c>
      <c r="AH37" s="47">
        <f t="shared" ref="AH37" si="136">H37/H36-1</f>
        <v>0.16973959377732495</v>
      </c>
      <c r="AI37" s="47">
        <f t="shared" ref="AI37" si="137">I37/I36-1</f>
        <v>-6.1195715903942349E-2</v>
      </c>
    </row>
    <row r="38" spans="1:40">
      <c r="A38" s="17">
        <v>45138</v>
      </c>
      <c r="B38" s="35">
        <v>695.56999999999994</v>
      </c>
      <c r="C38" s="37">
        <v>246.65277957000006</v>
      </c>
      <c r="D38" s="52">
        <v>1.075272625</v>
      </c>
      <c r="E38" s="37">
        <v>36.651700000000005</v>
      </c>
      <c r="F38" s="35">
        <v>11.327999999999999</v>
      </c>
      <c r="G38" s="37">
        <v>4.1773499999999997</v>
      </c>
      <c r="H38" s="38">
        <v>1.62015661</v>
      </c>
      <c r="I38" s="35">
        <v>997.07525880500009</v>
      </c>
      <c r="J38" s="36"/>
      <c r="K38" s="47">
        <f t="shared" ref="K38:K41" si="138">B38/$I38</f>
        <v>0.69761032966924108</v>
      </c>
      <c r="L38" s="47">
        <f t="shared" ref="L38:L41" si="139">C38/$I38</f>
        <v>0.24737629119953763</v>
      </c>
      <c r="M38" s="47">
        <f t="shared" ref="M38:M41" si="140">D38/$I38</f>
        <v>1.07842674412433E-3</v>
      </c>
      <c r="N38" s="47">
        <f t="shared" ref="N38:N41" si="141">E38/$I38</f>
        <v>3.6759211179231602E-2</v>
      </c>
      <c r="O38" s="47">
        <f t="shared" ref="O38:O41" si="142">F38/$I38</f>
        <v>1.1361228653468612E-2</v>
      </c>
      <c r="P38" s="47">
        <f t="shared" ref="P38:P41" si="143">G38/$I38</f>
        <v>4.1896035059646106E-3</v>
      </c>
      <c r="Q38" s="47">
        <f t="shared" ref="Q38:Q41" si="144">H38/$I38</f>
        <v>1.6249090484320775E-3</v>
      </c>
      <c r="R38" s="86"/>
      <c r="S38" s="47" t="s">
        <v>22</v>
      </c>
      <c r="T38" s="47" t="s">
        <v>22</v>
      </c>
      <c r="U38" s="47" t="s">
        <v>22</v>
      </c>
      <c r="V38" s="47" t="s">
        <v>22</v>
      </c>
      <c r="W38" s="47" t="s">
        <v>22</v>
      </c>
      <c r="X38" s="47" t="s">
        <v>22</v>
      </c>
      <c r="Y38" s="47" t="s">
        <v>22</v>
      </c>
      <c r="Z38" s="47" t="s">
        <v>22</v>
      </c>
      <c r="AB38" s="47">
        <f t="shared" ref="AB38:AB41" si="145">B38/B37-1</f>
        <v>-3.4065866588431915E-3</v>
      </c>
      <c r="AC38" s="47">
        <f t="shared" ref="AC38:AC41" si="146">C38/C37-1</f>
        <v>-2.6776655442160013E-2</v>
      </c>
      <c r="AD38" s="47">
        <f t="shared" ref="AD38:AD41" si="147">D38/D37-1</f>
        <v>-8.1208628021895879E-2</v>
      </c>
      <c r="AE38" s="47">
        <f t="shared" ref="AE38:AE41" si="148">E38/E37-1</f>
        <v>-5.8160092509314976E-2</v>
      </c>
      <c r="AF38" s="47">
        <f t="shared" ref="AF38:AF41" si="149">F38/F37-1</f>
        <v>-0.1349369988545247</v>
      </c>
      <c r="AG38" s="47">
        <f t="shared" ref="AG38:AG41" si="150">G38/G37-1</f>
        <v>0.31260997725640394</v>
      </c>
      <c r="AH38" s="47">
        <f t="shared" ref="AH38:AH41" si="151">H38/H37-1</f>
        <v>-9.2944095931580706E-2</v>
      </c>
      <c r="AI38" s="47">
        <f t="shared" ref="AI38:AI41" si="152">I38/I37-1</f>
        <v>-1.234265355311448E-2</v>
      </c>
    </row>
    <row r="39" spans="1:40">
      <c r="A39" s="17">
        <v>45169</v>
      </c>
      <c r="B39" s="35">
        <v>750.92173913043462</v>
      </c>
      <c r="C39" s="37">
        <v>255.29830065652172</v>
      </c>
      <c r="D39" s="37">
        <v>0.95789464782608691</v>
      </c>
      <c r="E39" s="37">
        <v>34.001652173913044</v>
      </c>
      <c r="F39" s="35">
        <v>12.755000000000001</v>
      </c>
      <c r="G39" s="37">
        <v>3.1763478260869569</v>
      </c>
      <c r="H39" s="38">
        <v>1.7940131260869561</v>
      </c>
      <c r="I39" s="38">
        <v>1058.9049475608697</v>
      </c>
      <c r="J39" s="36"/>
      <c r="K39" s="47">
        <f t="shared" si="138"/>
        <v>0.70914933475392883</v>
      </c>
      <c r="L39" s="47">
        <f t="shared" si="139"/>
        <v>0.24109652263367695</v>
      </c>
      <c r="M39" s="47">
        <f t="shared" si="140"/>
        <v>9.0460871868862781E-4</v>
      </c>
      <c r="N39" s="47">
        <f t="shared" si="141"/>
        <v>3.2110202386185852E-2</v>
      </c>
      <c r="O39" s="47">
        <f t="shared" si="142"/>
        <v>1.204546265401862E-2</v>
      </c>
      <c r="P39" s="47">
        <f t="shared" si="143"/>
        <v>2.9996533998670064E-3</v>
      </c>
      <c r="Q39" s="47">
        <f t="shared" si="144"/>
        <v>1.6942154536338397E-3</v>
      </c>
      <c r="R39" s="86"/>
      <c r="S39" s="47" t="s">
        <v>22</v>
      </c>
      <c r="T39" s="47" t="s">
        <v>22</v>
      </c>
      <c r="U39" s="47" t="s">
        <v>22</v>
      </c>
      <c r="V39" s="47" t="s">
        <v>22</v>
      </c>
      <c r="W39" s="47" t="s">
        <v>22</v>
      </c>
      <c r="X39" s="47" t="s">
        <v>22</v>
      </c>
      <c r="Y39" s="47" t="s">
        <v>22</v>
      </c>
      <c r="Z39" s="47" t="s">
        <v>22</v>
      </c>
      <c r="AB39" s="47">
        <f t="shared" si="145"/>
        <v>7.9577525095151813E-2</v>
      </c>
      <c r="AC39" s="47">
        <f t="shared" si="146"/>
        <v>3.5051383169464989E-2</v>
      </c>
      <c r="AD39" s="47">
        <f t="shared" si="147"/>
        <v>-0.10916113220487977</v>
      </c>
      <c r="AE39" s="47">
        <f t="shared" si="148"/>
        <v>-7.2303544612854598E-2</v>
      </c>
      <c r="AF39" s="47">
        <f t="shared" si="149"/>
        <v>0.12597104519774027</v>
      </c>
      <c r="AG39" s="47">
        <f t="shared" si="150"/>
        <v>-0.23962612036651054</v>
      </c>
      <c r="AH39" s="47">
        <f t="shared" si="151"/>
        <v>0.1073084632768655</v>
      </c>
      <c r="AI39" s="47">
        <f t="shared" si="152"/>
        <v>6.201105504309945E-2</v>
      </c>
    </row>
    <row r="40" spans="1:40">
      <c r="A40" s="17">
        <v>45199</v>
      </c>
      <c r="B40" s="60">
        <v>739.2</v>
      </c>
      <c r="C40" s="60">
        <v>270.78859460500001</v>
      </c>
      <c r="D40" s="60">
        <v>1.1891635599999999</v>
      </c>
      <c r="E40" s="61">
        <v>38.106300000000005</v>
      </c>
      <c r="F40" s="60">
        <v>13.193</v>
      </c>
      <c r="G40" s="60">
        <v>3.3932000000000002</v>
      </c>
      <c r="H40" s="60">
        <v>1.9035143199999998</v>
      </c>
      <c r="I40" s="60">
        <v>1067.7737724850001</v>
      </c>
      <c r="K40" s="47">
        <f t="shared" si="138"/>
        <v>0.6922814729562804</v>
      </c>
      <c r="L40" s="47">
        <f t="shared" si="139"/>
        <v>0.25360109190058233</v>
      </c>
      <c r="M40" s="47">
        <f t="shared" si="140"/>
        <v>1.1136849308749106E-3</v>
      </c>
      <c r="N40" s="47">
        <f t="shared" si="141"/>
        <v>3.5687615655998248E-2</v>
      </c>
      <c r="O40" s="47">
        <f t="shared" si="142"/>
        <v>1.2355613464166946E-2</v>
      </c>
      <c r="P40" s="47">
        <f t="shared" si="143"/>
        <v>3.177826696476259E-3</v>
      </c>
      <c r="Q40" s="47">
        <f t="shared" si="144"/>
        <v>1.7826943956209039E-3</v>
      </c>
      <c r="R40" s="86"/>
      <c r="S40" s="47" t="s">
        <v>22</v>
      </c>
      <c r="T40" s="47" t="s">
        <v>22</v>
      </c>
      <c r="U40" s="47" t="s">
        <v>22</v>
      </c>
      <c r="V40" s="47" t="s">
        <v>22</v>
      </c>
      <c r="W40" s="47" t="s">
        <v>22</v>
      </c>
      <c r="X40" s="47" t="s">
        <v>22</v>
      </c>
      <c r="Y40" s="47" t="s">
        <v>22</v>
      </c>
      <c r="Z40" s="47" t="s">
        <v>22</v>
      </c>
      <c r="AB40" s="47">
        <f t="shared" si="145"/>
        <v>-1.5609801287692515E-2</v>
      </c>
      <c r="AC40" s="47">
        <f t="shared" si="146"/>
        <v>6.0675272450477102E-2</v>
      </c>
      <c r="AD40" s="47">
        <f t="shared" si="147"/>
        <v>0.24143460107932624</v>
      </c>
      <c r="AE40" s="47">
        <f t="shared" si="148"/>
        <v>0.12071906991731862</v>
      </c>
      <c r="AF40" s="47">
        <f t="shared" si="149"/>
        <v>3.433947471579768E-2</v>
      </c>
      <c r="AG40" s="47">
        <f t="shared" si="150"/>
        <v>6.8270915462111281E-2</v>
      </c>
      <c r="AH40" s="47">
        <f t="shared" si="151"/>
        <v>6.1037008214028132E-2</v>
      </c>
      <c r="AI40" s="47">
        <f t="shared" si="152"/>
        <v>8.3754683973846777E-3</v>
      </c>
    </row>
    <row r="41" spans="1:40">
      <c r="A41" s="17">
        <v>45230</v>
      </c>
      <c r="B41" s="34">
        <v>776.23181818181808</v>
      </c>
      <c r="C41" s="34">
        <v>275.00485789090902</v>
      </c>
      <c r="D41" s="34">
        <v>1.3990007545454546</v>
      </c>
      <c r="E41" s="50">
        <v>40.035499999999999</v>
      </c>
      <c r="F41" s="34">
        <v>15.843999999999999</v>
      </c>
      <c r="G41" s="37">
        <v>3.1006666666666662</v>
      </c>
      <c r="H41" s="38">
        <v>1.5087337500000002</v>
      </c>
      <c r="I41" s="34">
        <v>1113.1245772439393</v>
      </c>
      <c r="K41" s="47">
        <f t="shared" si="138"/>
        <v>0.69734496394261924</v>
      </c>
      <c r="L41" s="47">
        <f t="shared" si="139"/>
        <v>0.24705667587702737</v>
      </c>
      <c r="M41" s="47">
        <f t="shared" si="140"/>
        <v>1.2568231653004515E-3</v>
      </c>
      <c r="N41" s="47">
        <f t="shared" si="141"/>
        <v>3.5966773906948142E-2</v>
      </c>
      <c r="O41" s="47">
        <f t="shared" si="142"/>
        <v>1.4233806641148141E-2</v>
      </c>
      <c r="P41" s="47">
        <f t="shared" si="143"/>
        <v>2.785552246401582E-3</v>
      </c>
      <c r="Q41" s="47">
        <f t="shared" si="144"/>
        <v>1.3554042205550583E-3</v>
      </c>
      <c r="R41" s="86"/>
      <c r="S41" s="47" t="s">
        <v>22</v>
      </c>
      <c r="T41" s="47" t="s">
        <v>22</v>
      </c>
      <c r="U41" s="47" t="s">
        <v>22</v>
      </c>
      <c r="V41" s="47" t="s">
        <v>22</v>
      </c>
      <c r="W41" s="47" t="s">
        <v>22</v>
      </c>
      <c r="X41" s="47" t="s">
        <v>22</v>
      </c>
      <c r="Y41" s="47" t="s">
        <v>22</v>
      </c>
      <c r="Z41" s="47" t="s">
        <v>22</v>
      </c>
      <c r="AB41" s="47">
        <f t="shared" si="145"/>
        <v>5.0097156631247364E-2</v>
      </c>
      <c r="AC41" s="47">
        <f t="shared" si="146"/>
        <v>1.5570313410205872E-2</v>
      </c>
      <c r="AD41" s="47">
        <f t="shared" si="147"/>
        <v>0.17645780749071616</v>
      </c>
      <c r="AE41" s="47">
        <f t="shared" si="148"/>
        <v>5.0626799243169707E-2</v>
      </c>
      <c r="AF41" s="47">
        <f t="shared" si="149"/>
        <v>0.20093989236716436</v>
      </c>
      <c r="AG41" s="47">
        <f t="shared" si="150"/>
        <v>-8.6211638964203141E-2</v>
      </c>
      <c r="AH41" s="47">
        <f t="shared" si="151"/>
        <v>-0.20739563966085617</v>
      </c>
      <c r="AI41" s="47">
        <f t="shared" si="152"/>
        <v>4.2472296967358103E-2</v>
      </c>
    </row>
    <row r="42" spans="1:40">
      <c r="A42" s="17">
        <v>45260</v>
      </c>
      <c r="B42" s="34">
        <v>843.95714285714291</v>
      </c>
      <c r="C42" s="34">
        <v>272.82879719523805</v>
      </c>
      <c r="D42" s="34">
        <v>1.5091469714285712</v>
      </c>
      <c r="E42" s="50">
        <v>45.647999999999996</v>
      </c>
      <c r="F42" s="34">
        <v>15.952</v>
      </c>
      <c r="G42" s="37">
        <v>3.3056190476190475</v>
      </c>
      <c r="H42" s="38">
        <v>1.9214252142857142</v>
      </c>
      <c r="I42" s="34">
        <v>1185.1221312857144</v>
      </c>
      <c r="K42" s="47">
        <f t="shared" ref="K42:K44" si="153">B42/$I42</f>
        <v>0.71212672565784529</v>
      </c>
      <c r="L42" s="47">
        <f t="shared" ref="L42:L44" si="154">C42/$I42</f>
        <v>0.23021154528542281</v>
      </c>
      <c r="M42" s="47">
        <f t="shared" ref="M42:M44" si="155">D42/$I42</f>
        <v>1.2734105047817552E-3</v>
      </c>
      <c r="N42" s="47">
        <f t="shared" ref="N42:N44" si="156">E42/$I42</f>
        <v>3.8517549200163384E-2</v>
      </c>
      <c r="O42" s="47">
        <f t="shared" ref="O42:O44" si="157">F42/$I42</f>
        <v>1.3460216106751804E-2</v>
      </c>
      <c r="P42" s="47">
        <f t="shared" ref="P42:P44" si="158">G42/$I42</f>
        <v>2.7892644651170678E-3</v>
      </c>
      <c r="Q42" s="47">
        <f t="shared" ref="Q42:Q44" si="159">H42/$I42</f>
        <v>1.6212887799177287E-3</v>
      </c>
      <c r="R42" s="86"/>
      <c r="S42" s="47" t="s">
        <v>22</v>
      </c>
      <c r="T42" s="47" t="s">
        <v>22</v>
      </c>
      <c r="U42" s="47" t="s">
        <v>22</v>
      </c>
      <c r="V42" s="47" t="s">
        <v>22</v>
      </c>
      <c r="W42" s="47" t="s">
        <v>22</v>
      </c>
      <c r="X42" s="47" t="s">
        <v>22</v>
      </c>
      <c r="Y42" s="47" t="s">
        <v>22</v>
      </c>
      <c r="Z42" s="47" t="s">
        <v>22</v>
      </c>
      <c r="AB42" s="47">
        <f t="shared" ref="AB42:AB44" si="160">B42/B41-1</f>
        <v>8.7248838670333173E-2</v>
      </c>
      <c r="AC42" s="47">
        <f t="shared" ref="AC42:AC44" si="161">C42/C41-1</f>
        <v>-7.9128082040433867E-3</v>
      </c>
      <c r="AD42" s="47">
        <f t="shared" ref="AD42:AD44" si="162">D42/D41-1</f>
        <v>7.8732063957252185E-2</v>
      </c>
      <c r="AE42" s="47">
        <f t="shared" ref="AE42:AE44" si="163">E42/E41-1</f>
        <v>0.14018808307626984</v>
      </c>
      <c r="AF42" s="47">
        <f t="shared" ref="AF42:AF44" si="164">F42/F41-1</f>
        <v>6.8164604897753556E-3</v>
      </c>
      <c r="AG42" s="47">
        <f t="shared" ref="AG42:AG44" si="165">G42/G41-1</f>
        <v>6.6099456338114759E-2</v>
      </c>
      <c r="AH42" s="47">
        <f t="shared" ref="AH42:AH44" si="166">H42/H41-1</f>
        <v>0.27353498540462429</v>
      </c>
      <c r="AI42" s="47">
        <f t="shared" ref="AI42:AI44" si="167">I42/I41-1</f>
        <v>6.4680589678505429E-2</v>
      </c>
    </row>
    <row r="43" spans="1:40">
      <c r="A43" s="17">
        <v>45291</v>
      </c>
      <c r="B43" s="34">
        <v>758.33</v>
      </c>
      <c r="C43" s="34">
        <v>253.39852085000004</v>
      </c>
      <c r="D43" s="34">
        <v>1.1844974700000002</v>
      </c>
      <c r="E43" s="50">
        <v>37.495100000000001</v>
      </c>
      <c r="F43" s="34">
        <v>12.866</v>
      </c>
      <c r="G43" s="37">
        <v>3.7198500000000001</v>
      </c>
      <c r="H43" s="38">
        <v>1.8129571349999998</v>
      </c>
      <c r="I43" s="34">
        <v>1068.8069254550001</v>
      </c>
      <c r="K43" s="47">
        <f t="shared" si="153"/>
        <v>0.70951074692669358</v>
      </c>
      <c r="L43" s="47">
        <f t="shared" si="154"/>
        <v>0.23708540318647933</v>
      </c>
      <c r="M43" s="47">
        <f t="shared" si="155"/>
        <v>1.1082426973382023E-3</v>
      </c>
      <c r="N43" s="47">
        <f t="shared" si="156"/>
        <v>3.5081265948981408E-2</v>
      </c>
      <c r="O43" s="47">
        <f t="shared" si="157"/>
        <v>1.2037721400918914E-2</v>
      </c>
      <c r="P43" s="47">
        <f t="shared" si="158"/>
        <v>3.4803760262092508E-3</v>
      </c>
      <c r="Q43" s="47">
        <f t="shared" si="159"/>
        <v>1.6962438133793049E-3</v>
      </c>
      <c r="R43" s="86"/>
      <c r="S43" s="47" t="s">
        <v>22</v>
      </c>
      <c r="T43" s="47" t="s">
        <v>22</v>
      </c>
      <c r="U43" s="47" t="s">
        <v>22</v>
      </c>
      <c r="V43" s="47" t="s">
        <v>22</v>
      </c>
      <c r="W43" s="47" t="s">
        <v>22</v>
      </c>
      <c r="X43" s="47" t="s">
        <v>22</v>
      </c>
      <c r="Y43" s="47" t="s">
        <v>22</v>
      </c>
      <c r="Z43" s="47" t="s">
        <v>22</v>
      </c>
      <c r="AB43" s="47">
        <f t="shared" si="160"/>
        <v>-0.10145911268344698</v>
      </c>
      <c r="AC43" s="47">
        <f t="shared" si="161"/>
        <v>-7.1217835305462995E-2</v>
      </c>
      <c r="AD43" s="47">
        <f t="shared" si="162"/>
        <v>-0.21512119599673918</v>
      </c>
      <c r="AE43" s="47">
        <f t="shared" si="163"/>
        <v>-0.17860366281107598</v>
      </c>
      <c r="AF43" s="47">
        <f t="shared" si="164"/>
        <v>-0.19345536609829495</v>
      </c>
      <c r="AG43" s="47">
        <f t="shared" si="165"/>
        <v>0.12531115848915286</v>
      </c>
      <c r="AH43" s="47">
        <f t="shared" si="166"/>
        <v>-5.6451887109245202E-2</v>
      </c>
      <c r="AI43" s="47">
        <f t="shared" si="167"/>
        <v>-9.8146176465818247E-2</v>
      </c>
    </row>
    <row r="44" spans="1:40">
      <c r="A44" s="17">
        <v>45322</v>
      </c>
      <c r="B44" s="35">
        <v>903.93809523809523</v>
      </c>
      <c r="C44" s="37">
        <v>309.05645592857138</v>
      </c>
      <c r="D44" s="37">
        <v>1.7383509952380951</v>
      </c>
      <c r="E44" s="37">
        <v>53.122</v>
      </c>
      <c r="F44" s="35">
        <v>15.468</v>
      </c>
      <c r="G44" s="37">
        <v>3.7023333333333333</v>
      </c>
      <c r="H44" s="38">
        <v>2.3879809190476191</v>
      </c>
      <c r="I44" s="35">
        <v>1289.4132164142857</v>
      </c>
      <c r="J44" s="34"/>
      <c r="K44" s="47">
        <f t="shared" si="153"/>
        <v>0.70104609114512273</v>
      </c>
      <c r="L44" s="47">
        <f t="shared" si="154"/>
        <v>0.23968767497825322</v>
      </c>
      <c r="M44" s="47">
        <f t="shared" si="155"/>
        <v>1.3481721554493254E-3</v>
      </c>
      <c r="N44" s="47">
        <f t="shared" si="156"/>
        <v>4.1198585002662186E-2</v>
      </c>
      <c r="O44" s="47">
        <f t="shared" si="157"/>
        <v>1.1996154377116423E-2</v>
      </c>
      <c r="P44" s="47">
        <f t="shared" si="158"/>
        <v>2.8713319254079846E-3</v>
      </c>
      <c r="Q44" s="47">
        <f t="shared" si="159"/>
        <v>1.8519904159880784E-3</v>
      </c>
      <c r="R44" s="86"/>
      <c r="S44" s="47" t="s">
        <v>22</v>
      </c>
      <c r="T44" s="47" t="s">
        <v>22</v>
      </c>
      <c r="U44" s="47" t="s">
        <v>22</v>
      </c>
      <c r="V44" s="47" t="s">
        <v>22</v>
      </c>
      <c r="W44" s="47" t="s">
        <v>22</v>
      </c>
      <c r="X44" s="47" t="s">
        <v>22</v>
      </c>
      <c r="Y44" s="47" t="s">
        <v>22</v>
      </c>
      <c r="Z44" s="47" t="s">
        <v>22</v>
      </c>
      <c r="AB44" s="47">
        <f t="shared" si="160"/>
        <v>0.19201151904592351</v>
      </c>
      <c r="AC44" s="47">
        <f t="shared" si="161"/>
        <v>0.21964585622628086</v>
      </c>
      <c r="AD44" s="47">
        <f t="shared" si="162"/>
        <v>0.46758523278069553</v>
      </c>
      <c r="AE44" s="47">
        <f t="shared" si="163"/>
        <v>0.41677179151409116</v>
      </c>
      <c r="AF44" s="47">
        <f t="shared" si="164"/>
        <v>0.20223845795118911</v>
      </c>
      <c r="AG44" s="47">
        <f t="shared" si="165"/>
        <v>-4.7089712398797889E-3</v>
      </c>
      <c r="AH44" s="47">
        <f t="shared" si="166"/>
        <v>0.31717450619571297</v>
      </c>
      <c r="AI44" s="47">
        <f t="shared" si="167"/>
        <v>0.20640424917285372</v>
      </c>
    </row>
    <row r="45" spans="1:40">
      <c r="A45" s="17">
        <v>45351</v>
      </c>
      <c r="B45" s="35">
        <v>925.57999999999993</v>
      </c>
      <c r="C45" s="37">
        <v>272.84566082500004</v>
      </c>
      <c r="D45" s="37">
        <v>1.4118791749999995</v>
      </c>
      <c r="E45" s="37">
        <v>54.019150000000003</v>
      </c>
      <c r="F45" s="35">
        <v>15.468</v>
      </c>
      <c r="G45" s="37">
        <v>3.7220000000000004</v>
      </c>
      <c r="H45" s="38">
        <v>2.0326540450000006</v>
      </c>
      <c r="I45" s="35">
        <v>1275.0793440450002</v>
      </c>
      <c r="J45" s="34"/>
      <c r="K45" s="47">
        <f t="shared" ref="K45" si="168">B45/$I45</f>
        <v>0.72589992483427312</v>
      </c>
      <c r="L45" s="47">
        <f t="shared" ref="L45" si="169">C45/$I45</f>
        <v>0.21398328041252526</v>
      </c>
      <c r="M45" s="47">
        <f t="shared" ref="M45" si="170">D45/$I45</f>
        <v>1.1072873085066393E-3</v>
      </c>
      <c r="N45" s="47">
        <f t="shared" ref="N45" si="171">E45/$I45</f>
        <v>4.2365324363762537E-2</v>
      </c>
      <c r="O45" s="47">
        <f t="shared" ref="O45" si="172">F45/$I45</f>
        <v>1.2131009785579353E-2</v>
      </c>
      <c r="P45" s="47">
        <f t="shared" ref="P45" si="173">G45/$I45</f>
        <v>2.9190340329665345E-3</v>
      </c>
      <c r="Q45" s="47">
        <f t="shared" ref="Q45" si="174">H45/$I45</f>
        <v>1.5941392623863759E-3</v>
      </c>
      <c r="R45" s="86"/>
      <c r="S45" s="47" t="s">
        <v>22</v>
      </c>
      <c r="T45" s="47" t="s">
        <v>22</v>
      </c>
      <c r="U45" s="47" t="s">
        <v>22</v>
      </c>
      <c r="V45" s="47" t="s">
        <v>22</v>
      </c>
      <c r="W45" s="47" t="s">
        <v>22</v>
      </c>
      <c r="X45" s="47" t="s">
        <v>22</v>
      </c>
      <c r="Y45" s="47" t="s">
        <v>22</v>
      </c>
      <c r="Z45" s="47" t="s">
        <v>22</v>
      </c>
      <c r="AB45" s="47">
        <f t="shared" ref="AB45" si="175">B45/B44-1</f>
        <v>2.39417996386182E-2</v>
      </c>
      <c r="AC45" s="47">
        <f t="shared" ref="AC45" si="176">C45/C44-1</f>
        <v>-0.1171656323915794</v>
      </c>
      <c r="AD45" s="47">
        <f t="shared" ref="AD45" si="177">D45/D44-1</f>
        <v>-0.187805466866247</v>
      </c>
      <c r="AE45" s="47">
        <f t="shared" ref="AE45" si="178">E45/E44-1</f>
        <v>1.6888483114340547E-2</v>
      </c>
      <c r="AF45" s="47">
        <f t="shared" ref="AF45" si="179">F45/F44-1</f>
        <v>0</v>
      </c>
      <c r="AG45" s="47">
        <f t="shared" ref="AG45" si="180">G45/G44-1</f>
        <v>5.3119654272082428E-3</v>
      </c>
      <c r="AH45" s="47">
        <f t="shared" ref="AH45" si="181">H45/H44-1</f>
        <v>-0.14879803737683583</v>
      </c>
      <c r="AI45" s="47">
        <f t="shared" ref="AI45" si="182">I45/I44-1</f>
        <v>-1.1116585580801197E-2</v>
      </c>
    </row>
    <row r="46" spans="1:40">
      <c r="A46" s="17">
        <v>45382</v>
      </c>
      <c r="B46" s="35">
        <v>836.62999999999988</v>
      </c>
      <c r="C46" s="37">
        <v>295.98994679499998</v>
      </c>
      <c r="D46" s="37">
        <v>1.7829040249999999</v>
      </c>
      <c r="E46" s="37">
        <v>51.291800000000002</v>
      </c>
      <c r="F46" s="35">
        <v>12.218</v>
      </c>
      <c r="G46" s="37">
        <v>3.0873500000000003</v>
      </c>
      <c r="H46" s="38">
        <v>2.0204008349999998</v>
      </c>
      <c r="I46" s="35">
        <v>1203.0204016549999</v>
      </c>
      <c r="J46" s="34"/>
      <c r="K46" s="47">
        <f t="shared" ref="K46" si="183">B46/$I46</f>
        <v>0.69544124010619002</v>
      </c>
      <c r="L46" s="47">
        <f t="shared" ref="L46" si="184">C46/$I46</f>
        <v>0.24603900847218008</v>
      </c>
      <c r="M46" s="47">
        <f t="shared" ref="M46" si="185">D46/$I46</f>
        <v>1.4820230999800601E-3</v>
      </c>
      <c r="N46" s="47">
        <f t="shared" ref="N46" si="186">E46/$I46</f>
        <v>4.2635852167957976E-2</v>
      </c>
      <c r="O46" s="47">
        <f t="shared" ref="O46" si="187">F46/$I46</f>
        <v>1.0156103739547267E-2</v>
      </c>
      <c r="P46" s="47">
        <f t="shared" ref="P46" si="188">G46/$I46</f>
        <v>2.5663322049673644E-3</v>
      </c>
      <c r="Q46" s="47">
        <f t="shared" ref="Q46" si="189">H46/$I46</f>
        <v>1.6794402091772729E-3</v>
      </c>
      <c r="R46" s="86"/>
      <c r="S46" s="47">
        <f>B46/B34-1</f>
        <v>-4.4112664861777007E-2</v>
      </c>
      <c r="T46" s="47">
        <f t="shared" ref="T46:Z46" si="190">C46/C34-1</f>
        <v>0.20679940467753188</v>
      </c>
      <c r="U46" s="47">
        <f t="shared" si="190"/>
        <v>0.28846937108183801</v>
      </c>
      <c r="V46" s="47">
        <f t="shared" si="190"/>
        <v>0.15610376119637004</v>
      </c>
      <c r="W46" s="47">
        <f t="shared" si="190"/>
        <v>-5.8995686999383845E-2</v>
      </c>
      <c r="X46" s="47">
        <f t="shared" si="190"/>
        <v>-0.3215428719833785</v>
      </c>
      <c r="Y46" s="47">
        <f t="shared" si="190"/>
        <v>0.1614583591423906</v>
      </c>
      <c r="Z46" s="47">
        <f t="shared" si="190"/>
        <v>1.4751869517417138E-2</v>
      </c>
      <c r="AB46" s="47">
        <f t="shared" ref="AB46" si="191">B46/B45-1</f>
        <v>-9.610190367121163E-2</v>
      </c>
      <c r="AC46" s="47">
        <f t="shared" ref="AC46" si="192">C46/C45-1</f>
        <v>8.4825559988818799E-2</v>
      </c>
      <c r="AD46" s="47">
        <f t="shared" ref="AD46" si="193">D46/D45-1</f>
        <v>0.26278796129987581</v>
      </c>
      <c r="AE46" s="47">
        <f t="shared" ref="AE46" si="194">E46/E45-1</f>
        <v>-5.0488576736212987E-2</v>
      </c>
      <c r="AF46" s="47">
        <f t="shared" ref="AF46" si="195">F46/F45-1</f>
        <v>-0.2101111973105767</v>
      </c>
      <c r="AG46" s="47">
        <f t="shared" ref="AG46" si="196">G46/G45-1</f>
        <v>-0.17051316496507252</v>
      </c>
      <c r="AH46" s="47">
        <f t="shared" ref="AH46" si="197">H46/H45-1</f>
        <v>-6.02818272501493E-3</v>
      </c>
      <c r="AI46" s="47">
        <f t="shared" ref="AI46" si="198">I46/I45-1</f>
        <v>-5.6513300702844105E-2</v>
      </c>
    </row>
    <row r="47" spans="1:40">
      <c r="I47" s="34"/>
    </row>
    <row r="50" spans="7:16">
      <c r="G50" s="51"/>
      <c r="P50" s="93"/>
    </row>
    <row r="51" spans="7:16">
      <c r="G51" s="51"/>
      <c r="P51" s="93"/>
    </row>
  </sheetData>
  <mergeCells count="3">
    <mergeCell ref="K7:Q7"/>
    <mergeCell ref="S7:Z7"/>
    <mergeCell ref="AB7:AI7"/>
  </mergeCells>
  <phoneticPr fontId="2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Outstanding</vt:lpstr>
      <vt:lpstr>Issuance</vt:lpstr>
      <vt:lpstr>Trading Volume</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Romulus, Justyna</cp:lastModifiedBy>
  <dcterms:created xsi:type="dcterms:W3CDTF">2007-03-06T14:59:53Z</dcterms:created>
  <dcterms:modified xsi:type="dcterms:W3CDTF">2024-04-18T18:52:13Z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