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Thesis\Leaf Images\"/>
    </mc:Choice>
  </mc:AlternateContent>
  <xr:revisionPtr revIDLastSave="0" documentId="13_ncr:1_{977C9611-1735-4886-8CBF-B1A82CB6C891}" xr6:coauthVersionLast="47" xr6:coauthVersionMax="47" xr10:uidLastSave="{00000000-0000-0000-0000-000000000000}"/>
  <bookViews>
    <workbookView xWindow="25695" yWindow="0" windowWidth="26010" windowHeight="21705" autoFilterDateGrouping="0" xr2:uid="{00000000-000D-0000-FFFF-FFFF00000000}"/>
  </bookViews>
  <sheets>
    <sheet name="Studentship and Q1 Data" sheetId="1" r:id="rId1"/>
    <sheet name="StudentshipRankings" sheetId="2" r:id="rId2"/>
    <sheet name="Studentship Kauri Data" sheetId="3" r:id="rId3"/>
    <sheet name="Thesis Q2 Data" sheetId="13" r:id="rId4"/>
    <sheet name="Thesis Q3 and Q4 Data" sheetId="36" r:id="rId5"/>
    <sheet name="8F Anova" sheetId="44" r:id="rId6"/>
    <sheet name="8I Anova" sheetId="45" r:id="rId7"/>
    <sheet name="8D Anova" sheetId="46" r:id="rId8"/>
    <sheet name="8E Anova" sheetId="47" r:id="rId9"/>
    <sheet name="Benthi1Ano" sheetId="7" r:id="rId10"/>
    <sheet name="Benthi2Ano" sheetId="12" r:id="rId11"/>
    <sheet name="Benthi3Ano" sheetId="11" r:id="rId12"/>
    <sheet name="Benthi ANOVA Data" sheetId="6" r:id="rId13"/>
    <sheet name="ANOVA 144H Family" sheetId="26" r:id="rId14"/>
    <sheet name="ANOVA 48H Family" sheetId="27" r:id="rId15"/>
    <sheet name="ANOVA 72H Family" sheetId="28" r:id="rId16"/>
    <sheet name="DarkLight Conditions ANOVA" sheetId="16" r:id="rId17"/>
    <sheet name="Benthi Reactivity ANOVA" sheetId="18" r:id="rId18"/>
    <sheet name="Infiltration Percentage ANOVA" sheetId="19" r:id="rId19"/>
    <sheet name="Infiltration by FAmily ANOVA" sheetId="20" r:id="rId20"/>
    <sheet name="Benthi 1 ANOVA" sheetId="21" r:id="rId21"/>
    <sheet name="Benthi 2 ANOVA" sheetId="22" r:id="rId22"/>
    <sheet name="Merged Benthi ANOVA" sheetId="24" r:id="rId23"/>
    <sheet name="ANOVA D and L Percentage" sheetId="31" r:id="rId24"/>
    <sheet name="ANOVA Lesion UP" sheetId="32" r:id="rId25"/>
    <sheet name="ANOVA Lesion Down" sheetId="33" r:id="rId26"/>
    <sheet name="Combined UpDown" sheetId="35" r:id="rId27"/>
    <sheet name="AssayOneANOVA" sheetId="4" r:id="rId28"/>
    <sheet name="AssayTwoANOVA" sheetId="5" r:id="rId29"/>
    <sheet name="ANOVA Con Test" sheetId="37" r:id="rId30"/>
    <sheet name="ANOVA Kauri Assay" sheetId="38" r:id="rId31"/>
    <sheet name="ANOVA 144H CoINF" sheetId="40" r:id="rId32"/>
    <sheet name="ANOVAKAURIASSAY" sheetId="41" r:id="rId33"/>
    <sheet name="ANOVA Kauri INF Final 144H" sheetId="42" r:id="rId34"/>
    <sheet name="ANOVA Kauri INF Final 72H" sheetId="43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47" l="1"/>
  <c r="C37" i="46"/>
  <c r="C37" i="45"/>
  <c r="C37" i="44"/>
  <c r="F32" i="47"/>
  <c r="F31" i="47"/>
  <c r="B31" i="47"/>
  <c r="E28" i="47"/>
  <c r="F28" i="47" s="1"/>
  <c r="G28" i="47" s="1"/>
  <c r="H28" i="47" s="1"/>
  <c r="D28" i="47"/>
  <c r="C28" i="47"/>
  <c r="F32" i="46"/>
  <c r="F31" i="46"/>
  <c r="E28" i="46"/>
  <c r="F28" i="46" s="1"/>
  <c r="G28" i="46" s="1"/>
  <c r="D28" i="46"/>
  <c r="C28" i="46"/>
  <c r="B31" i="46" s="1"/>
  <c r="F32" i="45"/>
  <c r="F31" i="45"/>
  <c r="E28" i="45"/>
  <c r="F28" i="45" s="1"/>
  <c r="G28" i="45" s="1"/>
  <c r="D28" i="45"/>
  <c r="C28" i="45"/>
  <c r="B31" i="45" s="1"/>
  <c r="F32" i="44"/>
  <c r="F31" i="44"/>
  <c r="B31" i="44"/>
  <c r="G28" i="44"/>
  <c r="H28" i="44" s="1"/>
  <c r="F28" i="44"/>
  <c r="E28" i="44"/>
  <c r="D28" i="44"/>
  <c r="C28" i="44"/>
  <c r="F14" i="47"/>
  <c r="F13" i="47"/>
  <c r="F12" i="47"/>
  <c r="F11" i="47"/>
  <c r="F10" i="47"/>
  <c r="F9" i="47"/>
  <c r="F8" i="47"/>
  <c r="F7" i="47"/>
  <c r="F6" i="47"/>
  <c r="F5" i="47"/>
  <c r="F14" i="46"/>
  <c r="F13" i="46"/>
  <c r="F12" i="46"/>
  <c r="F11" i="46"/>
  <c r="F10" i="46"/>
  <c r="F9" i="46"/>
  <c r="F8" i="46"/>
  <c r="F7" i="46"/>
  <c r="F6" i="46"/>
  <c r="F5" i="46"/>
  <c r="F14" i="45"/>
  <c r="F13" i="45"/>
  <c r="F12" i="45"/>
  <c r="F11" i="45"/>
  <c r="F10" i="45"/>
  <c r="F9" i="45"/>
  <c r="F8" i="45"/>
  <c r="F7" i="45"/>
  <c r="F6" i="45"/>
  <c r="F5" i="45"/>
  <c r="F6" i="44"/>
  <c r="F7" i="44"/>
  <c r="F8" i="44"/>
  <c r="F9" i="44"/>
  <c r="F10" i="44"/>
  <c r="F11" i="44"/>
  <c r="F12" i="44"/>
  <c r="F13" i="44"/>
  <c r="F14" i="44"/>
  <c r="F5" i="44"/>
  <c r="H28" i="46" l="1"/>
  <c r="H28" i="45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5" i="38"/>
  <c r="B22" i="33"/>
  <c r="F5" i="38"/>
  <c r="C36" i="31"/>
  <c r="C37" i="42"/>
  <c r="C20" i="26"/>
  <c r="B9" i="27"/>
  <c r="C20" i="27"/>
  <c r="B9" i="28"/>
  <c r="C20" i="28"/>
  <c r="B9" i="26"/>
  <c r="B19" i="24"/>
  <c r="C30" i="24" s="1"/>
  <c r="C30" i="22"/>
  <c r="C31" i="21"/>
  <c r="C43" i="41"/>
  <c r="I669" i="36"/>
  <c r="I589" i="36"/>
  <c r="H673" i="36"/>
  <c r="H669" i="36"/>
  <c r="H665" i="36"/>
  <c r="H661" i="36"/>
  <c r="I661" i="36" s="1"/>
  <c r="H657" i="36"/>
  <c r="H653" i="36"/>
  <c r="H649" i="36"/>
  <c r="H645" i="36"/>
  <c r="I645" i="36" s="1"/>
  <c r="H641" i="36"/>
  <c r="H637" i="36"/>
  <c r="I637" i="36" s="1"/>
  <c r="H633" i="36"/>
  <c r="H629" i="36"/>
  <c r="I629" i="36" s="1"/>
  <c r="H625" i="36"/>
  <c r="H621" i="36"/>
  <c r="H617" i="36"/>
  <c r="H613" i="36"/>
  <c r="I613" i="36" s="1"/>
  <c r="H609" i="36"/>
  <c r="H605" i="36"/>
  <c r="I605" i="36" s="1"/>
  <c r="H601" i="36"/>
  <c r="H597" i="36"/>
  <c r="I597" i="36" s="1"/>
  <c r="H593" i="36"/>
  <c r="H589" i="36"/>
  <c r="H585" i="36"/>
  <c r="H581" i="36"/>
  <c r="I581" i="36" s="1"/>
  <c r="H573" i="36"/>
  <c r="I573" i="36" s="1"/>
  <c r="H577" i="36"/>
  <c r="H569" i="36"/>
  <c r="H565" i="36"/>
  <c r="I565" i="36" s="1"/>
  <c r="F32" i="43"/>
  <c r="F31" i="43"/>
  <c r="E28" i="43"/>
  <c r="F28" i="43" s="1"/>
  <c r="G28" i="43" s="1"/>
  <c r="D28" i="43"/>
  <c r="C28" i="43"/>
  <c r="B31" i="43" s="1"/>
  <c r="F14" i="43"/>
  <c r="F13" i="43"/>
  <c r="F12" i="43"/>
  <c r="F11" i="43"/>
  <c r="F10" i="43"/>
  <c r="F9" i="43"/>
  <c r="F8" i="43"/>
  <c r="F7" i="43"/>
  <c r="F6" i="43"/>
  <c r="F5" i="43"/>
  <c r="E28" i="42"/>
  <c r="F32" i="42"/>
  <c r="F31" i="42"/>
  <c r="F28" i="42"/>
  <c r="G28" i="42" s="1"/>
  <c r="D28" i="42"/>
  <c r="C28" i="42"/>
  <c r="B31" i="42" s="1"/>
  <c r="F6" i="42"/>
  <c r="F7" i="42"/>
  <c r="F8" i="42"/>
  <c r="F9" i="42"/>
  <c r="F10" i="42"/>
  <c r="F11" i="42"/>
  <c r="F12" i="42"/>
  <c r="F13" i="42"/>
  <c r="F14" i="42"/>
  <c r="F5" i="42"/>
  <c r="F5" i="41"/>
  <c r="I653" i="36" l="1"/>
  <c r="I621" i="36"/>
  <c r="H28" i="43"/>
  <c r="H28" i="42"/>
  <c r="J550" i="36" l="1"/>
  <c r="G550" i="36"/>
  <c r="J546" i="36"/>
  <c r="G546" i="36"/>
  <c r="J542" i="36"/>
  <c r="G542" i="36"/>
  <c r="J538" i="36"/>
  <c r="G538" i="36"/>
  <c r="J534" i="36"/>
  <c r="G534" i="36"/>
  <c r="J530" i="36"/>
  <c r="G530" i="36"/>
  <c r="J526" i="36"/>
  <c r="G526" i="36"/>
  <c r="J522" i="36"/>
  <c r="K522" i="36" s="1"/>
  <c r="G522" i="36"/>
  <c r="J518" i="36"/>
  <c r="G518" i="36"/>
  <c r="J514" i="36"/>
  <c r="G514" i="36"/>
  <c r="J510" i="36"/>
  <c r="G510" i="36"/>
  <c r="J506" i="36"/>
  <c r="K506" i="36" s="1"/>
  <c r="G506" i="36"/>
  <c r="H506" i="36" s="1"/>
  <c r="J502" i="36"/>
  <c r="G502" i="36"/>
  <c r="J498" i="36"/>
  <c r="G498" i="36"/>
  <c r="J494" i="36"/>
  <c r="G494" i="36"/>
  <c r="J490" i="36"/>
  <c r="K490" i="36" s="1"/>
  <c r="G490" i="36"/>
  <c r="J486" i="36"/>
  <c r="G486" i="36"/>
  <c r="J482" i="36"/>
  <c r="G482" i="36"/>
  <c r="J478" i="36"/>
  <c r="G478" i="36"/>
  <c r="J474" i="36"/>
  <c r="G474" i="36"/>
  <c r="J470" i="36"/>
  <c r="G470" i="36"/>
  <c r="J466" i="36"/>
  <c r="G466" i="36"/>
  <c r="J462" i="36"/>
  <c r="G462" i="36"/>
  <c r="J458" i="36"/>
  <c r="G458" i="36"/>
  <c r="J445" i="36"/>
  <c r="G445" i="36"/>
  <c r="J441" i="36"/>
  <c r="G441" i="36"/>
  <c r="J437" i="36"/>
  <c r="G437" i="36"/>
  <c r="J433" i="36"/>
  <c r="G433" i="36"/>
  <c r="H433" i="36" s="1"/>
  <c r="J429" i="36"/>
  <c r="G429" i="36"/>
  <c r="J425" i="36"/>
  <c r="G425" i="36"/>
  <c r="J421" i="36"/>
  <c r="G421" i="36"/>
  <c r="J417" i="36"/>
  <c r="G417" i="36"/>
  <c r="J413" i="36"/>
  <c r="G413" i="36"/>
  <c r="J409" i="36"/>
  <c r="G409" i="36"/>
  <c r="J405" i="36"/>
  <c r="G405" i="36"/>
  <c r="J401" i="36"/>
  <c r="G401" i="36"/>
  <c r="H401" i="36" s="1"/>
  <c r="J397" i="36"/>
  <c r="G397" i="36"/>
  <c r="J393" i="36"/>
  <c r="G393" i="36"/>
  <c r="J389" i="36"/>
  <c r="G389" i="36"/>
  <c r="J385" i="36"/>
  <c r="G385" i="36"/>
  <c r="J381" i="36"/>
  <c r="G381" i="36"/>
  <c r="J377" i="36"/>
  <c r="G377" i="36"/>
  <c r="J373" i="36"/>
  <c r="G373" i="36"/>
  <c r="J369" i="36"/>
  <c r="G369" i="36"/>
  <c r="H369" i="36" s="1"/>
  <c r="J365" i="36"/>
  <c r="G365" i="36"/>
  <c r="J361" i="36"/>
  <c r="G361" i="36"/>
  <c r="J357" i="36"/>
  <c r="G357" i="36"/>
  <c r="J353" i="36"/>
  <c r="G353" i="36"/>
  <c r="E34" i="41"/>
  <c r="F38" i="41"/>
  <c r="F37" i="41"/>
  <c r="F34" i="41"/>
  <c r="G34" i="41" s="1"/>
  <c r="D34" i="41"/>
  <c r="C34" i="41"/>
  <c r="B37" i="41" s="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K538" i="36" l="1"/>
  <c r="K353" i="36"/>
  <c r="K417" i="36"/>
  <c r="H538" i="36"/>
  <c r="H474" i="36"/>
  <c r="H490" i="36"/>
  <c r="R553" i="36"/>
  <c r="R505" i="36"/>
  <c r="R504" i="36"/>
  <c r="R487" i="36"/>
  <c r="R473" i="36"/>
  <c r="R471" i="36"/>
  <c r="R519" i="36"/>
  <c r="R467" i="36"/>
  <c r="R517" i="36"/>
  <c r="R465" i="36"/>
  <c r="R459" i="36"/>
  <c r="R497" i="36"/>
  <c r="R499" i="36"/>
  <c r="R481" i="36"/>
  <c r="R491" i="36"/>
  <c r="R475" i="36"/>
  <c r="R515" i="36"/>
  <c r="R501" i="36"/>
  <c r="R485" i="36"/>
  <c r="R484" i="36"/>
  <c r="R523" i="36"/>
  <c r="R495" i="36"/>
  <c r="R479" i="36"/>
  <c r="R464" i="36"/>
  <c r="R477" i="36"/>
  <c r="R490" i="36"/>
  <c r="R474" i="36"/>
  <c r="R509" i="36"/>
  <c r="R461" i="36"/>
  <c r="K474" i="36"/>
  <c r="K458" i="36"/>
  <c r="H522" i="36"/>
  <c r="O553" i="36" s="1"/>
  <c r="H458" i="36"/>
  <c r="O542" i="36"/>
  <c r="O533" i="36"/>
  <c r="O527" i="36"/>
  <c r="O518" i="36"/>
  <c r="O513" i="36"/>
  <c r="O507" i="36"/>
  <c r="O503" i="36"/>
  <c r="O498" i="36"/>
  <c r="O493" i="36"/>
  <c r="O488" i="36"/>
  <c r="O458" i="36"/>
  <c r="O551" i="36"/>
  <c r="O546" i="36"/>
  <c r="O541" i="36"/>
  <c r="O511" i="36"/>
  <c r="O502" i="36"/>
  <c r="O491" i="36"/>
  <c r="O487" i="36"/>
  <c r="O482" i="36"/>
  <c r="O536" i="36"/>
  <c r="O472" i="36"/>
  <c r="O550" i="36"/>
  <c r="O539" i="36"/>
  <c r="O535" i="36"/>
  <c r="O530" i="36"/>
  <c r="O525" i="36"/>
  <c r="O521" i="36"/>
  <c r="O515" i="36"/>
  <c r="O510" i="36"/>
  <c r="O501" i="36"/>
  <c r="O500" i="36"/>
  <c r="O490" i="36"/>
  <c r="O480" i="36"/>
  <c r="O460" i="36"/>
  <c r="O549" i="36"/>
  <c r="O543" i="36"/>
  <c r="O534" i="36"/>
  <c r="O509" i="36"/>
  <c r="O505" i="36"/>
  <c r="O494" i="36"/>
  <c r="O485" i="36"/>
  <c r="O538" i="36"/>
  <c r="O528" i="36"/>
  <c r="O464" i="36"/>
  <c r="R511" i="36"/>
  <c r="R458" i="36"/>
  <c r="R478" i="36"/>
  <c r="R498" i="36"/>
  <c r="R518" i="36"/>
  <c r="R542" i="36"/>
  <c r="R508" i="36"/>
  <c r="R548" i="36"/>
  <c r="R528" i="36"/>
  <c r="R529" i="36"/>
  <c r="R538" i="36"/>
  <c r="R543" i="36"/>
  <c r="R549" i="36"/>
  <c r="R470" i="36"/>
  <c r="R494" i="36"/>
  <c r="R514" i="36"/>
  <c r="R534" i="36"/>
  <c r="R480" i="36"/>
  <c r="R500" i="36"/>
  <c r="R520" i="36"/>
  <c r="R524" i="36"/>
  <c r="R544" i="36"/>
  <c r="R460" i="36"/>
  <c r="R539" i="36"/>
  <c r="R545" i="36"/>
  <c r="R466" i="36"/>
  <c r="R486" i="36"/>
  <c r="R510" i="36"/>
  <c r="R530" i="36"/>
  <c r="R550" i="36"/>
  <c r="R521" i="36"/>
  <c r="R535" i="36"/>
  <c r="R472" i="36"/>
  <c r="R476" i="36"/>
  <c r="R496" i="36"/>
  <c r="R516" i="36"/>
  <c r="R536" i="36"/>
  <c r="R540" i="36"/>
  <c r="R525" i="36"/>
  <c r="R551" i="36"/>
  <c r="R531" i="36"/>
  <c r="R537" i="36"/>
  <c r="R541" i="36"/>
  <c r="R462" i="36"/>
  <c r="R482" i="36"/>
  <c r="R502" i="36"/>
  <c r="R526" i="36"/>
  <c r="R546" i="36"/>
  <c r="R506" i="36"/>
  <c r="R468" i="36"/>
  <c r="R488" i="36"/>
  <c r="R492" i="36"/>
  <c r="R512" i="36"/>
  <c r="R532" i="36"/>
  <c r="R552" i="36"/>
  <c r="R463" i="36"/>
  <c r="R469" i="36"/>
  <c r="R483" i="36"/>
  <c r="R489" i="36"/>
  <c r="R493" i="36"/>
  <c r="R503" i="36"/>
  <c r="R507" i="36"/>
  <c r="R513" i="36"/>
  <c r="R522" i="36"/>
  <c r="R527" i="36"/>
  <c r="R533" i="36"/>
  <c r="R547" i="36"/>
  <c r="R434" i="36"/>
  <c r="R436" i="36"/>
  <c r="R437" i="36"/>
  <c r="R439" i="36"/>
  <c r="R440" i="36"/>
  <c r="K433" i="36"/>
  <c r="R441" i="36"/>
  <c r="R435" i="36"/>
  <c r="K369" i="36"/>
  <c r="R442" i="36"/>
  <c r="R433" i="36"/>
  <c r="R438" i="36"/>
  <c r="H385" i="36"/>
  <c r="H417" i="36"/>
  <c r="O362" i="36" s="1"/>
  <c r="H353" i="36"/>
  <c r="K401" i="36"/>
  <c r="K385" i="36"/>
  <c r="O432" i="36"/>
  <c r="O426" i="36"/>
  <c r="O421" i="36"/>
  <c r="O412" i="36"/>
  <c r="O376" i="36"/>
  <c r="O366" i="36"/>
  <c r="O361" i="36"/>
  <c r="O356" i="36"/>
  <c r="O403" i="36"/>
  <c r="O423" i="36"/>
  <c r="O424" i="36"/>
  <c r="O418" i="36"/>
  <c r="O414" i="36"/>
  <c r="O409" i="36"/>
  <c r="O404" i="36"/>
  <c r="O365" i="36"/>
  <c r="O354" i="36"/>
  <c r="O387" i="36"/>
  <c r="O427" i="36"/>
  <c r="R432" i="36"/>
  <c r="R426" i="36"/>
  <c r="R412" i="36"/>
  <c r="R406" i="36"/>
  <c r="R401" i="36"/>
  <c r="R392" i="36"/>
  <c r="R386" i="36"/>
  <c r="R382" i="36"/>
  <c r="R372" i="36"/>
  <c r="R368" i="36"/>
  <c r="R362" i="36"/>
  <c r="R425" i="36"/>
  <c r="R381" i="36"/>
  <c r="R431" i="36"/>
  <c r="R411" i="36"/>
  <c r="R391" i="36"/>
  <c r="R371" i="36"/>
  <c r="R367" i="36"/>
  <c r="R430" i="36"/>
  <c r="R420" i="36"/>
  <c r="R416" i="36"/>
  <c r="R410" i="36"/>
  <c r="R396" i="36"/>
  <c r="R390" i="36"/>
  <c r="R385" i="36"/>
  <c r="R376" i="36"/>
  <c r="R370" i="36"/>
  <c r="R366" i="36"/>
  <c r="R356" i="36"/>
  <c r="R402" i="36"/>
  <c r="R397" i="36"/>
  <c r="R357" i="36"/>
  <c r="R373" i="36"/>
  <c r="R422" i="36"/>
  <c r="R364" i="36"/>
  <c r="R419" i="36"/>
  <c r="R415" i="36"/>
  <c r="R395" i="36"/>
  <c r="R375" i="36"/>
  <c r="R355" i="36"/>
  <c r="R393" i="36"/>
  <c r="R377" i="36"/>
  <c r="R429" i="36"/>
  <c r="R409" i="36"/>
  <c r="R389" i="36"/>
  <c r="R365" i="36"/>
  <c r="R398" i="36"/>
  <c r="R388" i="36"/>
  <c r="R353" i="36"/>
  <c r="R405" i="36"/>
  <c r="R424" i="36"/>
  <c r="R418" i="36"/>
  <c r="R414" i="36"/>
  <c r="R404" i="36"/>
  <c r="R400" i="36"/>
  <c r="R394" i="36"/>
  <c r="R380" i="36"/>
  <c r="R374" i="36"/>
  <c r="R369" i="36"/>
  <c r="R360" i="36"/>
  <c r="R354" i="36"/>
  <c r="R413" i="36"/>
  <c r="R358" i="36"/>
  <c r="R403" i="36"/>
  <c r="R399" i="36"/>
  <c r="R379" i="36"/>
  <c r="R408" i="36"/>
  <c r="R384" i="36"/>
  <c r="R423" i="36"/>
  <c r="R417" i="36"/>
  <c r="R378" i="36"/>
  <c r="R428" i="36"/>
  <c r="R427" i="36"/>
  <c r="R407" i="36"/>
  <c r="R387" i="36"/>
  <c r="R383" i="36"/>
  <c r="R363" i="36"/>
  <c r="R421" i="36"/>
  <c r="R361" i="36"/>
  <c r="H34" i="41"/>
  <c r="O417" i="36" l="1"/>
  <c r="O420" i="36"/>
  <c r="O429" i="36"/>
  <c r="O363" i="36"/>
  <c r="O430" i="36"/>
  <c r="O468" i="36"/>
  <c r="O367" i="36"/>
  <c r="O425" i="36"/>
  <c r="O548" i="36"/>
  <c r="O520" i="36"/>
  <c r="O540" i="36"/>
  <c r="O492" i="36"/>
  <c r="O428" i="36"/>
  <c r="O369" i="36"/>
  <c r="O459" i="36"/>
  <c r="P458" i="36" s="1"/>
  <c r="O524" i="36"/>
  <c r="O462" i="36"/>
  <c r="O512" i="36"/>
  <c r="P510" i="36"/>
  <c r="O378" i="36"/>
  <c r="O391" i="36"/>
  <c r="O422" i="36"/>
  <c r="O431" i="36"/>
  <c r="O465" i="36"/>
  <c r="O461" i="36"/>
  <c r="O467" i="36"/>
  <c r="O522" i="36"/>
  <c r="O416" i="36"/>
  <c r="O408" i="36"/>
  <c r="O383" i="36"/>
  <c r="O358" i="36"/>
  <c r="P357" i="36" s="1"/>
  <c r="O399" i="36"/>
  <c r="O419" i="36"/>
  <c r="O357" i="36"/>
  <c r="S466" i="36"/>
  <c r="O470" i="36"/>
  <c r="O466" i="36"/>
  <c r="O473" i="36"/>
  <c r="O552" i="36"/>
  <c r="O413" i="36"/>
  <c r="O407" i="36"/>
  <c r="O411" i="36"/>
  <c r="O415" i="36"/>
  <c r="S417" i="36"/>
  <c r="O364" i="36"/>
  <c r="P361" i="36" s="1"/>
  <c r="O401" i="36"/>
  <c r="P401" i="36" s="1"/>
  <c r="O359" i="36"/>
  <c r="O353" i="36"/>
  <c r="O406" i="36"/>
  <c r="O479" i="36"/>
  <c r="O495" i="36"/>
  <c r="O477" i="36"/>
  <c r="O463" i="36"/>
  <c r="O373" i="36"/>
  <c r="O360" i="36"/>
  <c r="O371" i="36"/>
  <c r="O370" i="36"/>
  <c r="O499" i="36"/>
  <c r="O544" i="36"/>
  <c r="O545" i="36"/>
  <c r="O497" i="36"/>
  <c r="O532" i="36"/>
  <c r="P530" i="36" s="1"/>
  <c r="O547" i="36"/>
  <c r="P546" i="36" s="1"/>
  <c r="S437" i="36"/>
  <c r="O368" i="36"/>
  <c r="O438" i="36"/>
  <c r="O437" i="36"/>
  <c r="O436" i="36"/>
  <c r="O442" i="36"/>
  <c r="O447" i="36"/>
  <c r="O435" i="36"/>
  <c r="O433" i="36"/>
  <c r="O446" i="36"/>
  <c r="O444" i="36"/>
  <c r="O434" i="36"/>
  <c r="P433" i="36" s="1"/>
  <c r="O448" i="36"/>
  <c r="O445" i="36"/>
  <c r="P445" i="36" s="1"/>
  <c r="O443" i="36"/>
  <c r="O441" i="36"/>
  <c r="P441" i="36" s="1"/>
  <c r="O440" i="36"/>
  <c r="O439" i="36"/>
  <c r="O377" i="36"/>
  <c r="O372" i="36"/>
  <c r="O374" i="36"/>
  <c r="O381" i="36"/>
  <c r="S377" i="36"/>
  <c r="O388" i="36"/>
  <c r="O380" i="36"/>
  <c r="O355" i="36"/>
  <c r="O390" i="36"/>
  <c r="O382" i="36"/>
  <c r="O474" i="36"/>
  <c r="O514" i="36"/>
  <c r="O471" i="36"/>
  <c r="O476" i="36"/>
  <c r="O517" i="36"/>
  <c r="O469" i="36"/>
  <c r="O384" i="36"/>
  <c r="O393" i="36"/>
  <c r="S433" i="36"/>
  <c r="S502" i="36"/>
  <c r="S550" i="36"/>
  <c r="S470" i="36"/>
  <c r="O484" i="36"/>
  <c r="P482" i="36" s="1"/>
  <c r="O519" i="36"/>
  <c r="O475" i="36"/>
  <c r="O496" i="36"/>
  <c r="O526" i="36"/>
  <c r="O478" i="36"/>
  <c r="P478" i="36" s="1"/>
  <c r="O375" i="36"/>
  <c r="P373" i="36" s="1"/>
  <c r="O386" i="36"/>
  <c r="P385" i="36" s="1"/>
  <c r="O394" i="36"/>
  <c r="S530" i="36"/>
  <c r="O504" i="36"/>
  <c r="P502" i="36" s="1"/>
  <c r="O523" i="36"/>
  <c r="O481" i="36"/>
  <c r="O506" i="36"/>
  <c r="O531" i="36"/>
  <c r="O483" i="36"/>
  <c r="R443" i="36"/>
  <c r="R359" i="36"/>
  <c r="R448" i="36"/>
  <c r="R447" i="36"/>
  <c r="R444" i="36"/>
  <c r="R446" i="36"/>
  <c r="R445" i="36"/>
  <c r="S445" i="36" s="1"/>
  <c r="S369" i="36"/>
  <c r="T369" i="36" s="1"/>
  <c r="O379" i="36"/>
  <c r="S393" i="36"/>
  <c r="O389" i="36"/>
  <c r="O396" i="36"/>
  <c r="O398" i="36"/>
  <c r="O385" i="36"/>
  <c r="O405" i="36"/>
  <c r="P405" i="36" s="1"/>
  <c r="O392" i="36"/>
  <c r="O402" i="36"/>
  <c r="O400" i="36"/>
  <c r="O395" i="36"/>
  <c r="O410" i="36"/>
  <c r="P409" i="36" s="1"/>
  <c r="O397" i="36"/>
  <c r="P397" i="36" s="1"/>
  <c r="S462" i="36"/>
  <c r="O508" i="36"/>
  <c r="O529" i="36"/>
  <c r="O486" i="36"/>
  <c r="P486" i="36" s="1"/>
  <c r="O516" i="36"/>
  <c r="O537" i="36"/>
  <c r="O489" i="36"/>
  <c r="S510" i="36"/>
  <c r="S518" i="36"/>
  <c r="S490" i="36"/>
  <c r="S498" i="36"/>
  <c r="S478" i="36"/>
  <c r="S482" i="36"/>
  <c r="S538" i="36"/>
  <c r="S474" i="36"/>
  <c r="P498" i="36"/>
  <c r="P538" i="36"/>
  <c r="P470" i="36"/>
  <c r="P490" i="36"/>
  <c r="S506" i="36"/>
  <c r="S534" i="36"/>
  <c r="S542" i="36"/>
  <c r="S546" i="36"/>
  <c r="S514" i="36"/>
  <c r="P550" i="36"/>
  <c r="S486" i="36"/>
  <c r="P534" i="36"/>
  <c r="S458" i="36"/>
  <c r="S522" i="36"/>
  <c r="S526" i="36"/>
  <c r="S494" i="36"/>
  <c r="T490" i="36" s="1"/>
  <c r="S357" i="36"/>
  <c r="S421" i="36"/>
  <c r="S413" i="36"/>
  <c r="S361" i="36"/>
  <c r="S365" i="36"/>
  <c r="S381" i="36"/>
  <c r="S425" i="36"/>
  <c r="P417" i="36"/>
  <c r="S409" i="36"/>
  <c r="S389" i="36"/>
  <c r="S429" i="36"/>
  <c r="S397" i="36"/>
  <c r="S401" i="36"/>
  <c r="P425" i="36"/>
  <c r="P413" i="36"/>
  <c r="P421" i="36"/>
  <c r="S385" i="36"/>
  <c r="S405" i="36"/>
  <c r="S353" i="36"/>
  <c r="S373" i="36"/>
  <c r="P429" i="36"/>
  <c r="F101" i="36"/>
  <c r="F109" i="36"/>
  <c r="F30" i="40"/>
  <c r="C26" i="40"/>
  <c r="H26" i="40"/>
  <c r="F29" i="40"/>
  <c r="E26" i="40"/>
  <c r="F26" i="40" s="1"/>
  <c r="G26" i="40" s="1"/>
  <c r="D26" i="40"/>
  <c r="B29" i="40"/>
  <c r="F12" i="40"/>
  <c r="F11" i="40"/>
  <c r="F10" i="40"/>
  <c r="F9" i="40"/>
  <c r="F8" i="40"/>
  <c r="F7" i="40"/>
  <c r="F6" i="40"/>
  <c r="F5" i="40"/>
  <c r="P494" i="36" l="1"/>
  <c r="P518" i="36"/>
  <c r="P474" i="36"/>
  <c r="S441" i="36"/>
  <c r="T474" i="36"/>
  <c r="P522" i="36"/>
  <c r="P369" i="36"/>
  <c r="P437" i="36"/>
  <c r="Q433" i="36" s="1"/>
  <c r="T353" i="36"/>
  <c r="P389" i="36"/>
  <c r="Q385" i="36" s="1"/>
  <c r="P381" i="36"/>
  <c r="P377" i="36"/>
  <c r="Q369" i="36" s="1"/>
  <c r="P542" i="36"/>
  <c r="Q538" i="36" s="1"/>
  <c r="P353" i="36"/>
  <c r="Q353" i="36" s="1"/>
  <c r="P514" i="36"/>
  <c r="P466" i="36"/>
  <c r="Q458" i="36" s="1"/>
  <c r="P365" i="36"/>
  <c r="P462" i="36"/>
  <c r="Q474" i="36"/>
  <c r="P526" i="36"/>
  <c r="P393" i="36"/>
  <c r="T538" i="36"/>
  <c r="P506" i="36"/>
  <c r="T458" i="36"/>
  <c r="T433" i="36"/>
  <c r="Q522" i="36"/>
  <c r="T522" i="36"/>
  <c r="Q490" i="36"/>
  <c r="T506" i="36"/>
  <c r="T401" i="36"/>
  <c r="T417" i="36"/>
  <c r="Q401" i="36"/>
  <c r="Q417" i="36"/>
  <c r="T385" i="36"/>
  <c r="J314" i="36"/>
  <c r="G314" i="36"/>
  <c r="J310" i="36"/>
  <c r="G310" i="36"/>
  <c r="J306" i="36"/>
  <c r="G306" i="36"/>
  <c r="J302" i="36"/>
  <c r="G302" i="36"/>
  <c r="J298" i="36"/>
  <c r="G298" i="36"/>
  <c r="J294" i="36"/>
  <c r="G294" i="36"/>
  <c r="J290" i="36"/>
  <c r="G290" i="36"/>
  <c r="J286" i="36"/>
  <c r="G286" i="36"/>
  <c r="J282" i="36"/>
  <c r="G282" i="36"/>
  <c r="J278" i="36"/>
  <c r="G278" i="36"/>
  <c r="J274" i="36"/>
  <c r="G274" i="36"/>
  <c r="J270" i="36"/>
  <c r="G270" i="36"/>
  <c r="J266" i="36"/>
  <c r="G266" i="36"/>
  <c r="J262" i="36"/>
  <c r="G262" i="36"/>
  <c r="J258" i="36"/>
  <c r="G258" i="36"/>
  <c r="J254" i="36"/>
  <c r="G254" i="36"/>
  <c r="J250" i="36"/>
  <c r="G250" i="36"/>
  <c r="J246" i="36"/>
  <c r="G246" i="36"/>
  <c r="J242" i="36"/>
  <c r="G242" i="36"/>
  <c r="J238" i="36"/>
  <c r="G238" i="36"/>
  <c r="R34" i="38"/>
  <c r="F38" i="37"/>
  <c r="E38" i="37"/>
  <c r="Q34" i="38"/>
  <c r="P34" i="38"/>
  <c r="S38" i="38"/>
  <c r="S37" i="38"/>
  <c r="S34" i="38"/>
  <c r="T34" i="38" s="1"/>
  <c r="O37" i="38"/>
  <c r="F42" i="37"/>
  <c r="F41" i="37"/>
  <c r="B41" i="37"/>
  <c r="D38" i="37"/>
  <c r="C38" i="37"/>
  <c r="F33" i="38"/>
  <c r="F32" i="38"/>
  <c r="J33" i="38"/>
  <c r="J34" i="38"/>
  <c r="J35" i="38"/>
  <c r="J36" i="38"/>
  <c r="J37" i="38"/>
  <c r="J38" i="38"/>
  <c r="J39" i="38"/>
  <c r="J40" i="38"/>
  <c r="J41" i="38"/>
  <c r="J42" i="38"/>
  <c r="J43" i="38"/>
  <c r="J44" i="38"/>
  <c r="J45" i="38"/>
  <c r="J46" i="38"/>
  <c r="J47" i="38"/>
  <c r="J48" i="38"/>
  <c r="J49" i="38"/>
  <c r="J50" i="38"/>
  <c r="J51" i="38"/>
  <c r="J52" i="38"/>
  <c r="J53" i="38"/>
  <c r="J54" i="38"/>
  <c r="J55" i="38"/>
  <c r="J56" i="38"/>
  <c r="J57" i="38"/>
  <c r="J58" i="38"/>
  <c r="J59" i="38"/>
  <c r="J60" i="38"/>
  <c r="J61" i="38"/>
  <c r="J62" i="38"/>
  <c r="J63" i="38"/>
  <c r="J64" i="38"/>
  <c r="J65" i="38"/>
  <c r="J66" i="38"/>
  <c r="J67" i="38"/>
  <c r="J68" i="38"/>
  <c r="J69" i="38"/>
  <c r="J70" i="38"/>
  <c r="J71" i="38"/>
  <c r="J72" i="38"/>
  <c r="J73" i="38"/>
  <c r="J74" i="38"/>
  <c r="J75" i="38"/>
  <c r="J76" i="38"/>
  <c r="J77" i="38"/>
  <c r="J78" i="38"/>
  <c r="J79" i="38"/>
  <c r="J80" i="38"/>
  <c r="J81" i="38"/>
  <c r="J82" i="38"/>
  <c r="J83" i="38"/>
  <c r="J84" i="38"/>
  <c r="J85" i="38"/>
  <c r="J86" i="38"/>
  <c r="J87" i="38"/>
  <c r="J88" i="38"/>
  <c r="J89" i="38"/>
  <c r="J90" i="38"/>
  <c r="J91" i="38"/>
  <c r="J92" i="38"/>
  <c r="J93" i="38"/>
  <c r="J94" i="38"/>
  <c r="J95" i="38"/>
  <c r="J96" i="38"/>
  <c r="J97" i="38"/>
  <c r="J98" i="38"/>
  <c r="J99" i="38"/>
  <c r="J100" i="38"/>
  <c r="J101" i="38"/>
  <c r="J102" i="38"/>
  <c r="J103" i="38"/>
  <c r="J104" i="38"/>
  <c r="J105" i="38"/>
  <c r="J106" i="38"/>
  <c r="J107" i="38"/>
  <c r="J108" i="38"/>
  <c r="J109" i="38"/>
  <c r="J110" i="38"/>
  <c r="J111" i="38"/>
  <c r="J112" i="38"/>
  <c r="J113" i="38"/>
  <c r="J114" i="38"/>
  <c r="J115" i="38"/>
  <c r="J116" i="38"/>
  <c r="J117" i="38"/>
  <c r="J118" i="38"/>
  <c r="J119" i="38"/>
  <c r="J120" i="38"/>
  <c r="J121" i="38"/>
  <c r="J122" i="38"/>
  <c r="J123" i="38"/>
  <c r="J124" i="38"/>
  <c r="J125" i="38"/>
  <c r="J126" i="38"/>
  <c r="J127" i="38"/>
  <c r="J128" i="38"/>
  <c r="J129" i="38"/>
  <c r="J130" i="38"/>
  <c r="J131" i="38"/>
  <c r="J132" i="38"/>
  <c r="J133" i="38"/>
  <c r="J134" i="38"/>
  <c r="J135" i="38"/>
  <c r="J136" i="38"/>
  <c r="J137" i="38"/>
  <c r="J138" i="38"/>
  <c r="J139" i="38"/>
  <c r="J140" i="38"/>
  <c r="J141" i="38"/>
  <c r="J142" i="38"/>
  <c r="J143" i="38"/>
  <c r="J144" i="38"/>
  <c r="J145" i="38"/>
  <c r="J146" i="38"/>
  <c r="J147" i="38"/>
  <c r="J148" i="38"/>
  <c r="J149" i="38"/>
  <c r="J150" i="38"/>
  <c r="J151" i="38"/>
  <c r="J152" i="38"/>
  <c r="J153" i="38"/>
  <c r="J154" i="38"/>
  <c r="J155" i="38"/>
  <c r="J156" i="38"/>
  <c r="J157" i="38"/>
  <c r="J158" i="38"/>
  <c r="J159" i="38"/>
  <c r="J160" i="38"/>
  <c r="J161" i="38"/>
  <c r="J162" i="38"/>
  <c r="J163" i="38"/>
  <c r="J164" i="38"/>
  <c r="J165" i="38"/>
  <c r="J166" i="38"/>
  <c r="J167" i="38"/>
  <c r="J168" i="38"/>
  <c r="J169" i="38"/>
  <c r="J170" i="38"/>
  <c r="J171" i="38"/>
  <c r="J172" i="38"/>
  <c r="J173" i="38"/>
  <c r="J174" i="38"/>
  <c r="J175" i="38"/>
  <c r="J176" i="38"/>
  <c r="J177" i="38"/>
  <c r="J178" i="38"/>
  <c r="J179" i="38"/>
  <c r="J180" i="38"/>
  <c r="J181" i="38"/>
  <c r="J182" i="38"/>
  <c r="J183" i="38"/>
  <c r="J184" i="38"/>
  <c r="J185" i="38"/>
  <c r="J186" i="38"/>
  <c r="J187" i="38"/>
  <c r="J188" i="38"/>
  <c r="J189" i="38"/>
  <c r="J190" i="38"/>
  <c r="J191" i="38"/>
  <c r="J192" i="38"/>
  <c r="J193" i="38"/>
  <c r="J194" i="38"/>
  <c r="J195" i="38"/>
  <c r="J196" i="38"/>
  <c r="J197" i="38"/>
  <c r="J198" i="38"/>
  <c r="J199" i="38"/>
  <c r="J200" i="38"/>
  <c r="J201" i="38"/>
  <c r="J202" i="38"/>
  <c r="J203" i="38"/>
  <c r="J204" i="38"/>
  <c r="J205" i="38"/>
  <c r="J206" i="38"/>
  <c r="J207" i="38"/>
  <c r="J208" i="38"/>
  <c r="J209" i="38"/>
  <c r="J210" i="38"/>
  <c r="J211" i="38"/>
  <c r="J212" i="38"/>
  <c r="J213" i="38"/>
  <c r="J214" i="38"/>
  <c r="J215" i="38"/>
  <c r="J216" i="38"/>
  <c r="J217" i="38"/>
  <c r="J218" i="38"/>
  <c r="J219" i="38"/>
  <c r="J220" i="38"/>
  <c r="J221" i="38"/>
  <c r="J222" i="38"/>
  <c r="J223" i="38"/>
  <c r="J224" i="38"/>
  <c r="J225" i="38"/>
  <c r="J226" i="38"/>
  <c r="J227" i="38"/>
  <c r="J228" i="38"/>
  <c r="J229" i="38"/>
  <c r="J230" i="38"/>
  <c r="J231" i="38"/>
  <c r="J232" i="38"/>
  <c r="J233" i="38"/>
  <c r="J234" i="38"/>
  <c r="J235" i="38"/>
  <c r="J236" i="38"/>
  <c r="J237" i="38"/>
  <c r="J238" i="38"/>
  <c r="J239" i="38"/>
  <c r="J240" i="38"/>
  <c r="J241" i="38"/>
  <c r="J242" i="38"/>
  <c r="J243" i="38"/>
  <c r="J244" i="38"/>
  <c r="J245" i="38"/>
  <c r="J246" i="38"/>
  <c r="J247" i="38"/>
  <c r="J248" i="38"/>
  <c r="J249" i="38"/>
  <c r="J250" i="38"/>
  <c r="J251" i="38"/>
  <c r="J252" i="38"/>
  <c r="J253" i="38"/>
  <c r="J254" i="38"/>
  <c r="J255" i="38"/>
  <c r="J256" i="38"/>
  <c r="J257" i="38"/>
  <c r="J258" i="38"/>
  <c r="J259" i="38"/>
  <c r="J260" i="38"/>
  <c r="J261" i="38"/>
  <c r="J262" i="38"/>
  <c r="J263" i="38"/>
  <c r="J264" i="38"/>
  <c r="J265" i="38"/>
  <c r="J266" i="38"/>
  <c r="J267" i="38"/>
  <c r="J268" i="38"/>
  <c r="J269" i="38"/>
  <c r="J270" i="38"/>
  <c r="J271" i="38"/>
  <c r="J3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4" i="38"/>
  <c r="F35" i="38"/>
  <c r="F16" i="38"/>
  <c r="F13" i="38"/>
  <c r="F14" i="38"/>
  <c r="F15" i="38"/>
  <c r="F17" i="38"/>
  <c r="F18" i="38"/>
  <c r="F19" i="38"/>
  <c r="F20" i="38"/>
  <c r="F12" i="38"/>
  <c r="F11" i="38"/>
  <c r="F10" i="38"/>
  <c r="F9" i="38"/>
  <c r="F8" i="38"/>
  <c r="F7" i="38"/>
  <c r="F6" i="38"/>
  <c r="F5" i="37"/>
  <c r="Q506" i="36" l="1"/>
  <c r="K286" i="36"/>
  <c r="K270" i="36"/>
  <c r="K238" i="36"/>
  <c r="K254" i="36"/>
  <c r="K302" i="36"/>
  <c r="R296" i="36" s="1"/>
  <c r="H286" i="36"/>
  <c r="H270" i="36"/>
  <c r="H238" i="36"/>
  <c r="H254" i="36"/>
  <c r="H302" i="36"/>
  <c r="O277" i="36" s="1"/>
  <c r="O283" i="36"/>
  <c r="O243" i="36"/>
  <c r="O293" i="36"/>
  <c r="O255" i="36"/>
  <c r="O278" i="36"/>
  <c r="R290" i="36"/>
  <c r="R266" i="36"/>
  <c r="R246" i="36"/>
  <c r="R315" i="36"/>
  <c r="R305" i="36"/>
  <c r="R301" i="36"/>
  <c r="R261" i="36"/>
  <c r="R300" i="36"/>
  <c r="R280" i="36"/>
  <c r="R260" i="36"/>
  <c r="R285" i="36"/>
  <c r="R265" i="36"/>
  <c r="R259" i="36"/>
  <c r="R239" i="36"/>
  <c r="R308" i="36"/>
  <c r="R288" i="36"/>
  <c r="R284" i="36"/>
  <c r="R264" i="36"/>
  <c r="R244" i="36"/>
  <c r="R298" i="36"/>
  <c r="R278" i="36"/>
  <c r="R238" i="36"/>
  <c r="R312" i="36"/>
  <c r="R292" i="36"/>
  <c r="R272" i="36"/>
  <c r="R268" i="36"/>
  <c r="R248" i="36"/>
  <c r="R252" i="36"/>
  <c r="R306" i="36"/>
  <c r="R282" i="36"/>
  <c r="R242" i="36"/>
  <c r="O292" i="36"/>
  <c r="G38" i="37"/>
  <c r="H38" i="37" s="1"/>
  <c r="U34" i="38"/>
  <c r="F221" i="36"/>
  <c r="F117" i="36"/>
  <c r="F125" i="36"/>
  <c r="F133" i="36"/>
  <c r="F141" i="36"/>
  <c r="F149" i="36"/>
  <c r="F157" i="36"/>
  <c r="F165" i="36"/>
  <c r="F173" i="36"/>
  <c r="F181" i="36"/>
  <c r="F189" i="36"/>
  <c r="F197" i="36"/>
  <c r="F205" i="36"/>
  <c r="F213" i="36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G28" i="32"/>
  <c r="G27" i="32"/>
  <c r="F5" i="32"/>
  <c r="R316" i="36" l="1"/>
  <c r="R271" i="36"/>
  <c r="R243" i="36"/>
  <c r="R302" i="36"/>
  <c r="R267" i="36"/>
  <c r="R277" i="36"/>
  <c r="O275" i="36"/>
  <c r="O266" i="36"/>
  <c r="R250" i="36"/>
  <c r="R257" i="36"/>
  <c r="O261" i="36"/>
  <c r="R274" i="36"/>
  <c r="O304" i="36"/>
  <c r="R307" i="36"/>
  <c r="R294" i="36"/>
  <c r="S294" i="36" s="1"/>
  <c r="O294" i="36"/>
  <c r="R313" i="36"/>
  <c r="R314" i="36"/>
  <c r="O289" i="36"/>
  <c r="R258" i="36"/>
  <c r="R240" i="36"/>
  <c r="R286" i="36"/>
  <c r="O265" i="36"/>
  <c r="O285" i="36"/>
  <c r="O311" i="36"/>
  <c r="O291" i="36"/>
  <c r="O273" i="36"/>
  <c r="O274" i="36"/>
  <c r="P274" i="36" s="1"/>
  <c r="O297" i="36"/>
  <c r="O242" i="36"/>
  <c r="O316" i="36"/>
  <c r="R275" i="36"/>
  <c r="O259" i="36"/>
  <c r="O317" i="36"/>
  <c r="O279" i="36"/>
  <c r="O306" i="36"/>
  <c r="O298" i="36"/>
  <c r="O313" i="36"/>
  <c r="R249" i="36"/>
  <c r="R245" i="36"/>
  <c r="R270" i="36"/>
  <c r="R291" i="36"/>
  <c r="S290" i="36" s="1"/>
  <c r="O295" i="36"/>
  <c r="O307" i="36"/>
  <c r="R263" i="36"/>
  <c r="R299" i="36"/>
  <c r="S298" i="36" s="1"/>
  <c r="R297" i="36"/>
  <c r="O290" i="36"/>
  <c r="P290" i="36" s="1"/>
  <c r="O312" i="36"/>
  <c r="R269" i="36"/>
  <c r="R303" i="36"/>
  <c r="R281" i="36"/>
  <c r="R311" i="36"/>
  <c r="O281" i="36"/>
  <c r="O302" i="36"/>
  <c r="R293" i="36"/>
  <c r="R309" i="36"/>
  <c r="R295" i="36"/>
  <c r="R317" i="36"/>
  <c r="S314" i="36" s="1"/>
  <c r="O250" i="36"/>
  <c r="O286" i="36"/>
  <c r="O248" i="36"/>
  <c r="O276" i="36"/>
  <c r="O238" i="36"/>
  <c r="P238" i="36" s="1"/>
  <c r="O287" i="36"/>
  <c r="O296" i="36"/>
  <c r="O280" i="36"/>
  <c r="O260" i="36"/>
  <c r="O244" i="36"/>
  <c r="O282" i="36"/>
  <c r="O269" i="36"/>
  <c r="O268" i="36"/>
  <c r="O270" i="36"/>
  <c r="O271" i="36"/>
  <c r="O249" i="36"/>
  <c r="O240" i="36"/>
  <c r="O267" i="36"/>
  <c r="R256" i="36"/>
  <c r="O258" i="36"/>
  <c r="P258" i="36" s="1"/>
  <c r="O252" i="36"/>
  <c r="O314" i="36"/>
  <c r="O288" i="36"/>
  <c r="O310" i="36"/>
  <c r="O309" i="36"/>
  <c r="O284" i="36"/>
  <c r="O257" i="36"/>
  <c r="R273" i="36"/>
  <c r="R254" i="36"/>
  <c r="R241" i="36"/>
  <c r="S238" i="36" s="1"/>
  <c r="R276" i="36"/>
  <c r="O246" i="36"/>
  <c r="O272" i="36"/>
  <c r="O300" i="36"/>
  <c r="O245" i="36"/>
  <c r="O256" i="36"/>
  <c r="O308" i="36"/>
  <c r="O315" i="36"/>
  <c r="O262" i="36"/>
  <c r="O305" i="36"/>
  <c r="O303" i="36"/>
  <c r="O264" i="36"/>
  <c r="O247" i="36"/>
  <c r="R283" i="36"/>
  <c r="R289" i="36"/>
  <c r="S286" i="36" s="1"/>
  <c r="R251" i="36"/>
  <c r="R247" i="36"/>
  <c r="S246" i="36" s="1"/>
  <c r="O263" i="36"/>
  <c r="O239" i="36"/>
  <c r="O253" i="36"/>
  <c r="O301" i="36"/>
  <c r="O299" i="36"/>
  <c r="O254" i="36"/>
  <c r="R255" i="36"/>
  <c r="R253" i="36"/>
  <c r="O241" i="36"/>
  <c r="R310" i="36"/>
  <c r="R262" i="36"/>
  <c r="R287" i="36"/>
  <c r="R279" i="36"/>
  <c r="R304" i="36"/>
  <c r="S282" i="36"/>
  <c r="O251" i="36"/>
  <c r="S258" i="36"/>
  <c r="P310" i="36"/>
  <c r="S266" i="36"/>
  <c r="S242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13" i="36"/>
  <c r="F30" i="31"/>
  <c r="F31" i="31"/>
  <c r="F32" i="31"/>
  <c r="F29" i="31"/>
  <c r="B29" i="31"/>
  <c r="E26" i="31"/>
  <c r="F26" i="31" s="1"/>
  <c r="G26" i="31" s="1"/>
  <c r="D26" i="31"/>
  <c r="C26" i="31"/>
  <c r="F30" i="35"/>
  <c r="F29" i="35"/>
  <c r="H26" i="35"/>
  <c r="G26" i="35"/>
  <c r="F26" i="35"/>
  <c r="E26" i="35"/>
  <c r="B29" i="35"/>
  <c r="D26" i="35"/>
  <c r="C26" i="35"/>
  <c r="F10" i="35"/>
  <c r="F5" i="35"/>
  <c r="F6" i="35"/>
  <c r="F7" i="35"/>
  <c r="F8" i="35"/>
  <c r="F9" i="35"/>
  <c r="F11" i="35"/>
  <c r="F12" i="35"/>
  <c r="P298" i="36" l="1"/>
  <c r="S306" i="36"/>
  <c r="P306" i="36"/>
  <c r="P278" i="36"/>
  <c r="S262" i="36"/>
  <c r="P282" i="36"/>
  <c r="P294" i="36"/>
  <c r="P242" i="36"/>
  <c r="P302" i="36"/>
  <c r="P314" i="36"/>
  <c r="P286" i="36"/>
  <c r="I49" i="36"/>
  <c r="I33" i="36"/>
  <c r="P262" i="36"/>
  <c r="S274" i="36"/>
  <c r="I17" i="36"/>
  <c r="S250" i="36"/>
  <c r="P270" i="36"/>
  <c r="Q270" i="36" s="1"/>
  <c r="S310" i="36"/>
  <c r="I65" i="36"/>
  <c r="S254" i="36"/>
  <c r="T254" i="36" s="1"/>
  <c r="P266" i="36"/>
  <c r="P250" i="36"/>
  <c r="S278" i="36"/>
  <c r="S270" i="36"/>
  <c r="I81" i="36"/>
  <c r="S302" i="36"/>
  <c r="T302" i="36" s="1"/>
  <c r="P254" i="36"/>
  <c r="I57" i="36"/>
  <c r="P246" i="36"/>
  <c r="I73" i="36"/>
  <c r="I37" i="36"/>
  <c r="I85" i="36"/>
  <c r="I53" i="36"/>
  <c r="I25" i="36"/>
  <c r="I21" i="36"/>
  <c r="I69" i="36"/>
  <c r="I41" i="36"/>
  <c r="I77" i="36"/>
  <c r="I45" i="36"/>
  <c r="I29" i="36"/>
  <c r="I89" i="36"/>
  <c r="I13" i="36"/>
  <c r="I61" i="36"/>
  <c r="Q286" i="36"/>
  <c r="Q302" i="36"/>
  <c r="T238" i="36"/>
  <c r="T286" i="36"/>
  <c r="H26" i="31"/>
  <c r="F6" i="33"/>
  <c r="F7" i="33"/>
  <c r="F8" i="33"/>
  <c r="F5" i="33"/>
  <c r="F6" i="32"/>
  <c r="F7" i="32"/>
  <c r="F8" i="32"/>
  <c r="Q254" i="36" l="1"/>
  <c r="Q238" i="36"/>
  <c r="T270" i="36"/>
  <c r="P260" i="13"/>
  <c r="P287" i="13"/>
  <c r="P286" i="13"/>
  <c r="P285" i="13"/>
  <c r="P284" i="13"/>
  <c r="P283" i="13"/>
  <c r="P282" i="13"/>
  <c r="P281" i="13"/>
  <c r="P280" i="13"/>
  <c r="Q280" i="13" s="1"/>
  <c r="P279" i="13"/>
  <c r="P278" i="13"/>
  <c r="P277" i="13"/>
  <c r="P276" i="13"/>
  <c r="Q276" i="13" s="1"/>
  <c r="P275" i="13"/>
  <c r="P274" i="13"/>
  <c r="P273" i="13"/>
  <c r="P272" i="13"/>
  <c r="Q272" i="13" s="1"/>
  <c r="R272" i="13" s="1"/>
  <c r="P271" i="13"/>
  <c r="P270" i="13"/>
  <c r="P269" i="13"/>
  <c r="P268" i="13"/>
  <c r="P267" i="13"/>
  <c r="P266" i="13"/>
  <c r="P265" i="13"/>
  <c r="P264" i="13"/>
  <c r="P263" i="13"/>
  <c r="P262" i="13"/>
  <c r="P261" i="13"/>
  <c r="Q260" i="13"/>
  <c r="P259" i="13"/>
  <c r="P258" i="13"/>
  <c r="P257" i="13"/>
  <c r="P256" i="13"/>
  <c r="Q256" i="13" s="1"/>
  <c r="R256" i="13" s="1"/>
  <c r="P255" i="13"/>
  <c r="P254" i="13"/>
  <c r="P253" i="13"/>
  <c r="P252" i="13"/>
  <c r="P251" i="13"/>
  <c r="P250" i="13"/>
  <c r="P249" i="13"/>
  <c r="P248" i="13"/>
  <c r="P247" i="13"/>
  <c r="P246" i="13"/>
  <c r="P245" i="13"/>
  <c r="P244" i="13"/>
  <c r="P243" i="13"/>
  <c r="P242" i="13"/>
  <c r="P241" i="13"/>
  <c r="Q240" i="13" s="1"/>
  <c r="R240" i="13" s="1"/>
  <c r="P240" i="13"/>
  <c r="P239" i="13"/>
  <c r="P238" i="13"/>
  <c r="P237" i="13"/>
  <c r="P236" i="13"/>
  <c r="P235" i="13"/>
  <c r="P234" i="13"/>
  <c r="P233" i="13"/>
  <c r="P232" i="13"/>
  <c r="Q232" i="13" s="1"/>
  <c r="P231" i="13"/>
  <c r="P230" i="13"/>
  <c r="P229" i="13"/>
  <c r="P228" i="13"/>
  <c r="Q228" i="13" s="1"/>
  <c r="P227" i="13"/>
  <c r="P226" i="13"/>
  <c r="P225" i="13"/>
  <c r="P224" i="13"/>
  <c r="Q224" i="13" s="1"/>
  <c r="R224" i="13" s="1"/>
  <c r="P223" i="13"/>
  <c r="P222" i="13"/>
  <c r="P221" i="13"/>
  <c r="P220" i="13"/>
  <c r="P219" i="13"/>
  <c r="P218" i="13"/>
  <c r="P217" i="13"/>
  <c r="P216" i="13"/>
  <c r="Q216" i="13" s="1"/>
  <c r="P215" i="13"/>
  <c r="P214" i="13"/>
  <c r="P213" i="13"/>
  <c r="P212" i="13"/>
  <c r="Q212" i="13" s="1"/>
  <c r="P211" i="13"/>
  <c r="P210" i="13"/>
  <c r="P209" i="13"/>
  <c r="P208" i="13"/>
  <c r="Q208" i="13" s="1"/>
  <c r="R208" i="13" s="1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N248" i="13" s="1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N284" i="13"/>
  <c r="N272" i="13"/>
  <c r="N264" i="13"/>
  <c r="N256" i="13"/>
  <c r="N252" i="13"/>
  <c r="N260" i="13"/>
  <c r="N276" i="13"/>
  <c r="O224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N232" i="13"/>
  <c r="N240" i="13"/>
  <c r="N244" i="13"/>
  <c r="M219" i="13"/>
  <c r="M218" i="13"/>
  <c r="M217" i="13"/>
  <c r="M216" i="13"/>
  <c r="M215" i="13"/>
  <c r="M214" i="13"/>
  <c r="M213" i="13"/>
  <c r="N212" i="13"/>
  <c r="N220" i="13"/>
  <c r="N224" i="13"/>
  <c r="N228" i="13"/>
  <c r="N236" i="13"/>
  <c r="N268" i="13"/>
  <c r="M212" i="13"/>
  <c r="M211" i="13"/>
  <c r="M210" i="13"/>
  <c r="M209" i="13"/>
  <c r="N216" i="13"/>
  <c r="N280" i="13"/>
  <c r="M208" i="13"/>
  <c r="Q284" i="13"/>
  <c r="Q268" i="13"/>
  <c r="Q264" i="13"/>
  <c r="Q252" i="13"/>
  <c r="Q248" i="13"/>
  <c r="Q244" i="13"/>
  <c r="Q236" i="13"/>
  <c r="Q220" i="13"/>
  <c r="N208" i="13"/>
  <c r="K11" i="13"/>
  <c r="K10" i="13"/>
  <c r="K9" i="13"/>
  <c r="K8" i="13"/>
  <c r="J11" i="13"/>
  <c r="J10" i="13"/>
  <c r="J9" i="13"/>
  <c r="J8" i="13"/>
  <c r="F6" i="31"/>
  <c r="F7" i="31"/>
  <c r="F8" i="31"/>
  <c r="F9" i="31"/>
  <c r="F10" i="31"/>
  <c r="F11" i="31"/>
  <c r="F12" i="31"/>
  <c r="F5" i="31"/>
  <c r="G5" i="13"/>
  <c r="G6" i="13"/>
  <c r="G8" i="13"/>
  <c r="G9" i="13"/>
  <c r="G10" i="13"/>
  <c r="G12" i="13"/>
  <c r="G13" i="13"/>
  <c r="G14" i="13"/>
  <c r="G16" i="13"/>
  <c r="G17" i="13"/>
  <c r="G18" i="13"/>
  <c r="G20" i="13"/>
  <c r="G21" i="13"/>
  <c r="G22" i="13"/>
  <c r="G24" i="13"/>
  <c r="G25" i="13"/>
  <c r="G26" i="13"/>
  <c r="G28" i="13"/>
  <c r="G29" i="13"/>
  <c r="G30" i="13"/>
  <c r="G32" i="13"/>
  <c r="G33" i="13"/>
  <c r="G34" i="13"/>
  <c r="G4" i="13"/>
  <c r="F6" i="28"/>
  <c r="F7" i="28"/>
  <c r="F8" i="28"/>
  <c r="F5" i="28"/>
  <c r="F6" i="27"/>
  <c r="F7" i="27"/>
  <c r="F8" i="27"/>
  <c r="F5" i="27"/>
  <c r="F6" i="26"/>
  <c r="F7" i="26"/>
  <c r="F8" i="26"/>
  <c r="F5" i="26"/>
  <c r="O272" i="13" l="1"/>
  <c r="O256" i="13"/>
  <c r="O240" i="13"/>
  <c r="O208" i="13"/>
  <c r="V430" i="13"/>
  <c r="U430" i="13"/>
  <c r="T430" i="13"/>
  <c r="S430" i="13"/>
  <c r="R430" i="13"/>
  <c r="Q430" i="13"/>
  <c r="P430" i="13"/>
  <c r="O430" i="13"/>
  <c r="N430" i="13"/>
  <c r="M430" i="13"/>
  <c r="L430" i="13"/>
  <c r="K430" i="13"/>
  <c r="J430" i="13"/>
  <c r="I430" i="13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5" i="24"/>
  <c r="E296" i="13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5" i="21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5" i="22"/>
  <c r="E384" i="13" l="1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5" i="20"/>
  <c r="F6" i="19" l="1"/>
  <c r="F5" i="19"/>
  <c r="F7" i="19"/>
  <c r="F8" i="19"/>
  <c r="F6" i="18"/>
  <c r="F7" i="18"/>
  <c r="F8" i="18"/>
  <c r="F5" i="18"/>
  <c r="F6" i="16"/>
  <c r="F7" i="16"/>
  <c r="F8" i="16"/>
  <c r="F9" i="16"/>
  <c r="F10" i="16"/>
  <c r="F11" i="16"/>
  <c r="F12" i="16"/>
  <c r="F5" i="16"/>
  <c r="F5" i="4"/>
  <c r="G400" i="13" l="1"/>
  <c r="G312" i="13"/>
  <c r="G320" i="13"/>
  <c r="G328" i="13"/>
  <c r="G336" i="13"/>
  <c r="G344" i="13"/>
  <c r="G352" i="13"/>
  <c r="G360" i="13"/>
  <c r="G368" i="13"/>
  <c r="G376" i="13"/>
  <c r="G384" i="13"/>
  <c r="G392" i="13"/>
  <c r="G304" i="13"/>
  <c r="G296" i="13"/>
  <c r="E312" i="13"/>
  <c r="E320" i="13"/>
  <c r="E328" i="13"/>
  <c r="E336" i="13"/>
  <c r="E344" i="13"/>
  <c r="E352" i="13"/>
  <c r="E360" i="13"/>
  <c r="E368" i="13"/>
  <c r="E376" i="13"/>
  <c r="E392" i="13"/>
  <c r="E400" i="13"/>
  <c r="E304" i="13"/>
  <c r="E272" i="13"/>
  <c r="H284" i="13"/>
  <c r="H280" i="13"/>
  <c r="H276" i="13"/>
  <c r="H272" i="13"/>
  <c r="H268" i="13"/>
  <c r="H264" i="13"/>
  <c r="H260" i="13"/>
  <c r="H256" i="13"/>
  <c r="H252" i="13"/>
  <c r="H248" i="13"/>
  <c r="H244" i="13"/>
  <c r="H240" i="13"/>
  <c r="I240" i="13" s="1"/>
  <c r="H236" i="13"/>
  <c r="H232" i="13"/>
  <c r="H228" i="13"/>
  <c r="H224" i="13"/>
  <c r="H220" i="13"/>
  <c r="H216" i="13"/>
  <c r="H212" i="13"/>
  <c r="H208" i="13"/>
  <c r="I208" i="13" s="1"/>
  <c r="E284" i="13"/>
  <c r="E280" i="13"/>
  <c r="E276" i="13"/>
  <c r="E268" i="13"/>
  <c r="E264" i="13"/>
  <c r="E260" i="13"/>
  <c r="E256" i="13"/>
  <c r="E252" i="13"/>
  <c r="E248" i="13"/>
  <c r="E244" i="13"/>
  <c r="E240" i="13"/>
  <c r="F240" i="13" s="1"/>
  <c r="E236" i="13"/>
  <c r="E232" i="13"/>
  <c r="E228" i="13"/>
  <c r="E224" i="13"/>
  <c r="F224" i="13" s="1"/>
  <c r="E220" i="13"/>
  <c r="E216" i="13"/>
  <c r="E212" i="13"/>
  <c r="E208" i="13"/>
  <c r="J184" i="13"/>
  <c r="J61" i="13"/>
  <c r="J62" i="13"/>
  <c r="J63" i="13"/>
  <c r="J64" i="13"/>
  <c r="J65" i="13"/>
  <c r="J66" i="13"/>
  <c r="J67" i="13"/>
  <c r="K64" i="13" s="1"/>
  <c r="J68" i="13"/>
  <c r="J69" i="13"/>
  <c r="J70" i="13"/>
  <c r="J71" i="13"/>
  <c r="J72" i="13"/>
  <c r="K72" i="13" s="1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K84" i="13" s="1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K100" i="13" s="1"/>
  <c r="J104" i="13"/>
  <c r="K104" i="13" s="1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K120" i="13" s="1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K136" i="13" s="1"/>
  <c r="J137" i="13"/>
  <c r="J138" i="13"/>
  <c r="J139" i="13"/>
  <c r="J140" i="13"/>
  <c r="J141" i="13"/>
  <c r="J142" i="13"/>
  <c r="J143" i="13"/>
  <c r="J144" i="13"/>
  <c r="J145" i="13"/>
  <c r="K144" i="13" s="1"/>
  <c r="J146" i="13"/>
  <c r="J147" i="13"/>
  <c r="J148" i="13"/>
  <c r="K148" i="13" s="1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K160" i="13" s="1"/>
  <c r="J162" i="13"/>
  <c r="J163" i="13"/>
  <c r="J164" i="13"/>
  <c r="J165" i="13"/>
  <c r="J166" i="13"/>
  <c r="J167" i="13"/>
  <c r="K164" i="13" s="1"/>
  <c r="J168" i="13"/>
  <c r="K168" i="13" s="1"/>
  <c r="J169" i="13"/>
  <c r="J170" i="13"/>
  <c r="J171" i="13"/>
  <c r="J172" i="13"/>
  <c r="J173" i="13"/>
  <c r="J174" i="13"/>
  <c r="J175" i="13"/>
  <c r="J176" i="13"/>
  <c r="K176" i="13" s="1"/>
  <c r="J177" i="13"/>
  <c r="J178" i="13"/>
  <c r="J179" i="13"/>
  <c r="J180" i="13"/>
  <c r="J181" i="13"/>
  <c r="J182" i="13"/>
  <c r="J183" i="13"/>
  <c r="K184" i="13"/>
  <c r="J185" i="13"/>
  <c r="J186" i="13"/>
  <c r="J187" i="13"/>
  <c r="J188" i="13"/>
  <c r="K188" i="13" s="1"/>
  <c r="L188" i="13" s="1"/>
  <c r="J189" i="13"/>
  <c r="J190" i="13"/>
  <c r="J191" i="13"/>
  <c r="J192" i="13"/>
  <c r="K192" i="13" s="1"/>
  <c r="J193" i="13"/>
  <c r="J194" i="13"/>
  <c r="J195" i="13"/>
  <c r="J196" i="13"/>
  <c r="K196" i="13" s="1"/>
  <c r="J197" i="13"/>
  <c r="J198" i="13"/>
  <c r="J199" i="13"/>
  <c r="J200" i="13"/>
  <c r="K200" i="13" s="1"/>
  <c r="J201" i="13"/>
  <c r="J202" i="13"/>
  <c r="J203" i="13"/>
  <c r="J60" i="13"/>
  <c r="K140" i="13"/>
  <c r="K112" i="13"/>
  <c r="K96" i="13"/>
  <c r="K80" i="13"/>
  <c r="K76" i="13"/>
  <c r="K60" i="13"/>
  <c r="I188" i="13"/>
  <c r="I172" i="13"/>
  <c r="I60" i="13"/>
  <c r="F140" i="13"/>
  <c r="F124" i="13"/>
  <c r="F76" i="13"/>
  <c r="F60" i="13"/>
  <c r="E60" i="13"/>
  <c r="H148" i="13"/>
  <c r="H200" i="13"/>
  <c r="H196" i="13"/>
  <c r="H192" i="13"/>
  <c r="H188" i="13"/>
  <c r="H184" i="13"/>
  <c r="H180" i="13"/>
  <c r="H176" i="13"/>
  <c r="H172" i="13"/>
  <c r="H168" i="13"/>
  <c r="H164" i="13"/>
  <c r="H160" i="13"/>
  <c r="H156" i="13"/>
  <c r="I156" i="13" s="1"/>
  <c r="H152" i="13"/>
  <c r="H144" i="13"/>
  <c r="H140" i="13"/>
  <c r="I140" i="13" s="1"/>
  <c r="H136" i="13"/>
  <c r="H132" i="13"/>
  <c r="H128" i="13"/>
  <c r="H124" i="13"/>
  <c r="I124" i="13" s="1"/>
  <c r="H120" i="13"/>
  <c r="H116" i="13"/>
  <c r="H112" i="13"/>
  <c r="H108" i="13"/>
  <c r="I108" i="13" s="1"/>
  <c r="H104" i="13"/>
  <c r="H100" i="13"/>
  <c r="H96" i="13"/>
  <c r="H92" i="13"/>
  <c r="I92" i="13" s="1"/>
  <c r="H88" i="13"/>
  <c r="H84" i="13"/>
  <c r="H80" i="13"/>
  <c r="I76" i="13" s="1"/>
  <c r="H76" i="13"/>
  <c r="H72" i="13"/>
  <c r="H68" i="13"/>
  <c r="H64" i="13"/>
  <c r="H60" i="13"/>
  <c r="E164" i="13"/>
  <c r="E200" i="13"/>
  <c r="E196" i="13"/>
  <c r="E192" i="13"/>
  <c r="E188" i="13"/>
  <c r="F188" i="13" s="1"/>
  <c r="E184" i="13"/>
  <c r="E180" i="13"/>
  <c r="E176" i="13"/>
  <c r="E172" i="13"/>
  <c r="F172" i="13" s="1"/>
  <c r="E168" i="13"/>
  <c r="E160" i="13"/>
  <c r="F156" i="13" s="1"/>
  <c r="E156" i="13"/>
  <c r="E152" i="13"/>
  <c r="E148" i="13"/>
  <c r="E144" i="13"/>
  <c r="E140" i="13"/>
  <c r="E136" i="13"/>
  <c r="E132" i="13"/>
  <c r="E128" i="13"/>
  <c r="E124" i="13"/>
  <c r="E120" i="13"/>
  <c r="E116" i="13"/>
  <c r="E112" i="13"/>
  <c r="E108" i="13"/>
  <c r="F108" i="13" s="1"/>
  <c r="E104" i="13"/>
  <c r="E100" i="13"/>
  <c r="E96" i="13"/>
  <c r="F92" i="13" s="1"/>
  <c r="E92" i="13"/>
  <c r="E88" i="13"/>
  <c r="E84" i="13"/>
  <c r="E80" i="13"/>
  <c r="E76" i="13"/>
  <c r="E72" i="13"/>
  <c r="E68" i="13"/>
  <c r="E64" i="13"/>
  <c r="E48" i="13"/>
  <c r="E44" i="13"/>
  <c r="E4" i="13"/>
  <c r="E8" i="13"/>
  <c r="E12" i="13"/>
  <c r="E16" i="13"/>
  <c r="E20" i="13"/>
  <c r="E24" i="13"/>
  <c r="E28" i="13"/>
  <c r="E32" i="13"/>
  <c r="E40" i="13"/>
  <c r="E36" i="13"/>
  <c r="P98" i="2"/>
  <c r="P99" i="2"/>
  <c r="P100" i="2"/>
  <c r="P97" i="2"/>
  <c r="P83" i="2"/>
  <c r="P81" i="2"/>
  <c r="P82" i="2"/>
  <c r="P80" i="2"/>
  <c r="P93" i="2"/>
  <c r="P91" i="2"/>
  <c r="P92" i="2"/>
  <c r="P90" i="2"/>
  <c r="F33" i="4"/>
  <c r="F32" i="4"/>
  <c r="F31" i="4"/>
  <c r="F30" i="4"/>
  <c r="N100" i="2"/>
  <c r="N99" i="2"/>
  <c r="N98" i="2"/>
  <c r="N97" i="2"/>
  <c r="N93" i="2"/>
  <c r="N92" i="2"/>
  <c r="N91" i="2"/>
  <c r="N90" i="2"/>
  <c r="N83" i="2"/>
  <c r="N82" i="2"/>
  <c r="N81" i="2"/>
  <c r="N80" i="2"/>
  <c r="Y122" i="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5" i="1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5" i="12"/>
  <c r="F172" i="1"/>
  <c r="F10" i="7"/>
  <c r="F6" i="7"/>
  <c r="F7" i="7"/>
  <c r="F8" i="7"/>
  <c r="F9" i="7"/>
  <c r="F11" i="7"/>
  <c r="F12" i="7"/>
  <c r="F13" i="7"/>
  <c r="F14" i="7"/>
  <c r="F15" i="7"/>
  <c r="F16" i="7"/>
  <c r="F17" i="7"/>
  <c r="F18" i="7"/>
  <c r="F5" i="7"/>
  <c r="K180" i="13" l="1"/>
  <c r="K132" i="13"/>
  <c r="K116" i="13"/>
  <c r="K68" i="13"/>
  <c r="K128" i="13"/>
  <c r="K172" i="13"/>
  <c r="L172" i="13" s="1"/>
  <c r="K156" i="13"/>
  <c r="L156" i="13" s="1"/>
  <c r="K124" i="13"/>
  <c r="L124" i="13" s="1"/>
  <c r="K108" i="13"/>
  <c r="L108" i="13" s="1"/>
  <c r="K92" i="13"/>
  <c r="L92" i="13" s="1"/>
  <c r="K152" i="13"/>
  <c r="L140" i="13" s="1"/>
  <c r="K88" i="13"/>
  <c r="L76" i="13" s="1"/>
  <c r="F208" i="13"/>
  <c r="I224" i="13"/>
  <c r="I272" i="13"/>
  <c r="F272" i="13"/>
  <c r="F256" i="13"/>
  <c r="I256" i="13"/>
  <c r="L60" i="13"/>
  <c r="W106" i="1"/>
  <c r="X106" i="1"/>
  <c r="Y106" i="1"/>
  <c r="W10" i="1"/>
  <c r="W117" i="1" s="1"/>
  <c r="X10" i="1"/>
  <c r="X117" i="1" s="1"/>
  <c r="Y10" i="1"/>
  <c r="Y117" i="1" s="1"/>
  <c r="W14" i="1"/>
  <c r="W118" i="1" s="1"/>
  <c r="X14" i="1"/>
  <c r="X118" i="1" s="1"/>
  <c r="Y14" i="1"/>
  <c r="Y118" i="1" s="1"/>
  <c r="W18" i="1"/>
  <c r="W119" i="1" s="1"/>
  <c r="X18" i="1"/>
  <c r="Y18" i="1"/>
  <c r="W22" i="1"/>
  <c r="X22" i="1"/>
  <c r="Y22" i="1"/>
  <c r="W26" i="1"/>
  <c r="X26" i="1"/>
  <c r="X121" i="1" s="1"/>
  <c r="Y26" i="1"/>
  <c r="Y121" i="1" s="1"/>
  <c r="W30" i="1"/>
  <c r="W122" i="1" s="1"/>
  <c r="X30" i="1"/>
  <c r="X122" i="1" s="1"/>
  <c r="Y30" i="1"/>
  <c r="W34" i="1"/>
  <c r="W123" i="1" s="1"/>
  <c r="X34" i="1"/>
  <c r="X123" i="1" s="1"/>
  <c r="Y34" i="1"/>
  <c r="Y123" i="1" s="1"/>
  <c r="W38" i="1"/>
  <c r="W124" i="1" s="1"/>
  <c r="X38" i="1"/>
  <c r="X124" i="1" s="1"/>
  <c r="Y38" i="1"/>
  <c r="W42" i="1"/>
  <c r="X42" i="1"/>
  <c r="Y42" i="1"/>
  <c r="W46" i="1"/>
  <c r="X46" i="1"/>
  <c r="Y46" i="1"/>
  <c r="Y126" i="1" s="1"/>
  <c r="W50" i="1"/>
  <c r="W127" i="1" s="1"/>
  <c r="X50" i="1"/>
  <c r="X127" i="1" s="1"/>
  <c r="Y50" i="1"/>
  <c r="Y127" i="1" s="1"/>
  <c r="W54" i="1"/>
  <c r="X54" i="1"/>
  <c r="Y54" i="1"/>
  <c r="W58" i="1"/>
  <c r="X58" i="1"/>
  <c r="Y58" i="1"/>
  <c r="W62" i="1"/>
  <c r="X62" i="1"/>
  <c r="Y62" i="1"/>
  <c r="W66" i="1"/>
  <c r="X66" i="1"/>
  <c r="Y66" i="1"/>
  <c r="W70" i="1"/>
  <c r="X70" i="1"/>
  <c r="Y70" i="1"/>
  <c r="W74" i="1"/>
  <c r="X74" i="1"/>
  <c r="X119" i="1" s="1"/>
  <c r="Y74" i="1"/>
  <c r="Y119" i="1" s="1"/>
  <c r="W78" i="1"/>
  <c r="W120" i="1" s="1"/>
  <c r="X78" i="1"/>
  <c r="X120" i="1" s="1"/>
  <c r="Y78" i="1"/>
  <c r="W82" i="1"/>
  <c r="X82" i="1"/>
  <c r="Y82" i="1"/>
  <c r="W86" i="1"/>
  <c r="X86" i="1"/>
  <c r="Y86" i="1"/>
  <c r="W90" i="1"/>
  <c r="X90" i="1"/>
  <c r="Y90" i="1"/>
  <c r="W94" i="1"/>
  <c r="X94" i="1"/>
  <c r="Y94" i="1"/>
  <c r="Y124" i="1" s="1"/>
  <c r="W98" i="1"/>
  <c r="W125" i="1" s="1"/>
  <c r="X98" i="1"/>
  <c r="X125" i="1" s="1"/>
  <c r="Y98" i="1"/>
  <c r="W102" i="1"/>
  <c r="X102" i="1"/>
  <c r="Y102" i="1"/>
  <c r="W110" i="1"/>
  <c r="X110" i="1"/>
  <c r="Y110" i="1"/>
  <c r="W2" i="1"/>
  <c r="Y6" i="1"/>
  <c r="Y116" i="1" s="1"/>
  <c r="X6" i="1"/>
  <c r="X116" i="1" s="1"/>
  <c r="W6" i="1"/>
  <c r="W116" i="1" s="1"/>
  <c r="Y2" i="1"/>
  <c r="X2" i="1"/>
  <c r="F6" i="5"/>
  <c r="F7" i="5"/>
  <c r="F8" i="5"/>
  <c r="F5" i="5"/>
  <c r="X115" i="1" l="1"/>
  <c r="Y115" i="1"/>
  <c r="X126" i="1"/>
  <c r="W121" i="1"/>
  <c r="Y120" i="1"/>
  <c r="Y125" i="1"/>
  <c r="Y139" i="1" s="1"/>
  <c r="W115" i="1"/>
  <c r="W126" i="1"/>
  <c r="Y137" i="1"/>
  <c r="Y151" i="1"/>
  <c r="Y138" i="1"/>
  <c r="Y152" i="1"/>
  <c r="Y155" i="1"/>
  <c r="Y141" i="1"/>
  <c r="V171" i="1" s="1"/>
  <c r="Y136" i="1"/>
  <c r="Y150" i="1"/>
  <c r="Y146" i="1"/>
  <c r="Y132" i="1"/>
  <c r="Y135" i="1"/>
  <c r="Y149" i="1"/>
  <c r="Y133" i="1"/>
  <c r="Y147" i="1"/>
  <c r="Y134" i="1"/>
  <c r="Y148" i="1"/>
  <c r="Y143" i="1"/>
  <c r="Y129" i="1"/>
  <c r="Y156" i="1"/>
  <c r="Y140" i="1"/>
  <c r="Y142" i="1"/>
  <c r="V172" i="1" s="1"/>
  <c r="Y154" i="1"/>
  <c r="V170" i="1" s="1"/>
  <c r="Y130" i="1"/>
  <c r="Y144" i="1"/>
  <c r="Y131" i="1"/>
  <c r="Y145" i="1"/>
  <c r="F6" i="4"/>
  <c r="F7" i="4"/>
  <c r="F8" i="4"/>
  <c r="V159" i="1" l="1"/>
  <c r="V163" i="1"/>
  <c r="Y153" i="1"/>
  <c r="V165" i="1"/>
  <c r="V160" i="1"/>
  <c r="V161" i="1"/>
  <c r="V162" i="1"/>
  <c r="V169" i="1"/>
  <c r="V168" i="1"/>
  <c r="V164" i="1"/>
  <c r="V166" i="1"/>
  <c r="V167" i="1"/>
  <c r="J8" i="3"/>
  <c r="J4" i="3"/>
  <c r="I39" i="3"/>
  <c r="J16" i="3"/>
  <c r="J12" i="3"/>
  <c r="E8" i="3"/>
  <c r="E12" i="3"/>
  <c r="E16" i="3"/>
  <c r="E4" i="3"/>
  <c r="P121" i="1"/>
  <c r="Q120" i="1"/>
  <c r="H120" i="1"/>
  <c r="I116" i="1"/>
  <c r="I130" i="1" s="1"/>
  <c r="Q106" i="1"/>
  <c r="P106" i="1"/>
  <c r="O106" i="1"/>
  <c r="Q98" i="1"/>
  <c r="P98" i="1"/>
  <c r="O98" i="1"/>
  <c r="Q94" i="1"/>
  <c r="P94" i="1"/>
  <c r="O94" i="1"/>
  <c r="Q70" i="1"/>
  <c r="P70" i="1"/>
  <c r="O70" i="1"/>
  <c r="Q62" i="1"/>
  <c r="P62" i="1"/>
  <c r="O62" i="1"/>
  <c r="Q58" i="1"/>
  <c r="P58" i="1"/>
  <c r="O58" i="1"/>
  <c r="Q46" i="1"/>
  <c r="P46" i="1"/>
  <c r="O46" i="1"/>
  <c r="H78" i="1"/>
  <c r="G78" i="1"/>
  <c r="I74" i="1"/>
  <c r="H74" i="1"/>
  <c r="G74" i="1"/>
  <c r="I62" i="1"/>
  <c r="H62" i="1"/>
  <c r="G62" i="1"/>
  <c r="I58" i="1"/>
  <c r="H58" i="1"/>
  <c r="G58" i="1"/>
  <c r="I46" i="1"/>
  <c r="H46" i="1"/>
  <c r="G46" i="1"/>
  <c r="I22" i="1"/>
  <c r="H22" i="1"/>
  <c r="G22" i="1"/>
  <c r="G6" i="1"/>
  <c r="G14" i="1"/>
  <c r="I6" i="1"/>
  <c r="H6" i="1"/>
  <c r="H116" i="1" s="1"/>
  <c r="H2" i="1"/>
  <c r="Q110" i="1"/>
  <c r="P110" i="1"/>
  <c r="O110" i="1"/>
  <c r="Q102" i="1"/>
  <c r="P102" i="1"/>
  <c r="O102" i="1"/>
  <c r="Q90" i="1"/>
  <c r="P90" i="1"/>
  <c r="O90" i="1"/>
  <c r="O123" i="1" s="1"/>
  <c r="Q86" i="1"/>
  <c r="P86" i="1"/>
  <c r="O86" i="1"/>
  <c r="O122" i="1" s="1"/>
  <c r="Q82" i="1"/>
  <c r="Q121" i="1" s="1"/>
  <c r="P82" i="1"/>
  <c r="O82" i="1"/>
  <c r="O121" i="1" s="1"/>
  <c r="Q78" i="1"/>
  <c r="P78" i="1"/>
  <c r="O78" i="1"/>
  <c r="Q74" i="1"/>
  <c r="P74" i="1"/>
  <c r="O74" i="1"/>
  <c r="Q66" i="1"/>
  <c r="P66" i="1"/>
  <c r="O66" i="1"/>
  <c r="Q54" i="1"/>
  <c r="P54" i="1"/>
  <c r="O54" i="1"/>
  <c r="Q50" i="1"/>
  <c r="P50" i="1"/>
  <c r="P127" i="1" s="1"/>
  <c r="O50" i="1"/>
  <c r="O127" i="1" s="1"/>
  <c r="Q42" i="1"/>
  <c r="Q125" i="1" s="1"/>
  <c r="P42" i="1"/>
  <c r="P125" i="1" s="1"/>
  <c r="O42" i="1"/>
  <c r="O125" i="1" s="1"/>
  <c r="Q38" i="1"/>
  <c r="Q124" i="1" s="1"/>
  <c r="P38" i="1"/>
  <c r="P124" i="1" s="1"/>
  <c r="O38" i="1"/>
  <c r="O124" i="1" s="1"/>
  <c r="Q34" i="1"/>
  <c r="P34" i="1"/>
  <c r="O34" i="1"/>
  <c r="Q30" i="1"/>
  <c r="P30" i="1"/>
  <c r="O30" i="1"/>
  <c r="Q26" i="1"/>
  <c r="P26" i="1"/>
  <c r="O26" i="1"/>
  <c r="Q22" i="1"/>
  <c r="P22" i="1"/>
  <c r="O22" i="1"/>
  <c r="Q18" i="1"/>
  <c r="P18" i="1"/>
  <c r="O18" i="1"/>
  <c r="Q14" i="1"/>
  <c r="Q118" i="1" s="1"/>
  <c r="P14" i="1"/>
  <c r="O14" i="1"/>
  <c r="Q10" i="1"/>
  <c r="P10" i="1"/>
  <c r="O10" i="1"/>
  <c r="Q6" i="1"/>
  <c r="P6" i="1"/>
  <c r="O6" i="1"/>
  <c r="Q2" i="1"/>
  <c r="P2" i="1"/>
  <c r="O2" i="1"/>
  <c r="O115" i="1" s="1"/>
  <c r="G10" i="1"/>
  <c r="G117" i="1" s="1"/>
  <c r="H10" i="1"/>
  <c r="I10" i="1"/>
  <c r="H14" i="1"/>
  <c r="I14" i="1"/>
  <c r="I118" i="1" s="1"/>
  <c r="G18" i="1"/>
  <c r="H18" i="1"/>
  <c r="I18" i="1"/>
  <c r="G26" i="1"/>
  <c r="H26" i="1"/>
  <c r="I26" i="1"/>
  <c r="G30" i="1"/>
  <c r="G122" i="1" s="1"/>
  <c r="H30" i="1"/>
  <c r="H122" i="1" s="1"/>
  <c r="I30" i="1"/>
  <c r="G34" i="1"/>
  <c r="G123" i="1" s="1"/>
  <c r="H34" i="1"/>
  <c r="H123" i="1" s="1"/>
  <c r="I34" i="1"/>
  <c r="I123" i="1" s="1"/>
  <c r="G38" i="1"/>
  <c r="G124" i="1" s="1"/>
  <c r="H38" i="1"/>
  <c r="H124" i="1" s="1"/>
  <c r="I38" i="1"/>
  <c r="I124" i="1" s="1"/>
  <c r="G42" i="1"/>
  <c r="G125" i="1" s="1"/>
  <c r="H42" i="1"/>
  <c r="I42" i="1"/>
  <c r="G50" i="1"/>
  <c r="H50" i="1"/>
  <c r="H127" i="1" s="1"/>
  <c r="I50" i="1"/>
  <c r="I127" i="1" s="1"/>
  <c r="G54" i="1"/>
  <c r="H54" i="1"/>
  <c r="I54" i="1"/>
  <c r="G66" i="1"/>
  <c r="H66" i="1"/>
  <c r="I66" i="1"/>
  <c r="G70" i="1"/>
  <c r="H70" i="1"/>
  <c r="I70" i="1"/>
  <c r="I78" i="1"/>
  <c r="I120" i="1" s="1"/>
  <c r="G82" i="1"/>
  <c r="H82" i="1"/>
  <c r="I82" i="1"/>
  <c r="G86" i="1"/>
  <c r="H86" i="1"/>
  <c r="I86" i="1"/>
  <c r="G90" i="1"/>
  <c r="H90" i="1"/>
  <c r="I90" i="1"/>
  <c r="G94" i="1"/>
  <c r="H94" i="1"/>
  <c r="I94" i="1"/>
  <c r="G98" i="1"/>
  <c r="H98" i="1"/>
  <c r="I98" i="1"/>
  <c r="G102" i="1"/>
  <c r="G126" i="1" s="1"/>
  <c r="H102" i="1"/>
  <c r="H126" i="1" s="1"/>
  <c r="I102" i="1"/>
  <c r="G106" i="1"/>
  <c r="G127" i="1" s="1"/>
  <c r="H106" i="1"/>
  <c r="I106" i="1"/>
  <c r="G110" i="1"/>
  <c r="H110" i="1"/>
  <c r="I110" i="1"/>
  <c r="I2" i="1"/>
  <c r="G2" i="1"/>
  <c r="E43" i="3" l="1"/>
  <c r="D43" i="3"/>
  <c r="F43" i="3" s="1"/>
  <c r="D42" i="3"/>
  <c r="E42" i="3"/>
  <c r="E41" i="3"/>
  <c r="D41" i="3"/>
  <c r="K41" i="3"/>
  <c r="J41" i="3"/>
  <c r="L41" i="3" s="1"/>
  <c r="E40" i="3"/>
  <c r="D40" i="3"/>
  <c r="F40" i="3" s="1"/>
  <c r="C41" i="3"/>
  <c r="C43" i="3"/>
  <c r="C40" i="3"/>
  <c r="I40" i="3"/>
  <c r="K40" i="3"/>
  <c r="J40" i="3"/>
  <c r="L40" i="3" s="1"/>
  <c r="K42" i="3"/>
  <c r="J42" i="3"/>
  <c r="L42" i="3" s="1"/>
  <c r="I42" i="3"/>
  <c r="I41" i="3"/>
  <c r="K39" i="3"/>
  <c r="J39" i="3"/>
  <c r="L39" i="3" s="1"/>
  <c r="C42" i="3"/>
  <c r="P120" i="1"/>
  <c r="P116" i="1"/>
  <c r="Q116" i="1"/>
  <c r="P122" i="1"/>
  <c r="O116" i="1"/>
  <c r="Q122" i="1"/>
  <c r="I125" i="1"/>
  <c r="O118" i="1"/>
  <c r="P123" i="1"/>
  <c r="Q117" i="1"/>
  <c r="O126" i="1"/>
  <c r="I121" i="1"/>
  <c r="H119" i="1"/>
  <c r="H125" i="1"/>
  <c r="G119" i="1"/>
  <c r="P118" i="1"/>
  <c r="Q123" i="1"/>
  <c r="O119" i="1"/>
  <c r="H115" i="1"/>
  <c r="I117" i="1"/>
  <c r="P115" i="1"/>
  <c r="O120" i="1"/>
  <c r="G115" i="1"/>
  <c r="Q115" i="1"/>
  <c r="G118" i="1"/>
  <c r="Q127" i="1"/>
  <c r="G116" i="1"/>
  <c r="G120" i="1"/>
  <c r="I126" i="1"/>
  <c r="I140" i="1" s="1"/>
  <c r="I154" i="1" s="1"/>
  <c r="F170" i="1" s="1"/>
  <c r="Q152" i="1"/>
  <c r="H118" i="1"/>
  <c r="P126" i="1"/>
  <c r="H117" i="1"/>
  <c r="H121" i="1"/>
  <c r="G121" i="1"/>
  <c r="O117" i="1"/>
  <c r="Q126" i="1"/>
  <c r="Q138" i="1" s="1"/>
  <c r="Q132" i="1"/>
  <c r="P119" i="1"/>
  <c r="Q119" i="1"/>
  <c r="I115" i="1"/>
  <c r="I119" i="1"/>
  <c r="P117" i="1"/>
  <c r="I122" i="1"/>
  <c r="F41" i="3" l="1"/>
  <c r="F42" i="3"/>
  <c r="I129" i="1"/>
  <c r="N168" i="1"/>
  <c r="I131" i="1"/>
  <c r="I138" i="1"/>
  <c r="I141" i="1"/>
  <c r="I144" i="1" s="1"/>
  <c r="F160" i="1" s="1"/>
  <c r="I145" i="1"/>
  <c r="F161" i="1" s="1"/>
  <c r="Q133" i="1"/>
  <c r="Q147" i="1"/>
  <c r="I152" i="1"/>
  <c r="F168" i="1" s="1"/>
  <c r="Q146" i="1"/>
  <c r="I155" i="1"/>
  <c r="F171" i="1" s="1"/>
  <c r="N162" i="1"/>
  <c r="Q140" i="1"/>
  <c r="Q156" i="1"/>
  <c r="Q142" i="1"/>
  <c r="Q154" i="1"/>
  <c r="Q137" i="1"/>
  <c r="Q151" i="1"/>
  <c r="Q150" i="1"/>
  <c r="Q155" i="1"/>
  <c r="Q141" i="1"/>
  <c r="N171" i="1" s="1"/>
  <c r="Q134" i="1"/>
  <c r="I143" i="1"/>
  <c r="F159" i="1" s="1"/>
  <c r="Q136" i="1"/>
  <c r="N166" i="1" s="1"/>
  <c r="I137" i="1"/>
  <c r="Q148" i="1"/>
  <c r="Q144" i="1"/>
  <c r="Q135" i="1"/>
  <c r="Q130" i="1"/>
  <c r="N160" i="1" s="1"/>
  <c r="Q149" i="1"/>
  <c r="Q139" i="1"/>
  <c r="I132" i="1"/>
  <c r="Q129" i="1"/>
  <c r="Q143" i="1"/>
  <c r="Q153" i="1"/>
  <c r="I136" i="1"/>
  <c r="Q131" i="1"/>
  <c r="I139" i="1"/>
  <c r="Q145" i="1"/>
  <c r="I134" i="1"/>
  <c r="I133" i="1"/>
  <c r="I135" i="1"/>
  <c r="I149" i="1" s="1"/>
  <c r="F165" i="1" s="1"/>
  <c r="N159" i="1" l="1"/>
  <c r="N167" i="1"/>
  <c r="N169" i="1"/>
  <c r="N172" i="1"/>
  <c r="I146" i="1"/>
  <c r="F162" i="1" s="1"/>
  <c r="N165" i="1"/>
  <c r="N164" i="1"/>
  <c r="N170" i="1"/>
  <c r="I153" i="1"/>
  <c r="F169" i="1" s="1"/>
  <c r="N163" i="1"/>
  <c r="I147" i="1"/>
  <c r="F163" i="1" s="1"/>
  <c r="I148" i="1"/>
  <c r="F164" i="1" s="1"/>
  <c r="N161" i="1"/>
  <c r="I151" i="1"/>
  <c r="F167" i="1" s="1"/>
  <c r="I150" i="1"/>
  <c r="F166" i="1" s="1"/>
</calcChain>
</file>

<file path=xl/sharedStrings.xml><?xml version="1.0" encoding="utf-8"?>
<sst xmlns="http://schemas.openxmlformats.org/spreadsheetml/2006/main" count="3514" uniqueCount="231">
  <si>
    <t>Left</t>
  </si>
  <si>
    <t>Right</t>
  </si>
  <si>
    <t>Negative</t>
  </si>
  <si>
    <t>A</t>
  </si>
  <si>
    <t>B</t>
  </si>
  <si>
    <t>C</t>
  </si>
  <si>
    <t>D</t>
  </si>
  <si>
    <t>Week One</t>
  </si>
  <si>
    <t>Week Two</t>
  </si>
  <si>
    <t>24H (cm^2)</t>
  </si>
  <si>
    <t>48H (cm^2)</t>
  </si>
  <si>
    <t>72H (cm^2)</t>
  </si>
  <si>
    <t>24H  Mean (cm^2)</t>
  </si>
  <si>
    <t>48H Mean (cm^2)</t>
  </si>
  <si>
    <t>72H  Mean (cm^2)</t>
  </si>
  <si>
    <t>Overall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</si>
  <si>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</si>
  <si>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</si>
  <si>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</si>
  <si>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</si>
  <si>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</si>
  <si>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</si>
  <si>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</si>
  <si>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</si>
  <si>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</si>
  <si>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</si>
  <si>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</si>
  <si>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</si>
  <si>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</si>
  <si>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Score</t>
  </si>
  <si>
    <t>Isolate</t>
  </si>
  <si>
    <t>Replicate</t>
  </si>
  <si>
    <t>Final Lesion Radius (cm)</t>
  </si>
  <si>
    <t>Average Radius (cm)</t>
  </si>
  <si>
    <t>Relative Virulence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</si>
  <si>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</si>
  <si>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</si>
  <si>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</si>
  <si>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</si>
  <si>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</si>
  <si>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</si>
  <si>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</si>
  <si>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</si>
  <si>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</si>
  <si>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</si>
  <si>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</si>
  <si>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</si>
  <si>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</si>
  <si>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</si>
  <si>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</si>
  <si>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</si>
  <si>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</si>
  <si>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</si>
  <si>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Standard Error</t>
  </si>
  <si>
    <t>Error</t>
  </si>
  <si>
    <t>WeekThree</t>
  </si>
  <si>
    <t>4289</t>
  </si>
  <si>
    <t>4291</t>
  </si>
  <si>
    <t>3616</t>
  </si>
  <si>
    <t>SE</t>
  </si>
  <si>
    <t>Plus</t>
  </si>
  <si>
    <t>Minus</t>
  </si>
  <si>
    <t>3815</t>
  </si>
  <si>
    <t>E</t>
  </si>
  <si>
    <t>Other</t>
  </si>
  <si>
    <t>B and D</t>
  </si>
  <si>
    <t>8D</t>
  </si>
  <si>
    <t>8E</t>
  </si>
  <si>
    <t>8F</t>
  </si>
  <si>
    <t>8I</t>
  </si>
  <si>
    <t>G</t>
  </si>
  <si>
    <t>H</t>
  </si>
  <si>
    <t>Control1</t>
  </si>
  <si>
    <t>Control 2</t>
  </si>
  <si>
    <t>72H</t>
  </si>
  <si>
    <t>48H</t>
  </si>
  <si>
    <t>144H</t>
  </si>
  <si>
    <t>EB Light</t>
  </si>
  <si>
    <t>EV Light</t>
  </si>
  <si>
    <t>XEG1 Light</t>
  </si>
  <si>
    <t>EV Dark</t>
  </si>
  <si>
    <t>XEG1 Dark</t>
  </si>
  <si>
    <t>EB Dark</t>
  </si>
  <si>
    <t>XEG1cm Light</t>
  </si>
  <si>
    <t>XEG1cm Dark</t>
  </si>
  <si>
    <t>Benthi EB</t>
  </si>
  <si>
    <t>Benthi EV</t>
  </si>
  <si>
    <t>Benthi X</t>
  </si>
  <si>
    <t>Benthi XC</t>
  </si>
  <si>
    <t>Dark</t>
  </si>
  <si>
    <t>Light</t>
  </si>
  <si>
    <t>EB</t>
  </si>
  <si>
    <t>EV</t>
  </si>
  <si>
    <t>XEG1</t>
  </si>
  <si>
    <t>XEG1cm</t>
  </si>
  <si>
    <t>EB Co</t>
  </si>
  <si>
    <t>EV CO</t>
  </si>
  <si>
    <t>XEG1 CO</t>
  </si>
  <si>
    <t>XEG1cm CO</t>
  </si>
  <si>
    <t>PTA</t>
  </si>
  <si>
    <t>Average Family Radius (cm)</t>
  </si>
  <si>
    <t>Average Treatment Radius (cm)</t>
  </si>
  <si>
    <t>Infiltration Radius (cm)</t>
  </si>
  <si>
    <t>Family Infiltration Radius (cm)</t>
  </si>
  <si>
    <t>Treatment Infiltration Radius (cm)</t>
  </si>
  <si>
    <t>Final Lesion Radius (%)</t>
  </si>
  <si>
    <t>Average Family Radius (%)</t>
  </si>
  <si>
    <t>Average Treatment Radius (%)</t>
  </si>
  <si>
    <t>PTA Lesion Up Family (cm)</t>
  </si>
  <si>
    <t>PTA Lesion Up (cm)</t>
  </si>
  <si>
    <t>PTA Lesion Up Overall (cm)</t>
  </si>
  <si>
    <t>PTA Lesion Down (cm)</t>
  </si>
  <si>
    <t>PTA Lesion Down Family (cm)</t>
  </si>
  <si>
    <t>PTA Lesion Down Overall (cm)</t>
  </si>
  <si>
    <t>Co- Infiltration Assay</t>
  </si>
  <si>
    <t>Benthi Infection Assay</t>
  </si>
  <si>
    <t>Average Lesion Area (cm^2)</t>
  </si>
  <si>
    <t>Lesion Area (cm^2)</t>
  </si>
  <si>
    <t>Assay 1</t>
  </si>
  <si>
    <t>Assay 2</t>
  </si>
  <si>
    <t>XEG1cmDark</t>
  </si>
  <si>
    <t>Benthi XEG1</t>
  </si>
  <si>
    <t>Benthi XEG1cm</t>
  </si>
  <si>
    <t>EB 8I</t>
  </si>
  <si>
    <t>EB 8F</t>
  </si>
  <si>
    <t>EB 8D</t>
  </si>
  <si>
    <t>EB 8E</t>
  </si>
  <si>
    <t>EV 8I</t>
  </si>
  <si>
    <t>EV 8F</t>
  </si>
  <si>
    <t>EV 8D</t>
  </si>
  <si>
    <t>EV 8E</t>
  </si>
  <si>
    <t>XEG1 8I</t>
  </si>
  <si>
    <t>XEG1 8F</t>
  </si>
  <si>
    <t>XEG1 8D</t>
  </si>
  <si>
    <t>XEG1 8E</t>
  </si>
  <si>
    <t>XEG1cm 8I</t>
  </si>
  <si>
    <t>XEG1cm 8F</t>
  </si>
  <si>
    <t>XEG1cm 8D</t>
  </si>
  <si>
    <t>XEG1cm 8E</t>
  </si>
  <si>
    <t xml:space="preserve"> 8F</t>
  </si>
  <si>
    <t>Merged</t>
  </si>
  <si>
    <t>All Dead Saplings</t>
  </si>
  <si>
    <t>Final Infiltration Radius (cm)</t>
  </si>
  <si>
    <t>Lesion Percentage</t>
  </si>
  <si>
    <t>Infected Dead Saplings</t>
  </si>
  <si>
    <t>PTA Lesion Up Relative (cm)</t>
  </si>
  <si>
    <t>PTA Lesion Down Relative (cm)</t>
  </si>
  <si>
    <t>Up</t>
  </si>
  <si>
    <t>Down</t>
  </si>
  <si>
    <t>EB UP</t>
  </si>
  <si>
    <t>EV UP</t>
  </si>
  <si>
    <t>XEG1 UP</t>
  </si>
  <si>
    <t>XEG1cm UP</t>
  </si>
  <si>
    <t>EB Down</t>
  </si>
  <si>
    <t>EV Down</t>
  </si>
  <si>
    <t>XEG1 Down</t>
  </si>
  <si>
    <t>XEG1cm Down</t>
  </si>
  <si>
    <t>alpha</t>
  </si>
  <si>
    <t>DFW</t>
  </si>
  <si>
    <t>MSW</t>
  </si>
  <si>
    <t>t</t>
  </si>
  <si>
    <t>Lesion (cm)</t>
  </si>
  <si>
    <t>Infiltration (cm)</t>
  </si>
  <si>
    <t>% Cell Death</t>
  </si>
  <si>
    <t>EB 5</t>
  </si>
  <si>
    <t>EV 2</t>
  </si>
  <si>
    <t>EV 5</t>
  </si>
  <si>
    <t>EV 10</t>
  </si>
  <si>
    <t>EV20</t>
  </si>
  <si>
    <t>EV 40</t>
  </si>
  <si>
    <t>XEG1 2</t>
  </si>
  <si>
    <t>XEG1 5</t>
  </si>
  <si>
    <t>XEG1 10</t>
  </si>
  <si>
    <t>XEG1 20</t>
  </si>
  <si>
    <t>XEG1 40</t>
  </si>
  <si>
    <t>XEG1cm 2</t>
  </si>
  <si>
    <t>XEG1cm 5</t>
  </si>
  <si>
    <t>XEG1cm 10</t>
  </si>
  <si>
    <t>XEG1cm 20</t>
  </si>
  <si>
    <t>XEG1cm 40</t>
  </si>
  <si>
    <t>Undiluted</t>
  </si>
  <si>
    <t>Lesion Area (cm)</t>
  </si>
  <si>
    <t>Average Lesion Area (cm)</t>
  </si>
  <si>
    <t>Negative D</t>
  </si>
  <si>
    <t>Negative L</t>
  </si>
  <si>
    <t>3770 D</t>
  </si>
  <si>
    <t>3770 L</t>
  </si>
  <si>
    <t>n2</t>
  </si>
  <si>
    <t>n1</t>
  </si>
  <si>
    <t>Difference</t>
  </si>
  <si>
    <t>q</t>
  </si>
  <si>
    <t>LSD</t>
  </si>
  <si>
    <t>PBS Co</t>
  </si>
  <si>
    <t>PBS</t>
  </si>
  <si>
    <t>PBS UP</t>
  </si>
  <si>
    <t>PBS Down</t>
  </si>
  <si>
    <t>May 2024 Final Assay</t>
  </si>
  <si>
    <t>Pa Co</t>
  </si>
  <si>
    <t>Pa8011</t>
  </si>
  <si>
    <t>PBS Up</t>
  </si>
  <si>
    <t>EV Up</t>
  </si>
  <si>
    <t>XEG1 Up</t>
  </si>
  <si>
    <t>XEG1cm Up</t>
  </si>
  <si>
    <t>Pa8011 Up</t>
  </si>
  <si>
    <t>Pa8011 Down</t>
  </si>
  <si>
    <t>Agro</t>
  </si>
  <si>
    <t>SOBIR1</t>
  </si>
  <si>
    <t>WT</t>
  </si>
  <si>
    <t>Pp</t>
  </si>
  <si>
    <t>Benthi Co-infiltrations (with 3770)</t>
  </si>
  <si>
    <t>Total Lesion Area (cm)</t>
  </si>
  <si>
    <t>Treatment</t>
  </si>
  <si>
    <t>Without Plug</t>
  </si>
  <si>
    <t>With Plug</t>
  </si>
  <si>
    <t>Total AVG (cm^2)</t>
  </si>
  <si>
    <t>Treatment AVG (cm^2)</t>
  </si>
  <si>
    <t>Aroinfiltration</t>
  </si>
  <si>
    <t>Un-Inoculated</t>
  </si>
  <si>
    <t>Inoculated</t>
  </si>
  <si>
    <t>Lesion (Cell death)</t>
  </si>
  <si>
    <r>
      <t xml:space="preserve">Clear Visible </t>
    </r>
    <r>
      <rPr>
        <i/>
        <sz val="11"/>
        <color theme="1"/>
        <rFont val="Calibri"/>
        <family val="2"/>
        <scheme val="minor"/>
      </rPr>
      <t xml:space="preserve">Phytopthora </t>
    </r>
    <r>
      <rPr>
        <sz val="11"/>
        <color theme="1"/>
        <rFont val="Calibri"/>
        <family val="2"/>
        <scheme val="minor"/>
      </rPr>
      <t>Infection</t>
    </r>
  </si>
  <si>
    <t>Purified Protein</t>
  </si>
  <si>
    <t>SOBIR1 Mutant</t>
  </si>
  <si>
    <t>SOBIR1 WT Origin</t>
  </si>
  <si>
    <t>HSD</t>
  </si>
  <si>
    <t>3770 Light</t>
  </si>
  <si>
    <t>3770 Dark</t>
  </si>
  <si>
    <t>Negative Light</t>
  </si>
  <si>
    <t>Negative Dark</t>
  </si>
  <si>
    <t>SD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</si>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</sst>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21E1E"/>
        <bgColor indexed="64"/>
      </patternFill>
    </fill>
    <fill>
      <patternFill patternType="solid">
        <fgColor rgb="FFE34C1D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rgb="FFE3AF1D"/>
        <bgColor indexed="64"/>
      </patternFill>
    </fill>
    <fill>
      <patternFill patternType="solid">
        <fgColor rgb="FFE3D01D"/>
        <bgColor indexed="64"/>
      </patternFill>
    </fill>
    <fill>
      <patternFill patternType="solid">
        <fgColor rgb="FFD5E31D"/>
        <bgColor indexed="64"/>
      </patternFill>
    </fill>
    <fill>
      <patternFill patternType="solid">
        <fgColor rgb="FFA1E31D"/>
        <bgColor indexed="64"/>
      </patternFill>
    </fill>
    <fill>
      <patternFill patternType="solid">
        <fgColor rgb="FF47E31D"/>
        <bgColor indexed="64"/>
      </patternFill>
    </fill>
    <fill>
      <patternFill patternType="solid">
        <fgColor rgb="FF1CE468"/>
        <bgColor indexed="64"/>
      </patternFill>
    </fill>
    <fill>
      <patternFill patternType="solid">
        <fgColor rgb="FF1EE2D4"/>
        <bgColor indexed="64"/>
      </patternFill>
    </fill>
    <fill>
      <patternFill patternType="solid">
        <fgColor rgb="FF1D9CE3"/>
        <bgColor indexed="64"/>
      </patternFill>
    </fill>
    <fill>
      <patternFill patternType="solid">
        <fgColor rgb="FF1D39E3"/>
        <bgColor indexed="64"/>
      </patternFill>
    </fill>
    <fill>
      <patternFill patternType="solid">
        <fgColor rgb="FF511DE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49" fontId="0" fillId="7" borderId="9" xfId="0" applyNumberFormat="1" applyFill="1" applyBorder="1" applyAlignment="1">
      <alignment horizontal="center" vertical="center"/>
    </xf>
    <xf numFmtId="49" fontId="0" fillId="8" borderId="9" xfId="0" applyNumberFormat="1" applyFill="1" applyBorder="1" applyAlignment="1">
      <alignment horizontal="center" vertical="center"/>
    </xf>
    <xf numFmtId="49" fontId="0" fillId="9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1" borderId="9" xfId="0" applyNumberFormat="1" applyFill="1" applyBorder="1" applyAlignment="1">
      <alignment horizontal="center" vertical="center"/>
    </xf>
    <xf numFmtId="49" fontId="0" fillId="12" borderId="9" xfId="0" applyNumberFormat="1" applyFill="1" applyBorder="1" applyAlignment="1">
      <alignment horizontal="center" vertical="center"/>
    </xf>
    <xf numFmtId="49" fontId="0" fillId="13" borderId="9" xfId="0" applyNumberFormat="1" applyFill="1" applyBorder="1" applyAlignment="1">
      <alignment horizontal="center" vertical="center"/>
    </xf>
    <xf numFmtId="49" fontId="0" fillId="14" borderId="9" xfId="0" applyNumberFormat="1" applyFill="1" applyBorder="1" applyAlignment="1">
      <alignment horizontal="center" vertical="center"/>
    </xf>
    <xf numFmtId="49" fontId="0" fillId="15" borderId="9" xfId="0" applyNumberFormat="1" applyFill="1" applyBorder="1" applyAlignment="1">
      <alignment horizontal="center" vertical="center"/>
    </xf>
    <xf numFmtId="49" fontId="0" fillId="16" borderId="9" xfId="0" applyNumberForma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8" borderId="0" xfId="0" applyFill="1"/>
    <xf numFmtId="0" fontId="0" fillId="0" borderId="4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vertical="center"/>
    </xf>
    <xf numFmtId="0" fontId="0" fillId="0" borderId="1" xfId="0" applyBorder="1"/>
    <xf numFmtId="0" fontId="0" fillId="0" borderId="16" xfId="0" applyBorder="1"/>
    <xf numFmtId="0" fontId="0" fillId="0" borderId="1" xfId="0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11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4" fillId="0" borderId="0" xfId="0" applyFont="1"/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1DE3"/>
      <color rgb="FF1D39E3"/>
      <color rgb="FF1D9CE3"/>
      <color rgb="FF1EE2D4"/>
      <color rgb="FF1CE468"/>
      <color rgb="FF47E31D"/>
      <color rgb="FF28E11F"/>
      <color rgb="FF7BE21E"/>
      <color rgb="FFA1E31D"/>
      <color rgb="FFD5E3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Lesion Size on Nicotiana benthamiana -</a:t>
            </a:r>
            <a:r>
              <a:rPr lang="en-GB" baseline="0"/>
              <a:t> Inital Assay Attempts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Assay One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StudentshipRankings!$D$18:$D$30</c:f>
                <c:numCache>
                  <c:formatCode>General</c:formatCode>
                  <c:ptCount val="13"/>
                  <c:pt idx="0">
                    <c:v>0.69</c:v>
                  </c:pt>
                  <c:pt idx="1">
                    <c:v>0.36499999999999999</c:v>
                  </c:pt>
                  <c:pt idx="2">
                    <c:v>0.61899999999999999</c:v>
                  </c:pt>
                  <c:pt idx="3">
                    <c:v>0.46200000000000002</c:v>
                  </c:pt>
                  <c:pt idx="4">
                    <c:v>0.98099999999999998</c:v>
                  </c:pt>
                  <c:pt idx="5">
                    <c:v>0.35499999999999998</c:v>
                  </c:pt>
                  <c:pt idx="6">
                    <c:v>0.82699999999999996</c:v>
                  </c:pt>
                  <c:pt idx="7">
                    <c:v>0.85299999999999998</c:v>
                  </c:pt>
                  <c:pt idx="8">
                    <c:v>0.65800000000000003</c:v>
                  </c:pt>
                  <c:pt idx="9">
                    <c:v>0.629</c:v>
                  </c:pt>
                  <c:pt idx="10">
                    <c:v>0.91700000000000004</c:v>
                  </c:pt>
                  <c:pt idx="11">
                    <c:v>0.64</c:v>
                  </c:pt>
                  <c:pt idx="12">
                    <c:v>0.27100000000000002</c:v>
                  </c:pt>
                </c:numCache>
              </c:numRef>
            </c:plus>
            <c:minus>
              <c:numRef>
                <c:f>StudentshipRankings!$D$18:$D$30</c:f>
                <c:numCache>
                  <c:formatCode>General</c:formatCode>
                  <c:ptCount val="13"/>
                  <c:pt idx="0">
                    <c:v>0.69</c:v>
                  </c:pt>
                  <c:pt idx="1">
                    <c:v>0.36499999999999999</c:v>
                  </c:pt>
                  <c:pt idx="2">
                    <c:v>0.61899999999999999</c:v>
                  </c:pt>
                  <c:pt idx="3">
                    <c:v>0.46200000000000002</c:v>
                  </c:pt>
                  <c:pt idx="4">
                    <c:v>0.98099999999999998</c:v>
                  </c:pt>
                  <c:pt idx="5">
                    <c:v>0.35499999999999998</c:v>
                  </c:pt>
                  <c:pt idx="6">
                    <c:v>0.82699999999999996</c:v>
                  </c:pt>
                  <c:pt idx="7">
                    <c:v>0.85299999999999998</c:v>
                  </c:pt>
                  <c:pt idx="8">
                    <c:v>0.65800000000000003</c:v>
                  </c:pt>
                  <c:pt idx="9">
                    <c:v>0.629</c:v>
                  </c:pt>
                  <c:pt idx="10">
                    <c:v>0.91700000000000004</c:v>
                  </c:pt>
                  <c:pt idx="11">
                    <c:v>0.64</c:v>
                  </c:pt>
                  <c:pt idx="12">
                    <c:v>0.27100000000000002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StudentshipRankings!$C$3:$C$15</c:f>
              <c:numCache>
                <c:formatCode>@</c:formatCode>
                <c:ptCount val="13"/>
                <c:pt idx="0">
                  <c:v>3815</c:v>
                </c:pt>
                <c:pt idx="1">
                  <c:v>4289</c:v>
                </c:pt>
                <c:pt idx="2">
                  <c:v>3770</c:v>
                </c:pt>
                <c:pt idx="3">
                  <c:v>3616</c:v>
                </c:pt>
                <c:pt idx="4">
                  <c:v>3885</c:v>
                </c:pt>
                <c:pt idx="5">
                  <c:v>3687</c:v>
                </c:pt>
                <c:pt idx="6">
                  <c:v>3128</c:v>
                </c:pt>
                <c:pt idx="7">
                  <c:v>3813</c:v>
                </c:pt>
                <c:pt idx="8">
                  <c:v>3772</c:v>
                </c:pt>
                <c:pt idx="9">
                  <c:v>3118</c:v>
                </c:pt>
                <c:pt idx="10">
                  <c:v>3126</c:v>
                </c:pt>
                <c:pt idx="11">
                  <c:v>4291</c:v>
                </c:pt>
                <c:pt idx="12">
                  <c:v>4290</c:v>
                </c:pt>
              </c:numCache>
            </c:numRef>
          </c:cat>
          <c:val>
            <c:numRef>
              <c:f>StudentshipRankings!$D$3:$D$15</c:f>
              <c:numCache>
                <c:formatCode>General</c:formatCode>
                <c:ptCount val="13"/>
                <c:pt idx="0">
                  <c:v>7.12</c:v>
                </c:pt>
                <c:pt idx="1">
                  <c:v>7.11</c:v>
                </c:pt>
                <c:pt idx="2">
                  <c:v>6.72</c:v>
                </c:pt>
                <c:pt idx="3">
                  <c:v>6.6</c:v>
                </c:pt>
                <c:pt idx="4">
                  <c:v>5.86</c:v>
                </c:pt>
                <c:pt idx="5">
                  <c:v>5.24</c:v>
                </c:pt>
                <c:pt idx="6">
                  <c:v>5.0199999999999996</c:v>
                </c:pt>
                <c:pt idx="7">
                  <c:v>5</c:v>
                </c:pt>
                <c:pt idx="8">
                  <c:v>4.0199999999999996</c:v>
                </c:pt>
                <c:pt idx="9">
                  <c:v>3.32</c:v>
                </c:pt>
                <c:pt idx="10">
                  <c:v>1.77</c:v>
                </c:pt>
                <c:pt idx="11">
                  <c:v>1.72</c:v>
                </c:pt>
                <c:pt idx="1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C-4CCC-AD1E-83A27F46D7CE}"/>
            </c:ext>
          </c:extLst>
        </c:ser>
        <c:ser>
          <c:idx val="0"/>
          <c:order val="1"/>
          <c:tx>
            <c:v>Assay Two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StudentshipRankings!$B$18:$B$30</c:f>
                <c:numCache>
                  <c:formatCode>General</c:formatCode>
                  <c:ptCount val="13"/>
                  <c:pt idx="0">
                    <c:v>0.69</c:v>
                  </c:pt>
                  <c:pt idx="1">
                    <c:v>0.36499999999999999</c:v>
                  </c:pt>
                  <c:pt idx="2">
                    <c:v>0.61899999999999999</c:v>
                  </c:pt>
                  <c:pt idx="3">
                    <c:v>0.46200000000000002</c:v>
                  </c:pt>
                  <c:pt idx="4">
                    <c:v>0.98099999999999998</c:v>
                  </c:pt>
                  <c:pt idx="5">
                    <c:v>0.35499999999999998</c:v>
                  </c:pt>
                  <c:pt idx="6">
                    <c:v>0.82699999999999996</c:v>
                  </c:pt>
                  <c:pt idx="7">
                    <c:v>0.85299999999999998</c:v>
                  </c:pt>
                  <c:pt idx="8">
                    <c:v>0.65800000000000003</c:v>
                  </c:pt>
                  <c:pt idx="9">
                    <c:v>0.68300000000000005</c:v>
                  </c:pt>
                  <c:pt idx="10">
                    <c:v>0.91700000000000004</c:v>
                  </c:pt>
                  <c:pt idx="11">
                    <c:v>0.64</c:v>
                  </c:pt>
                  <c:pt idx="12">
                    <c:v>0.27100000000000002</c:v>
                  </c:pt>
                </c:numCache>
              </c:numRef>
            </c:plus>
            <c:minus>
              <c:numRef>
                <c:f>StudentshipRankings!$B$18:$B$30</c:f>
                <c:numCache>
                  <c:formatCode>General</c:formatCode>
                  <c:ptCount val="13"/>
                  <c:pt idx="0">
                    <c:v>0.69</c:v>
                  </c:pt>
                  <c:pt idx="1">
                    <c:v>0.36499999999999999</c:v>
                  </c:pt>
                  <c:pt idx="2">
                    <c:v>0.61899999999999999</c:v>
                  </c:pt>
                  <c:pt idx="3">
                    <c:v>0.46200000000000002</c:v>
                  </c:pt>
                  <c:pt idx="4">
                    <c:v>0.98099999999999998</c:v>
                  </c:pt>
                  <c:pt idx="5">
                    <c:v>0.35499999999999998</c:v>
                  </c:pt>
                  <c:pt idx="6">
                    <c:v>0.82699999999999996</c:v>
                  </c:pt>
                  <c:pt idx="7">
                    <c:v>0.85299999999999998</c:v>
                  </c:pt>
                  <c:pt idx="8">
                    <c:v>0.65800000000000003</c:v>
                  </c:pt>
                  <c:pt idx="9">
                    <c:v>0.68300000000000005</c:v>
                  </c:pt>
                  <c:pt idx="10">
                    <c:v>0.91700000000000004</c:v>
                  </c:pt>
                  <c:pt idx="11">
                    <c:v>0.64</c:v>
                  </c:pt>
                  <c:pt idx="12">
                    <c:v>0.27100000000000002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StudentshipRankings!$A$3:$A$15</c:f>
              <c:numCache>
                <c:formatCode>General</c:formatCode>
                <c:ptCount val="13"/>
                <c:pt idx="0">
                  <c:v>3.78</c:v>
                </c:pt>
                <c:pt idx="1">
                  <c:v>2.17</c:v>
                </c:pt>
                <c:pt idx="2">
                  <c:v>2.97</c:v>
                </c:pt>
                <c:pt idx="3">
                  <c:v>2.3199999999999998</c:v>
                </c:pt>
                <c:pt idx="4">
                  <c:v>4.9800000000000004</c:v>
                </c:pt>
                <c:pt idx="5">
                  <c:v>4.74</c:v>
                </c:pt>
                <c:pt idx="6">
                  <c:v>5.7</c:v>
                </c:pt>
                <c:pt idx="7">
                  <c:v>3.72</c:v>
                </c:pt>
                <c:pt idx="8">
                  <c:v>2.73</c:v>
                </c:pt>
                <c:pt idx="9">
                  <c:v>1.58</c:v>
                </c:pt>
                <c:pt idx="10">
                  <c:v>4.47</c:v>
                </c:pt>
                <c:pt idx="11">
                  <c:v>2.83</c:v>
                </c:pt>
                <c:pt idx="1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0-4099-B1DB-50E4C9A8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32699688"/>
        <c:axId val="832698376"/>
      </c:barChart>
      <c:catAx>
        <c:axId val="8326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8376"/>
        <c:crosses val="autoZero"/>
        <c:auto val="1"/>
        <c:lblAlgn val="ctr"/>
        <c:lblOffset val="100"/>
        <c:noMultiLvlLbl val="0"/>
      </c:catAx>
      <c:valAx>
        <c:axId val="8326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Lesion Area (</a:t>
                </a:r>
                <a:r>
                  <a:rPr lang="en-NZ" sz="900" b="1" i="0" u="none" strike="noStrike" baseline="0">
                    <a:effectLst/>
                  </a:rPr>
                  <a:t>cm²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9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Infiltration Responses Under Dark and Light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Q2 Data'!$J$26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'DarkLight Conditions ANOVA'!$F$5:$F$8</c:f>
                <c:numCache>
                  <c:formatCode>General</c:formatCode>
                  <c:ptCount val="4"/>
                  <c:pt idx="0">
                    <c:v>0.278229122207658</c:v>
                  </c:pt>
                  <c:pt idx="1">
                    <c:v>0.65760280142685235</c:v>
                  </c:pt>
                  <c:pt idx="2">
                    <c:v>0.37846135866162056</c:v>
                  </c:pt>
                  <c:pt idx="3">
                    <c:v>0.40387002859830967</c:v>
                  </c:pt>
                </c:numCache>
              </c:numRef>
            </c:plus>
            <c:minus>
              <c:numRef>
                <c:f>'DarkLight Conditions ANOVA'!$F$9:$F$12</c:f>
                <c:numCache>
                  <c:formatCode>General</c:formatCode>
                  <c:ptCount val="4"/>
                  <c:pt idx="0">
                    <c:v>0.30086929609605129</c:v>
                  </c:pt>
                  <c:pt idx="1">
                    <c:v>0.60833114154856316</c:v>
                  </c:pt>
                  <c:pt idx="2">
                    <c:v>0.12656662716178832</c:v>
                  </c:pt>
                  <c:pt idx="3">
                    <c:v>0.48827735742892875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Data'!$I$27:$I$30</c:f>
              <c:strCache>
                <c:ptCount val="4"/>
                <c:pt idx="0">
                  <c:v>EB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</c:strCache>
            </c:strRef>
          </c:cat>
          <c:val>
            <c:numRef>
              <c:f>'Thesis Q2 Data'!$J$27:$J$30</c:f>
              <c:numCache>
                <c:formatCode>General</c:formatCode>
                <c:ptCount val="4"/>
                <c:pt idx="0">
                  <c:v>2.2799999999999998</c:v>
                </c:pt>
                <c:pt idx="1">
                  <c:v>1.45</c:v>
                </c:pt>
                <c:pt idx="2">
                  <c:v>2.09</c:v>
                </c:pt>
                <c:pt idx="3">
                  <c:v>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A-409C-AABE-5BD1B0129166}"/>
            </c:ext>
          </c:extLst>
        </c:ser>
        <c:ser>
          <c:idx val="1"/>
          <c:order val="1"/>
          <c:tx>
            <c:strRef>
              <c:f>'Thesis Q2 Data'!$K$26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'DarkLight Conditions ANOVA'!$F$9:$F$12</c:f>
                <c:numCache>
                  <c:formatCode>General</c:formatCode>
                  <c:ptCount val="4"/>
                  <c:pt idx="0">
                    <c:v>0.30086929609605129</c:v>
                  </c:pt>
                  <c:pt idx="1">
                    <c:v>0.60833114154856316</c:v>
                  </c:pt>
                  <c:pt idx="2">
                    <c:v>0.12656662716178832</c:v>
                  </c:pt>
                  <c:pt idx="3">
                    <c:v>0.48827735742892875</c:v>
                  </c:pt>
                </c:numCache>
              </c:numRef>
            </c:plus>
            <c:minus>
              <c:numRef>
                <c:f>'DarkLight Conditions ANOVA'!$F$9:$F$12</c:f>
                <c:numCache>
                  <c:formatCode>General</c:formatCode>
                  <c:ptCount val="4"/>
                  <c:pt idx="0">
                    <c:v>0.30086929609605129</c:v>
                  </c:pt>
                  <c:pt idx="1">
                    <c:v>0.60833114154856316</c:v>
                  </c:pt>
                  <c:pt idx="2">
                    <c:v>0.12656662716178832</c:v>
                  </c:pt>
                  <c:pt idx="3">
                    <c:v>0.48827735742892875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Data'!$I$27:$I$30</c:f>
              <c:strCache>
                <c:ptCount val="4"/>
                <c:pt idx="0">
                  <c:v>EB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</c:strCache>
            </c:strRef>
          </c:cat>
          <c:val>
            <c:numRef>
              <c:f>'Thesis Q2 Data'!$K$27:$K$30</c:f>
              <c:numCache>
                <c:formatCode>General</c:formatCode>
                <c:ptCount val="4"/>
                <c:pt idx="0">
                  <c:v>1.48</c:v>
                </c:pt>
                <c:pt idx="1">
                  <c:v>1.45</c:v>
                </c:pt>
                <c:pt idx="2">
                  <c:v>0.83</c:v>
                </c:pt>
                <c:pt idx="3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A-409C-AABE-5BD1B012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837848"/>
        <c:axId val="847836768"/>
      </c:barChart>
      <c:catAx>
        <c:axId val="84783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36768"/>
        <c:crosses val="autoZero"/>
        <c:auto val="1"/>
        <c:lblAlgn val="ctr"/>
        <c:lblOffset val="100"/>
        <c:noMultiLvlLbl val="0"/>
      </c:catAx>
      <c:valAx>
        <c:axId val="8478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3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i="1"/>
              <a:t>N.</a:t>
            </a:r>
            <a:r>
              <a:rPr lang="en-GB" i="1" baseline="0"/>
              <a:t> benthamiana</a:t>
            </a:r>
            <a:r>
              <a:rPr lang="en-GB" i="0" baseline="0"/>
              <a:t> Infiltration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'Benthi Reactivity ANOVA'!$F$5:$F$8</c:f>
                <c:numCache>
                  <c:formatCode>General</c:formatCode>
                  <c:ptCount val="4"/>
                  <c:pt idx="0">
                    <c:v>0.15316167928042582</c:v>
                  </c:pt>
                  <c:pt idx="1">
                    <c:v>7.9835768925964515E-2</c:v>
                  </c:pt>
                  <c:pt idx="2">
                    <c:v>0.10603880971920927</c:v>
                  </c:pt>
                  <c:pt idx="3">
                    <c:v>0.11445040774647038</c:v>
                  </c:pt>
                </c:numCache>
              </c:numRef>
            </c:plus>
            <c:minus>
              <c:numRef>
                <c:f>'Benthi Reactivity ANOVA'!$F$5:$F$8</c:f>
                <c:numCache>
                  <c:formatCode>General</c:formatCode>
                  <c:ptCount val="4"/>
                  <c:pt idx="0">
                    <c:v>0.15316167928042582</c:v>
                  </c:pt>
                  <c:pt idx="1">
                    <c:v>7.9835768925964515E-2</c:v>
                  </c:pt>
                  <c:pt idx="2">
                    <c:v>0.10603880971920927</c:v>
                  </c:pt>
                  <c:pt idx="3">
                    <c:v>0.11445040774647038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Data'!$J$35:$J$38</c:f>
              <c:strCache>
                <c:ptCount val="4"/>
                <c:pt idx="0">
                  <c:v>EB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</c:strCache>
            </c:strRef>
          </c:cat>
          <c:val>
            <c:numRef>
              <c:f>'Thesis Q2 Data'!$K$35:$K$38</c:f>
              <c:numCache>
                <c:formatCode>General</c:formatCode>
                <c:ptCount val="4"/>
                <c:pt idx="0">
                  <c:v>0.26</c:v>
                </c:pt>
                <c:pt idx="1">
                  <c:v>0.22</c:v>
                </c:pt>
                <c:pt idx="2">
                  <c:v>0.27</c:v>
                </c:pt>
                <c:pt idx="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1-45D6-8B6C-A576A906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315928"/>
        <c:axId val="222317008"/>
      </c:barChart>
      <c:catAx>
        <c:axId val="2223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17008"/>
        <c:crosses val="autoZero"/>
        <c:auto val="1"/>
        <c:lblAlgn val="ctr"/>
        <c:lblOffset val="100"/>
        <c:noMultiLvlLbl val="0"/>
      </c:catAx>
      <c:valAx>
        <c:axId val="2223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1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</a:t>
            </a:r>
            <a:r>
              <a:rPr lang="en-GB" baseline="0"/>
              <a:t> of Cell death Response in Infiltrated Area of Kauri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'Infiltration Percentage ANOVA'!$H$5:$H$8</c:f>
                <c:numCache>
                  <c:formatCode>General</c:formatCode>
                  <c:ptCount val="4"/>
                  <c:pt idx="0">
                    <c:v>3.9991900357679397E-2</c:v>
                  </c:pt>
                  <c:pt idx="1">
                    <c:v>6.8432046297900007E-2</c:v>
                  </c:pt>
                  <c:pt idx="2">
                    <c:v>4.0196695195164597E-2</c:v>
                  </c:pt>
                  <c:pt idx="3">
                    <c:v>3.54125390070733E-2</c:v>
                  </c:pt>
                </c:numCache>
              </c:numRef>
            </c:plus>
            <c:minus>
              <c:numRef>
                <c:f>'Infiltration Percentage ANOVA'!$H$5:$H$8</c:f>
                <c:numCache>
                  <c:formatCode>General</c:formatCode>
                  <c:ptCount val="4"/>
                  <c:pt idx="0">
                    <c:v>3.9991900357679397E-2</c:v>
                  </c:pt>
                  <c:pt idx="1">
                    <c:v>6.8432046297900007E-2</c:v>
                  </c:pt>
                  <c:pt idx="2">
                    <c:v>4.0196695195164597E-2</c:v>
                  </c:pt>
                  <c:pt idx="3">
                    <c:v>3.54125390070733E-2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Data'!$N$86:$N$89</c:f>
              <c:strCache>
                <c:ptCount val="4"/>
                <c:pt idx="0">
                  <c:v>EB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</c:strCache>
            </c:strRef>
          </c:cat>
          <c:val>
            <c:numRef>
              <c:f>'Thesis Q2 Data'!$O$86:$O$89</c:f>
              <c:numCache>
                <c:formatCode>0%</c:formatCode>
                <c:ptCount val="4"/>
                <c:pt idx="0">
                  <c:v>0.43047661260773701</c:v>
                </c:pt>
                <c:pt idx="1">
                  <c:v>0.704310999690551</c:v>
                </c:pt>
                <c:pt idx="2">
                  <c:v>0.76128245776875303</c:v>
                </c:pt>
                <c:pt idx="3">
                  <c:v>0.67863095029978104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9-4A2B-A445-2B7DB81B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181744"/>
        <c:axId val="178392992"/>
      </c:barChart>
      <c:catAx>
        <c:axId val="65118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2992"/>
        <c:crosses val="autoZero"/>
        <c:auto val="1"/>
        <c:lblAlgn val="ctr"/>
        <c:lblOffset val="100"/>
        <c:noMultiLvlLbl val="0"/>
      </c:catAx>
      <c:valAx>
        <c:axId val="1783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 with Cell Death Response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Strength of Cell Death Response in Infiltrated </a:t>
            </a:r>
            <a:r>
              <a:rPr lang="en-GB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A. australis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(By Individual Families)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'Infiltration by FAmily ANOVA'!$H$5:$H$8</c:f>
                <c:numCache>
                  <c:formatCode>General</c:formatCode>
                  <c:ptCount val="4"/>
                  <c:pt idx="0">
                    <c:v>4.4610034858048798E-2</c:v>
                  </c:pt>
                  <c:pt idx="1">
                    <c:v>9.4163517045353598E-2</c:v>
                  </c:pt>
                  <c:pt idx="2">
                    <c:v>6.0257347526997497E-2</c:v>
                  </c:pt>
                  <c:pt idx="3">
                    <c:v>7.6954858160426506E-2</c:v>
                  </c:pt>
                </c:numCache>
              </c:numRef>
            </c:plus>
            <c:minus>
              <c:numRef>
                <c:f>'Infiltration by FAmily ANOVA'!$H$5:$H$8</c:f>
                <c:numCache>
                  <c:formatCode>General</c:formatCode>
                  <c:ptCount val="4"/>
                  <c:pt idx="0">
                    <c:v>4.4610034858048798E-2</c:v>
                  </c:pt>
                  <c:pt idx="1">
                    <c:v>9.4163517045353598E-2</c:v>
                  </c:pt>
                  <c:pt idx="2">
                    <c:v>6.0257347526997497E-2</c:v>
                  </c:pt>
                  <c:pt idx="3">
                    <c:v>7.6954858160426506E-2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Data'!$N$103:$N$106</c:f>
              <c:strCache>
                <c:ptCount val="4"/>
                <c:pt idx="0">
                  <c:v>8I</c:v>
                </c:pt>
                <c:pt idx="1">
                  <c:v>8F</c:v>
                </c:pt>
                <c:pt idx="2">
                  <c:v>8D</c:v>
                </c:pt>
                <c:pt idx="3">
                  <c:v>8E</c:v>
                </c:pt>
              </c:strCache>
            </c:strRef>
          </c:cat>
          <c:val>
            <c:numRef>
              <c:f>'Thesis Q2 Data'!$O$103:$O$106</c:f>
              <c:numCache>
                <c:formatCode>0%</c:formatCode>
                <c:ptCount val="4"/>
                <c:pt idx="0">
                  <c:v>0.34706744103711301</c:v>
                </c:pt>
                <c:pt idx="1">
                  <c:v>0.32978884103290701</c:v>
                </c:pt>
                <c:pt idx="2">
                  <c:v>0.50394145785300404</c:v>
                </c:pt>
                <c:pt idx="3">
                  <c:v>0.54110871050792297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0-47A4-BAED-20C8EDF02D0F}"/>
            </c:ext>
          </c:extLst>
        </c:ser>
        <c:ser>
          <c:idx val="1"/>
          <c:order val="1"/>
          <c:tx>
            <c:v>EV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'Infiltration by FAmily ANOVA'!$H$9:$H$12</c:f>
                <c:numCache>
                  <c:formatCode>General</c:formatCode>
                  <c:ptCount val="4"/>
                  <c:pt idx="0">
                    <c:v>7.3856471740102E-2</c:v>
                  </c:pt>
                  <c:pt idx="1">
                    <c:v>6.5994988897645795E-2</c:v>
                  </c:pt>
                  <c:pt idx="2">
                    <c:v>1.9527840262108399E-2</c:v>
                  </c:pt>
                  <c:pt idx="3">
                    <c:v>9.5403064911343705E-2</c:v>
                  </c:pt>
                </c:numCache>
              </c:numRef>
            </c:plus>
            <c:minus>
              <c:numRef>
                <c:f>'Infiltration by FAmily ANOVA'!$H$9:$H$12</c:f>
                <c:numCache>
                  <c:formatCode>General</c:formatCode>
                  <c:ptCount val="4"/>
                  <c:pt idx="0">
                    <c:v>7.3856471740102E-2</c:v>
                  </c:pt>
                  <c:pt idx="1">
                    <c:v>6.5994988897645795E-2</c:v>
                  </c:pt>
                  <c:pt idx="2">
                    <c:v>1.9527840262108399E-2</c:v>
                  </c:pt>
                  <c:pt idx="3">
                    <c:v>9.5403064911343705E-2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'Thesis Q2 Data'!$O$107:$O$110</c:f>
              <c:numCache>
                <c:formatCode>0%</c:formatCode>
                <c:ptCount val="4"/>
                <c:pt idx="0">
                  <c:v>0.419702447631707</c:v>
                </c:pt>
                <c:pt idx="1">
                  <c:v>0.926359710929887</c:v>
                </c:pt>
                <c:pt idx="2">
                  <c:v>0.94870189796099602</c:v>
                </c:pt>
                <c:pt idx="3">
                  <c:v>0.52247994223961303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0-47A4-BAED-20C8EDF02D0F}"/>
            </c:ext>
          </c:extLst>
        </c:ser>
        <c:ser>
          <c:idx val="2"/>
          <c:order val="2"/>
          <c:tx>
            <c:v>XEG1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'Infiltration by FAmily ANOVA'!$H$13:$H$16</c:f>
                <c:numCache>
                  <c:formatCode>General</c:formatCode>
                  <c:ptCount val="4"/>
                  <c:pt idx="0">
                    <c:v>3.3597452566997602E-2</c:v>
                  </c:pt>
                  <c:pt idx="1">
                    <c:v>8.4487108082201501E-2</c:v>
                  </c:pt>
                  <c:pt idx="2">
                    <c:v>2.4312173143484401E-2</c:v>
                  </c:pt>
                  <c:pt idx="3">
                    <c:v>6.9164768767039406E-2</c:v>
                  </c:pt>
                </c:numCache>
              </c:numRef>
            </c:plus>
            <c:minus>
              <c:numRef>
                <c:f>'Infiltration by FAmily ANOVA'!$H$13:$H$16</c:f>
                <c:numCache>
                  <c:formatCode>General</c:formatCode>
                  <c:ptCount val="4"/>
                  <c:pt idx="0">
                    <c:v>3.3597452566997602E-2</c:v>
                  </c:pt>
                  <c:pt idx="1">
                    <c:v>8.4487108082201501E-2</c:v>
                  </c:pt>
                  <c:pt idx="2">
                    <c:v>2.4312173143484401E-2</c:v>
                  </c:pt>
                  <c:pt idx="3">
                    <c:v>6.9164768767039406E-2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'Thesis Q2 Data'!$O$111:$O$114</c:f>
              <c:numCache>
                <c:formatCode>0%</c:formatCode>
                <c:ptCount val="4"/>
                <c:pt idx="0">
                  <c:v>0.85412996483208703</c:v>
                </c:pt>
                <c:pt idx="1">
                  <c:v>0.66919685692588704</c:v>
                </c:pt>
                <c:pt idx="2">
                  <c:v>0.90040173551467495</c:v>
                </c:pt>
                <c:pt idx="3">
                  <c:v>0.62140127380236299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0-47A4-BAED-20C8EDF02D0F}"/>
            </c:ext>
          </c:extLst>
        </c:ser>
        <c:ser>
          <c:idx val="3"/>
          <c:order val="3"/>
          <c:tx>
            <c:v>XEG1cm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'Infiltration by FAmily ANOVA'!$H$17:$H$20</c:f>
                <c:numCache>
                  <c:formatCode>General</c:formatCode>
                  <c:ptCount val="4"/>
                  <c:pt idx="0">
                    <c:v>0.102800121645837</c:v>
                  </c:pt>
                  <c:pt idx="1">
                    <c:v>6.4626493340019603E-2</c:v>
                  </c:pt>
                  <c:pt idx="2">
                    <c:v>5.6843783387561297E-2</c:v>
                  </c:pt>
                  <c:pt idx="3">
                    <c:v>4.5996849939553101E-2</c:v>
                  </c:pt>
                </c:numCache>
              </c:numRef>
            </c:plus>
            <c:minus>
              <c:numRef>
                <c:f>'Infiltration by FAmily ANOVA'!$H$17:$H$20</c:f>
                <c:numCache>
                  <c:formatCode>General</c:formatCode>
                  <c:ptCount val="4"/>
                  <c:pt idx="0">
                    <c:v>0.102800121645837</c:v>
                  </c:pt>
                  <c:pt idx="1">
                    <c:v>6.4626493340019603E-2</c:v>
                  </c:pt>
                  <c:pt idx="2">
                    <c:v>5.6843783387561297E-2</c:v>
                  </c:pt>
                  <c:pt idx="3">
                    <c:v>4.5996849939553101E-2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'Thesis Q2 Data'!$O$115:$O$118</c:f>
              <c:numCache>
                <c:formatCode>0%</c:formatCode>
                <c:ptCount val="4"/>
                <c:pt idx="0">
                  <c:v>0.68723356750902498</c:v>
                </c:pt>
                <c:pt idx="1">
                  <c:v>0.58901684861241499</c:v>
                </c:pt>
                <c:pt idx="2">
                  <c:v>0.76146061535379295</c:v>
                </c:pt>
                <c:pt idx="3">
                  <c:v>0.67681276972389004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0-47A4-BAED-20C8EDF0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624328"/>
        <c:axId val="873897920"/>
      </c:barChart>
      <c:catAx>
        <c:axId val="776624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7920"/>
        <c:crosses val="autoZero"/>
        <c:auto val="1"/>
        <c:lblAlgn val="ctr"/>
        <c:lblOffset val="100"/>
        <c:noMultiLvlLbl val="0"/>
      </c:catAx>
      <c:valAx>
        <c:axId val="8738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Infiltrated Length with Cell 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2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Benthi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'Benthi 1 ANOVA'!$J$5:$J$18</c:f>
                <c:numCache>
                  <c:formatCode>General</c:formatCode>
                  <c:ptCount val="14"/>
                  <c:pt idx="0">
                    <c:v>0.50228268518169472</c:v>
                  </c:pt>
                  <c:pt idx="1">
                    <c:v>0.51399519696199392</c:v>
                  </c:pt>
                  <c:pt idx="2">
                    <c:v>0.38690028861882941</c:v>
                  </c:pt>
                  <c:pt idx="3">
                    <c:v>1.194991309243153</c:v>
                  </c:pt>
                  <c:pt idx="4">
                    <c:v>1.0367184606568289</c:v>
                  </c:pt>
                  <c:pt idx="5">
                    <c:v>0.881480856286738</c:v>
                  </c:pt>
                  <c:pt idx="6">
                    <c:v>0.46752130076250537</c:v>
                  </c:pt>
                  <c:pt idx="7">
                    <c:v>1.395576725168965</c:v>
                  </c:pt>
                  <c:pt idx="8">
                    <c:v>0.96423916466127091</c:v>
                  </c:pt>
                  <c:pt idx="9">
                    <c:v>0.77574394400901825</c:v>
                  </c:pt>
                  <c:pt idx="10">
                    <c:v>0.19986094123998652</c:v>
                  </c:pt>
                  <c:pt idx="11">
                    <c:v>6.698569499029873E-2</c:v>
                  </c:pt>
                  <c:pt idx="12">
                    <c:v>1.9456682656609357E-2</c:v>
                  </c:pt>
                  <c:pt idx="13">
                    <c:v>1.9689252567496478E-2</c:v>
                  </c:pt>
                </c:numCache>
              </c:numRef>
            </c:plus>
            <c:minus>
              <c:numRef>
                <c:f>'Benthi 1 ANOVA'!$J$5:$J$18</c:f>
                <c:numCache>
                  <c:formatCode>General</c:formatCode>
                  <c:ptCount val="14"/>
                  <c:pt idx="0">
                    <c:v>0.50228268518169472</c:v>
                  </c:pt>
                  <c:pt idx="1">
                    <c:v>0.51399519696199392</c:v>
                  </c:pt>
                  <c:pt idx="2">
                    <c:v>0.38690028861882941</c:v>
                  </c:pt>
                  <c:pt idx="3">
                    <c:v>1.194991309243153</c:v>
                  </c:pt>
                  <c:pt idx="4">
                    <c:v>1.0367184606568289</c:v>
                  </c:pt>
                  <c:pt idx="5">
                    <c:v>0.881480856286738</c:v>
                  </c:pt>
                  <c:pt idx="6">
                    <c:v>0.46752130076250537</c:v>
                  </c:pt>
                  <c:pt idx="7">
                    <c:v>1.395576725168965</c:v>
                  </c:pt>
                  <c:pt idx="8">
                    <c:v>0.96423916466127091</c:v>
                  </c:pt>
                  <c:pt idx="9">
                    <c:v>0.77574394400901825</c:v>
                  </c:pt>
                  <c:pt idx="10">
                    <c:v>0.19986094123998652</c:v>
                  </c:pt>
                  <c:pt idx="11">
                    <c:v>6.698569499029873E-2</c:v>
                  </c:pt>
                  <c:pt idx="12">
                    <c:v>1.9456682656609357E-2</c:v>
                  </c:pt>
                  <c:pt idx="13">
                    <c:v>1.9689252567496478E-2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Data'!$I$337:$I$350</c:f>
              <c:strCache>
                <c:ptCount val="14"/>
                <c:pt idx="0">
                  <c:v>3770</c:v>
                </c:pt>
                <c:pt idx="1">
                  <c:v>4291</c:v>
                </c:pt>
                <c:pt idx="2">
                  <c:v>3128</c:v>
                </c:pt>
                <c:pt idx="3">
                  <c:v>3687</c:v>
                </c:pt>
                <c:pt idx="4">
                  <c:v>3616</c:v>
                </c:pt>
                <c:pt idx="5">
                  <c:v>3815</c:v>
                </c:pt>
                <c:pt idx="6">
                  <c:v>3772</c:v>
                </c:pt>
                <c:pt idx="7">
                  <c:v>4289</c:v>
                </c:pt>
                <c:pt idx="8">
                  <c:v>3118</c:v>
                </c:pt>
                <c:pt idx="9">
                  <c:v>3126</c:v>
                </c:pt>
                <c:pt idx="10">
                  <c:v>3885</c:v>
                </c:pt>
                <c:pt idx="11">
                  <c:v>4290</c:v>
                </c:pt>
                <c:pt idx="12">
                  <c:v>3813</c:v>
                </c:pt>
                <c:pt idx="13">
                  <c:v>Negative</c:v>
                </c:pt>
              </c:strCache>
            </c:strRef>
          </c:cat>
          <c:val>
            <c:numRef>
              <c:f>'Thesis Q2 Data'!$J$337:$J$350</c:f>
              <c:numCache>
                <c:formatCode>0.00</c:formatCode>
                <c:ptCount val="14"/>
                <c:pt idx="0">
                  <c:v>10.31625</c:v>
                </c:pt>
                <c:pt idx="1">
                  <c:v>8.43675</c:v>
                </c:pt>
                <c:pt idx="2">
                  <c:v>8.3260000000000005</c:v>
                </c:pt>
                <c:pt idx="3">
                  <c:v>7.7052500000000004</c:v>
                </c:pt>
                <c:pt idx="4">
                  <c:v>7.617</c:v>
                </c:pt>
                <c:pt idx="5">
                  <c:v>6.1549999999999994</c:v>
                </c:pt>
                <c:pt idx="6">
                  <c:v>4.7670000000000003</c:v>
                </c:pt>
                <c:pt idx="7">
                  <c:v>3.6477500000000003</c:v>
                </c:pt>
                <c:pt idx="8">
                  <c:v>2.9510000000000005</c:v>
                </c:pt>
                <c:pt idx="9">
                  <c:v>2.911</c:v>
                </c:pt>
                <c:pt idx="10">
                  <c:v>0.35525000000000001</c:v>
                </c:pt>
                <c:pt idx="11">
                  <c:v>0.2475</c:v>
                </c:pt>
                <c:pt idx="12">
                  <c:v>0.15274999999999997</c:v>
                </c:pt>
                <c:pt idx="13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A-4BEF-9A0E-21DC72E4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966560"/>
        <c:axId val="807966920"/>
      </c:barChart>
      <c:catAx>
        <c:axId val="8079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66920"/>
        <c:crosses val="autoZero"/>
        <c:auto val="1"/>
        <c:lblAlgn val="ctr"/>
        <c:lblOffset val="100"/>
        <c:noMultiLvlLbl val="0"/>
      </c:catAx>
      <c:valAx>
        <c:axId val="8079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Trial 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'Benthi 1 ANOVA'!$J$5:$J$18</c:f>
                <c:numCache>
                  <c:formatCode>General</c:formatCode>
                  <c:ptCount val="14"/>
                  <c:pt idx="0">
                    <c:v>0.50228268518169472</c:v>
                  </c:pt>
                  <c:pt idx="1">
                    <c:v>0.51399519696199392</c:v>
                  </c:pt>
                  <c:pt idx="2">
                    <c:v>0.38690028861882941</c:v>
                  </c:pt>
                  <c:pt idx="3">
                    <c:v>1.194991309243153</c:v>
                  </c:pt>
                  <c:pt idx="4">
                    <c:v>1.0367184606568289</c:v>
                  </c:pt>
                  <c:pt idx="5">
                    <c:v>0.881480856286738</c:v>
                  </c:pt>
                  <c:pt idx="6">
                    <c:v>0.46752130076250537</c:v>
                  </c:pt>
                  <c:pt idx="7">
                    <c:v>1.395576725168965</c:v>
                  </c:pt>
                  <c:pt idx="8">
                    <c:v>0.96423916466127091</c:v>
                  </c:pt>
                  <c:pt idx="9">
                    <c:v>0.77574394400901825</c:v>
                  </c:pt>
                  <c:pt idx="10">
                    <c:v>0.19986094123998652</c:v>
                  </c:pt>
                  <c:pt idx="11">
                    <c:v>6.698569499029873E-2</c:v>
                  </c:pt>
                  <c:pt idx="12">
                    <c:v>1.9456682656609357E-2</c:v>
                  </c:pt>
                  <c:pt idx="13">
                    <c:v>1.9689252567496478E-2</c:v>
                  </c:pt>
                </c:numCache>
              </c:numRef>
            </c:plus>
            <c:minus>
              <c:numRef>
                <c:f>'Benthi 1 ANOVA'!$J$5:$J$18</c:f>
                <c:numCache>
                  <c:formatCode>General</c:formatCode>
                  <c:ptCount val="14"/>
                  <c:pt idx="0">
                    <c:v>0.50228268518169472</c:v>
                  </c:pt>
                  <c:pt idx="1">
                    <c:v>0.51399519696199392</c:v>
                  </c:pt>
                  <c:pt idx="2">
                    <c:v>0.38690028861882941</c:v>
                  </c:pt>
                  <c:pt idx="3">
                    <c:v>1.194991309243153</c:v>
                  </c:pt>
                  <c:pt idx="4">
                    <c:v>1.0367184606568289</c:v>
                  </c:pt>
                  <c:pt idx="5">
                    <c:v>0.881480856286738</c:v>
                  </c:pt>
                  <c:pt idx="6">
                    <c:v>0.46752130076250537</c:v>
                  </c:pt>
                  <c:pt idx="7">
                    <c:v>1.395576725168965</c:v>
                  </c:pt>
                  <c:pt idx="8">
                    <c:v>0.96423916466127091</c:v>
                  </c:pt>
                  <c:pt idx="9">
                    <c:v>0.77574394400901825</c:v>
                  </c:pt>
                  <c:pt idx="10">
                    <c:v>0.19986094123998652</c:v>
                  </c:pt>
                  <c:pt idx="11">
                    <c:v>6.698569499029873E-2</c:v>
                  </c:pt>
                  <c:pt idx="12">
                    <c:v>1.9456682656609357E-2</c:v>
                  </c:pt>
                  <c:pt idx="13">
                    <c:v>1.9689252567496478E-2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Data'!$I$337:$I$350</c:f>
              <c:strCache>
                <c:ptCount val="14"/>
                <c:pt idx="0">
                  <c:v>3770</c:v>
                </c:pt>
                <c:pt idx="1">
                  <c:v>4291</c:v>
                </c:pt>
                <c:pt idx="2">
                  <c:v>3128</c:v>
                </c:pt>
                <c:pt idx="3">
                  <c:v>3687</c:v>
                </c:pt>
                <c:pt idx="4">
                  <c:v>3616</c:v>
                </c:pt>
                <c:pt idx="5">
                  <c:v>3815</c:v>
                </c:pt>
                <c:pt idx="6">
                  <c:v>3772</c:v>
                </c:pt>
                <c:pt idx="7">
                  <c:v>4289</c:v>
                </c:pt>
                <c:pt idx="8">
                  <c:v>3118</c:v>
                </c:pt>
                <c:pt idx="9">
                  <c:v>3126</c:v>
                </c:pt>
                <c:pt idx="10">
                  <c:v>3885</c:v>
                </c:pt>
                <c:pt idx="11">
                  <c:v>4290</c:v>
                </c:pt>
                <c:pt idx="12">
                  <c:v>3813</c:v>
                </c:pt>
                <c:pt idx="13">
                  <c:v>Negative</c:v>
                </c:pt>
              </c:strCache>
            </c:strRef>
          </c:cat>
          <c:val>
            <c:numRef>
              <c:f>'Thesis Q2 Data'!$J$337:$J$350</c:f>
              <c:numCache>
                <c:formatCode>0.00</c:formatCode>
                <c:ptCount val="14"/>
                <c:pt idx="0">
                  <c:v>10.31625</c:v>
                </c:pt>
                <c:pt idx="1">
                  <c:v>8.43675</c:v>
                </c:pt>
                <c:pt idx="2">
                  <c:v>8.3260000000000005</c:v>
                </c:pt>
                <c:pt idx="3">
                  <c:v>7.7052500000000004</c:v>
                </c:pt>
                <c:pt idx="4">
                  <c:v>7.617</c:v>
                </c:pt>
                <c:pt idx="5">
                  <c:v>6.1549999999999994</c:v>
                </c:pt>
                <c:pt idx="6">
                  <c:v>4.7670000000000003</c:v>
                </c:pt>
                <c:pt idx="7">
                  <c:v>3.6477500000000003</c:v>
                </c:pt>
                <c:pt idx="8">
                  <c:v>2.9510000000000005</c:v>
                </c:pt>
                <c:pt idx="9">
                  <c:v>2.911</c:v>
                </c:pt>
                <c:pt idx="10">
                  <c:v>0.35525000000000001</c:v>
                </c:pt>
                <c:pt idx="11">
                  <c:v>0.2475</c:v>
                </c:pt>
                <c:pt idx="12">
                  <c:v>0.15274999999999997</c:v>
                </c:pt>
                <c:pt idx="13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3-419E-B2E6-32667CB23928}"/>
            </c:ext>
          </c:extLst>
        </c:ser>
        <c:ser>
          <c:idx val="1"/>
          <c:order val="1"/>
          <c:tx>
            <c:v>Trial 2</c:v>
          </c:tx>
          <c:invertIfNegative val="0"/>
          <c:errBars>
            <c:errBarType val="both"/>
            <c:errValType val="cust"/>
            <c:noEndCap val="0"/>
            <c:plus>
              <c:numRef>
                <c:f>'Benthi 2 ANOVA'!$I$5:$I$18</c:f>
                <c:numCache>
                  <c:formatCode>General</c:formatCode>
                  <c:ptCount val="14"/>
                  <c:pt idx="0">
                    <c:v>0.81787948269551647</c:v>
                  </c:pt>
                  <c:pt idx="1">
                    <c:v>0.87492463833627265</c:v>
                  </c:pt>
                  <c:pt idx="2">
                    <c:v>0.41296218425541104</c:v>
                  </c:pt>
                  <c:pt idx="3">
                    <c:v>0.56643764432699406</c:v>
                  </c:pt>
                  <c:pt idx="4">
                    <c:v>0.11722337308074944</c:v>
                  </c:pt>
                  <c:pt idx="5">
                    <c:v>0.39723768298804957</c:v>
                  </c:pt>
                  <c:pt idx="6">
                    <c:v>4.5838005714223029E-2</c:v>
                  </c:pt>
                  <c:pt idx="7">
                    <c:v>1.2387358151126724</c:v>
                  </c:pt>
                  <c:pt idx="8">
                    <c:v>0.16600043029204128</c:v>
                  </c:pt>
                  <c:pt idx="9">
                    <c:v>0.84096767710095222</c:v>
                  </c:pt>
                  <c:pt idx="10">
                    <c:v>0.24856069609424805</c:v>
                  </c:pt>
                  <c:pt idx="11">
                    <c:v>9.9988113132797679E-2</c:v>
                  </c:pt>
                  <c:pt idx="12">
                    <c:v>1.8711090580569752E-2</c:v>
                  </c:pt>
                  <c:pt idx="13">
                    <c:v>1.5057884944104826E-2</c:v>
                  </c:pt>
                </c:numCache>
              </c:numRef>
            </c:plus>
            <c:minus>
              <c:numRef>
                <c:f>'Benthi 2 ANOVA'!$I$5:$I$18</c:f>
                <c:numCache>
                  <c:formatCode>General</c:formatCode>
                  <c:ptCount val="14"/>
                  <c:pt idx="0">
                    <c:v>0.81787948269551647</c:v>
                  </c:pt>
                  <c:pt idx="1">
                    <c:v>0.87492463833627265</c:v>
                  </c:pt>
                  <c:pt idx="2">
                    <c:v>0.41296218425541104</c:v>
                  </c:pt>
                  <c:pt idx="3">
                    <c:v>0.56643764432699406</c:v>
                  </c:pt>
                  <c:pt idx="4">
                    <c:v>0.11722337308074944</c:v>
                  </c:pt>
                  <c:pt idx="5">
                    <c:v>0.39723768298804957</c:v>
                  </c:pt>
                  <c:pt idx="6">
                    <c:v>4.5838005714223029E-2</c:v>
                  </c:pt>
                  <c:pt idx="7">
                    <c:v>1.2387358151126724</c:v>
                  </c:pt>
                  <c:pt idx="8">
                    <c:v>0.16600043029204128</c:v>
                  </c:pt>
                  <c:pt idx="9">
                    <c:v>0.84096767710095222</c:v>
                  </c:pt>
                  <c:pt idx="10">
                    <c:v>0.24856069609424805</c:v>
                  </c:pt>
                  <c:pt idx="11">
                    <c:v>9.9988113132797679E-2</c:v>
                  </c:pt>
                  <c:pt idx="12">
                    <c:v>1.8711090580569752E-2</c:v>
                  </c:pt>
                  <c:pt idx="13">
                    <c:v>1.5057884944104826E-2</c:v>
                  </c:pt>
                </c:numCache>
              </c:numRef>
            </c:minus>
          </c:errBars>
          <c:cat>
            <c:strRef>
              <c:f>'Thesis Q2 Data'!$L$337:$L$350</c:f>
              <c:strCache>
                <c:ptCount val="14"/>
                <c:pt idx="0">
                  <c:v>3770</c:v>
                </c:pt>
                <c:pt idx="1">
                  <c:v>4291</c:v>
                </c:pt>
                <c:pt idx="2">
                  <c:v>3128</c:v>
                </c:pt>
                <c:pt idx="3">
                  <c:v>3687</c:v>
                </c:pt>
                <c:pt idx="4">
                  <c:v>3616</c:v>
                </c:pt>
                <c:pt idx="5">
                  <c:v>3815</c:v>
                </c:pt>
                <c:pt idx="6">
                  <c:v>3772</c:v>
                </c:pt>
                <c:pt idx="7">
                  <c:v>4289</c:v>
                </c:pt>
                <c:pt idx="8">
                  <c:v>3118</c:v>
                </c:pt>
                <c:pt idx="9">
                  <c:v>3126</c:v>
                </c:pt>
                <c:pt idx="10">
                  <c:v>3885</c:v>
                </c:pt>
                <c:pt idx="11">
                  <c:v>4290</c:v>
                </c:pt>
                <c:pt idx="12">
                  <c:v>3813</c:v>
                </c:pt>
                <c:pt idx="13">
                  <c:v>Negative</c:v>
                </c:pt>
              </c:strCache>
            </c:strRef>
          </c:cat>
          <c:val>
            <c:numRef>
              <c:f>'Thesis Q2 Data'!$M$337:$M$350</c:f>
              <c:numCache>
                <c:formatCode>General</c:formatCode>
                <c:ptCount val="14"/>
                <c:pt idx="0">
                  <c:v>1.9177499999999998</c:v>
                </c:pt>
                <c:pt idx="1">
                  <c:v>2.6601249999999999</c:v>
                </c:pt>
                <c:pt idx="2">
                  <c:v>0.93912499999999999</c:v>
                </c:pt>
                <c:pt idx="3">
                  <c:v>1.1753750000000001</c:v>
                </c:pt>
                <c:pt idx="4">
                  <c:v>0.30337499999999995</c:v>
                </c:pt>
                <c:pt idx="5">
                  <c:v>1.2697500000000002</c:v>
                </c:pt>
                <c:pt idx="6">
                  <c:v>0.201125</c:v>
                </c:pt>
                <c:pt idx="7">
                  <c:v>3.1022500000000002</c:v>
                </c:pt>
                <c:pt idx="8">
                  <c:v>0.38049999999999995</c:v>
                </c:pt>
                <c:pt idx="9">
                  <c:v>2.17075</c:v>
                </c:pt>
                <c:pt idx="10">
                  <c:v>0.56475000000000009</c:v>
                </c:pt>
                <c:pt idx="11">
                  <c:v>0.360875</c:v>
                </c:pt>
                <c:pt idx="12">
                  <c:v>0.169625</c:v>
                </c:pt>
                <c:pt idx="13">
                  <c:v>7.6166666666666674E-2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63-419E-B2E6-32667CB2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966560"/>
        <c:axId val="807966920"/>
      </c:barChart>
      <c:catAx>
        <c:axId val="8079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66920"/>
        <c:crosses val="autoZero"/>
        <c:auto val="1"/>
        <c:lblAlgn val="ctr"/>
        <c:lblOffset val="100"/>
        <c:noMultiLvlLbl val="0"/>
      </c:catAx>
      <c:valAx>
        <c:axId val="8079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Benthi Merged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'Merged Benthi ANOVA'!$J$5:$J$18</c:f>
                <c:numCache>
                  <c:formatCode>General</c:formatCode>
                  <c:ptCount val="14"/>
                  <c:pt idx="0">
                    <c:v>0.84897056082221867</c:v>
                  </c:pt>
                  <c:pt idx="1">
                    <c:v>0.66506079239703675</c:v>
                  </c:pt>
                  <c:pt idx="2">
                    <c:v>0.64887569252187138</c:v>
                  </c:pt>
                  <c:pt idx="3">
                    <c:v>0.57908323328467093</c:v>
                  </c:pt>
                  <c:pt idx="4">
                    <c:v>0.67061860765025838</c:v>
                  </c:pt>
                  <c:pt idx="5">
                    <c:v>0.63989084464557244</c:v>
                  </c:pt>
                  <c:pt idx="6">
                    <c:v>0.72069539445406561</c:v>
                  </c:pt>
                  <c:pt idx="7">
                    <c:v>0.62705236448252177</c:v>
                  </c:pt>
                  <c:pt idx="8">
                    <c:v>0.59972956844644532</c:v>
                  </c:pt>
                  <c:pt idx="9">
                    <c:v>0.62007879377852215</c:v>
                  </c:pt>
                  <c:pt idx="10">
                    <c:v>0.66194839045129095</c:v>
                  </c:pt>
                  <c:pt idx="11">
                    <c:v>0.44795867068365003</c:v>
                  </c:pt>
                  <c:pt idx="12">
                    <c:v>0.21842392650226636</c:v>
                  </c:pt>
                  <c:pt idx="13">
                    <c:v>7.2549320094359576E-3</c:v>
                  </c:pt>
                </c:numCache>
              </c:numRef>
            </c:plus>
            <c:minus>
              <c:numRef>
                <c:f>'Merged Benthi ANOVA'!$J$5:$J$18</c:f>
                <c:numCache>
                  <c:formatCode>General</c:formatCode>
                  <c:ptCount val="14"/>
                  <c:pt idx="0">
                    <c:v>0.84897056082221867</c:v>
                  </c:pt>
                  <c:pt idx="1">
                    <c:v>0.66506079239703675</c:v>
                  </c:pt>
                  <c:pt idx="2">
                    <c:v>0.64887569252187138</c:v>
                  </c:pt>
                  <c:pt idx="3">
                    <c:v>0.57908323328467093</c:v>
                  </c:pt>
                  <c:pt idx="4">
                    <c:v>0.67061860765025838</c:v>
                  </c:pt>
                  <c:pt idx="5">
                    <c:v>0.63989084464557244</c:v>
                  </c:pt>
                  <c:pt idx="6">
                    <c:v>0.72069539445406561</c:v>
                  </c:pt>
                  <c:pt idx="7">
                    <c:v>0.62705236448252177</c:v>
                  </c:pt>
                  <c:pt idx="8">
                    <c:v>0.59972956844644532</c:v>
                  </c:pt>
                  <c:pt idx="9">
                    <c:v>0.62007879377852215</c:v>
                  </c:pt>
                  <c:pt idx="10">
                    <c:v>0.66194839045129095</c:v>
                  </c:pt>
                  <c:pt idx="11">
                    <c:v>0.44795867068365003</c:v>
                  </c:pt>
                  <c:pt idx="12">
                    <c:v>0.21842392650226636</c:v>
                  </c:pt>
                  <c:pt idx="13">
                    <c:v>7.2549320094359576E-3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Data'!$I$437:$I$450</c:f>
              <c:strCache>
                <c:ptCount val="14"/>
                <c:pt idx="0">
                  <c:v>4289</c:v>
                </c:pt>
                <c:pt idx="1">
                  <c:v>3128</c:v>
                </c:pt>
                <c:pt idx="2">
                  <c:v>3687</c:v>
                </c:pt>
                <c:pt idx="3">
                  <c:v>3815</c:v>
                </c:pt>
                <c:pt idx="4">
                  <c:v>3616</c:v>
                </c:pt>
                <c:pt idx="5">
                  <c:v>3770</c:v>
                </c:pt>
                <c:pt idx="6">
                  <c:v>4291</c:v>
                </c:pt>
                <c:pt idx="7">
                  <c:v>3885</c:v>
                </c:pt>
                <c:pt idx="8">
                  <c:v>3772</c:v>
                </c:pt>
                <c:pt idx="9">
                  <c:v>3813</c:v>
                </c:pt>
                <c:pt idx="10">
                  <c:v>3118</c:v>
                </c:pt>
                <c:pt idx="11">
                  <c:v>3126</c:v>
                </c:pt>
                <c:pt idx="12">
                  <c:v>4290</c:v>
                </c:pt>
                <c:pt idx="13">
                  <c:v>Negative</c:v>
                </c:pt>
              </c:strCache>
            </c:strRef>
          </c:cat>
          <c:val>
            <c:numRef>
              <c:f>'Thesis Q2 Data'!$J$437:$J$450</c:f>
              <c:numCache>
                <c:formatCode>0.00</c:formatCode>
                <c:ptCount val="14"/>
                <c:pt idx="0">
                  <c:v>6.3993939393939376</c:v>
                </c:pt>
                <c:pt idx="1">
                  <c:v>5.8636111111111111</c:v>
                </c:pt>
                <c:pt idx="2">
                  <c:v>5.4355714285714294</c:v>
                </c:pt>
                <c:pt idx="3">
                  <c:v>5.2165833333333333</c:v>
                </c:pt>
                <c:pt idx="4">
                  <c:v>5.1852857142857127</c:v>
                </c:pt>
                <c:pt idx="5">
                  <c:v>5.1110857142857151</c:v>
                </c:pt>
                <c:pt idx="6">
                  <c:v>4.7555000000000005</c:v>
                </c:pt>
                <c:pt idx="7">
                  <c:v>4.512542857142857</c:v>
                </c:pt>
                <c:pt idx="8">
                  <c:v>4.4931944444444447</c:v>
                </c:pt>
                <c:pt idx="9">
                  <c:v>4.2917222222222229</c:v>
                </c:pt>
                <c:pt idx="10">
                  <c:v>3.7692058823529409</c:v>
                </c:pt>
                <c:pt idx="11">
                  <c:v>3.4652941176470584</c:v>
                </c:pt>
                <c:pt idx="12">
                  <c:v>1.3676571428571431</c:v>
                </c:pt>
                <c:pt idx="13">
                  <c:v>2.7149999999999997E-2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B-4056-9AEC-6A744B6B2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923536"/>
        <c:axId val="1035923896"/>
      </c:barChart>
      <c:catAx>
        <c:axId val="10359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3896"/>
        <c:crosses val="autoZero"/>
        <c:auto val="1"/>
        <c:lblAlgn val="ctr"/>
        <c:lblOffset val="100"/>
        <c:noMultiLvlLbl val="0"/>
      </c:catAx>
      <c:valAx>
        <c:axId val="10359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Infiltration Responses Under Dark and Light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Q2 Data'!$J$26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D and L Percentage'!$G$5:$G$8</c:f>
                <c:numCache>
                  <c:formatCode>General</c:formatCode>
                  <c:ptCount val="4"/>
                  <c:pt idx="0">
                    <c:v>2.0477486175963799E-2</c:v>
                  </c:pt>
                  <c:pt idx="1">
                    <c:v>0.19888640617933601</c:v>
                  </c:pt>
                  <c:pt idx="2">
                    <c:v>9.1508925414638301E-2</c:v>
                  </c:pt>
                  <c:pt idx="3">
                    <c:v>8.0453728232087796E-2</c:v>
                  </c:pt>
                </c:numCache>
              </c:numRef>
            </c:plus>
            <c:minus>
              <c:numRef>
                <c:f>'ANOVA D and L Percentage'!$G$5:$G$8</c:f>
                <c:numCache>
                  <c:formatCode>General</c:formatCode>
                  <c:ptCount val="4"/>
                  <c:pt idx="0">
                    <c:v>2.0477486175963799E-2</c:v>
                  </c:pt>
                  <c:pt idx="1">
                    <c:v>0.19888640617933601</c:v>
                  </c:pt>
                  <c:pt idx="2">
                    <c:v>9.1508925414638301E-2</c:v>
                  </c:pt>
                  <c:pt idx="3">
                    <c:v>8.0453728232087796E-2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Data'!$I$27:$I$30</c:f>
              <c:strCache>
                <c:ptCount val="4"/>
                <c:pt idx="0">
                  <c:v>EB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</c:strCache>
            </c:strRef>
          </c:cat>
          <c:val>
            <c:numRef>
              <c:f>'Thesis Q2 Data'!$J$8:$J$11</c:f>
              <c:numCache>
                <c:formatCode>0%</c:formatCode>
                <c:ptCount val="4"/>
                <c:pt idx="0">
                  <c:v>0.93188589210752826</c:v>
                </c:pt>
                <c:pt idx="1">
                  <c:v>0.58166891733232529</c:v>
                </c:pt>
                <c:pt idx="2">
                  <c:v>0.87673624572314102</c:v>
                </c:pt>
                <c:pt idx="3">
                  <c:v>1.1381766519234353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4-4F83-A659-C3EE59274F75}"/>
            </c:ext>
          </c:extLst>
        </c:ser>
        <c:ser>
          <c:idx val="1"/>
          <c:order val="1"/>
          <c:tx>
            <c:strRef>
              <c:f>'Thesis Q2 Data'!$K$26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D and L Percentage'!$G$9:$G$12</c:f>
                <c:numCache>
                  <c:formatCode>General</c:formatCode>
                  <c:ptCount val="4"/>
                  <c:pt idx="0">
                    <c:v>0.12501581362590999</c:v>
                  </c:pt>
                  <c:pt idx="1">
                    <c:v>0.17975976162068499</c:v>
                  </c:pt>
                  <c:pt idx="2">
                    <c:v>0.16392201587830699</c:v>
                  </c:pt>
                  <c:pt idx="3">
                    <c:v>6.06670811350516E-2</c:v>
                  </c:pt>
                </c:numCache>
              </c:numRef>
            </c:plus>
            <c:minus>
              <c:numRef>
                <c:f>'ANOVA D and L Percentage'!$G$9:$G$12</c:f>
                <c:numCache>
                  <c:formatCode>General</c:formatCode>
                  <c:ptCount val="4"/>
                  <c:pt idx="0">
                    <c:v>0.12501581362590999</c:v>
                  </c:pt>
                  <c:pt idx="1">
                    <c:v>0.17975976162068499</c:v>
                  </c:pt>
                  <c:pt idx="2">
                    <c:v>0.16392201587830699</c:v>
                  </c:pt>
                  <c:pt idx="3">
                    <c:v>6.06670811350516E-2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Data'!$I$27:$I$30</c:f>
              <c:strCache>
                <c:ptCount val="4"/>
                <c:pt idx="0">
                  <c:v>EB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</c:strCache>
            </c:strRef>
          </c:cat>
          <c:val>
            <c:numRef>
              <c:f>'Thesis Q2 Data'!$K$8:$K$11</c:f>
              <c:numCache>
                <c:formatCode>0%</c:formatCode>
                <c:ptCount val="4"/>
                <c:pt idx="0">
                  <c:v>0.73250067982016931</c:v>
                </c:pt>
                <c:pt idx="1">
                  <c:v>0.64499505781175104</c:v>
                </c:pt>
                <c:pt idx="2">
                  <c:v>0.59578802680030796</c:v>
                </c:pt>
                <c:pt idx="3">
                  <c:v>0.63966503214626702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4-4F83-A659-C3EE5927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837848"/>
        <c:axId val="847836768"/>
      </c:barChart>
      <c:catAx>
        <c:axId val="84783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36768"/>
        <c:crosses val="autoZero"/>
        <c:auto val="1"/>
        <c:lblAlgn val="ctr"/>
        <c:lblOffset val="100"/>
        <c:noMultiLvlLbl val="0"/>
      </c:catAx>
      <c:valAx>
        <c:axId val="8478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3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Infiltration on Extent</a:t>
            </a:r>
            <a:r>
              <a:rPr lang="en-GB" i="1"/>
              <a:t> of P. agathadicida </a:t>
            </a:r>
            <a:r>
              <a:rPr lang="en-GB" i="0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Q2 Data'!$T$214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Lesion UP'!$H$5:$H$8</c:f>
                <c:numCache>
                  <c:formatCode>General</c:formatCode>
                  <c:ptCount val="4"/>
                  <c:pt idx="0">
                    <c:v>15.191942220711615</c:v>
                  </c:pt>
                  <c:pt idx="1">
                    <c:v>15.469594979550813</c:v>
                  </c:pt>
                  <c:pt idx="2">
                    <c:v>13.441507375856942</c:v>
                  </c:pt>
                  <c:pt idx="3">
                    <c:v>12.760090390327905</c:v>
                  </c:pt>
                </c:numCache>
              </c:numRef>
            </c:plus>
            <c:minus>
              <c:numRef>
                <c:f>'ANOVA Lesion UP'!$H$5:$H$8</c:f>
                <c:numCache>
                  <c:formatCode>General</c:formatCode>
                  <c:ptCount val="4"/>
                  <c:pt idx="0">
                    <c:v>15.191942220711615</c:v>
                  </c:pt>
                  <c:pt idx="1">
                    <c:v>15.469594979550813</c:v>
                  </c:pt>
                  <c:pt idx="2">
                    <c:v>13.441507375856942</c:v>
                  </c:pt>
                  <c:pt idx="3">
                    <c:v>12.760090390327905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Data'!$S$215:$S$218</c:f>
              <c:strCache>
                <c:ptCount val="4"/>
                <c:pt idx="0">
                  <c:v>EB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</c:strCache>
            </c:strRef>
          </c:cat>
          <c:val>
            <c:numRef>
              <c:f>'Thesis Q2 Data'!$T$215:$T$218</c:f>
              <c:numCache>
                <c:formatCode>0</c:formatCode>
                <c:ptCount val="4"/>
                <c:pt idx="0">
                  <c:v>100.88536421617994</c:v>
                </c:pt>
                <c:pt idx="1">
                  <c:v>96.777442094662632</c:v>
                </c:pt>
                <c:pt idx="2">
                  <c:v>88.624538435716673</c:v>
                </c:pt>
                <c:pt idx="3">
                  <c:v>128.40298757972474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5-43B5-9883-49A80033203E}"/>
            </c:ext>
          </c:extLst>
        </c:ser>
        <c:ser>
          <c:idx val="1"/>
          <c:order val="1"/>
          <c:tx>
            <c:strRef>
              <c:f>'Thesis Q2 Data'!$U$214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Lesion Down'!$H$5:$H$8</c:f>
                <c:numCache>
                  <c:formatCode>General</c:formatCode>
                  <c:ptCount val="4"/>
                  <c:pt idx="0">
                    <c:v>13.954969066897551</c:v>
                  </c:pt>
                  <c:pt idx="1">
                    <c:v>15.612316684978277</c:v>
                  </c:pt>
                  <c:pt idx="2">
                    <c:v>6.5246634619342556</c:v>
                  </c:pt>
                  <c:pt idx="3">
                    <c:v>6.8010931642052759</c:v>
                  </c:pt>
                </c:numCache>
              </c:numRef>
            </c:plus>
            <c:minus>
              <c:numRef>
                <c:f>'ANOVA Lesion Down'!$H$5:$H$8</c:f>
                <c:numCache>
                  <c:formatCode>General</c:formatCode>
                  <c:ptCount val="4"/>
                  <c:pt idx="0">
                    <c:v>13.954969066897551</c:v>
                  </c:pt>
                  <c:pt idx="1">
                    <c:v>15.612316684978277</c:v>
                  </c:pt>
                  <c:pt idx="2">
                    <c:v>6.5246634619342556</c:v>
                  </c:pt>
                  <c:pt idx="3">
                    <c:v>6.8010931642052759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Q2 Data'!$S$215:$S$218</c:f>
              <c:strCache>
                <c:ptCount val="4"/>
                <c:pt idx="0">
                  <c:v>EB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</c:strCache>
            </c:strRef>
          </c:cat>
          <c:val>
            <c:numRef>
              <c:f>'Thesis Q2 Data'!$U$215:$U$218</c:f>
              <c:numCache>
                <c:formatCode>0</c:formatCode>
                <c:ptCount val="4"/>
                <c:pt idx="0">
                  <c:v>74.559706305501805</c:v>
                </c:pt>
                <c:pt idx="1">
                  <c:v>71.280448479436401</c:v>
                </c:pt>
                <c:pt idx="2">
                  <c:v>47.174678771642611</c:v>
                </c:pt>
                <c:pt idx="3">
                  <c:v>82.492434390038198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5-43B5-9883-49A80033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676200"/>
        <c:axId val="862676920"/>
      </c:barChart>
      <c:catAx>
        <c:axId val="86267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920"/>
        <c:crosses val="autoZero"/>
        <c:auto val="1"/>
        <c:lblAlgn val="ctr"/>
        <c:lblOffset val="100"/>
        <c:noMultiLvlLbl val="0"/>
      </c:catAx>
      <c:valAx>
        <c:axId val="8626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  <a:r>
                  <a:rPr lang="en-GB" baseline="0"/>
                  <a:t> of Growth Relative to Negative Control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Concentration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Q3 and Q4 Data'!$M$33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Con Test'!$I$5:$I$7</c:f>
                <c:numCache>
                  <c:formatCode>General</c:formatCode>
                  <c:ptCount val="3"/>
                  <c:pt idx="0">
                    <c:v>2.6191367075078316</c:v>
                  </c:pt>
                  <c:pt idx="1">
                    <c:v>0</c:v>
                  </c:pt>
                  <c:pt idx="2">
                    <c:v>10.859219993851672</c:v>
                  </c:pt>
                </c:numCache>
              </c:numRef>
            </c:plus>
            <c:minus>
              <c:numRef>
                <c:f>'ANOVA Con Test'!$I$5:$I$7</c:f>
                <c:numCache>
                  <c:formatCode>General</c:formatCode>
                  <c:ptCount val="3"/>
                  <c:pt idx="0">
                    <c:v>2.6191367075078316</c:v>
                  </c:pt>
                  <c:pt idx="1">
                    <c:v>0</c:v>
                  </c:pt>
                  <c:pt idx="2">
                    <c:v>10.859219993851672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Data'!$L$34:$L$39</c:f>
              <c:strCache>
                <c:ptCount val="6"/>
                <c:pt idx="0">
                  <c:v>Undiluted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strCache>
            </c:strRef>
          </c:cat>
          <c:val>
            <c:numRef>
              <c:f>'Thesis Q3 and Q4 Data'!$M$34:$M$39</c:f>
              <c:numCache>
                <c:formatCode>0.00</c:formatCode>
                <c:ptCount val="6"/>
                <c:pt idx="0">
                  <c:v>27.641808180467322</c:v>
                </c:pt>
                <c:pt idx="2">
                  <c:v>32.113973022890967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3-4115-BCAF-E999E018FDF1}"/>
            </c:ext>
          </c:extLst>
        </c:ser>
        <c:ser>
          <c:idx val="1"/>
          <c:order val="1"/>
          <c:tx>
            <c:strRef>
              <c:f>'Thesis Q3 and Q4 Data'!$N$33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Con Test'!$F$7:$F$12</c:f>
                <c:numCache>
                  <c:formatCode>General</c:formatCode>
                  <c:ptCount val="6"/>
                  <c:pt idx="0">
                    <c:v>13.00174439290635</c:v>
                  </c:pt>
                  <c:pt idx="1">
                    <c:v>3.2559601673590786</c:v>
                  </c:pt>
                  <c:pt idx="2">
                    <c:v>4.479823272861025</c:v>
                  </c:pt>
                  <c:pt idx="3">
                    <c:v>11.759964943376461</c:v>
                  </c:pt>
                  <c:pt idx="4">
                    <c:v>7.017224947339769</c:v>
                  </c:pt>
                  <c:pt idx="5">
                    <c:v>3.9012158153703047</c:v>
                  </c:pt>
                </c:numCache>
              </c:numRef>
            </c:plus>
            <c:minus>
              <c:numRef>
                <c:f>'ANOVA Con Test'!$F$7:$F$12</c:f>
                <c:numCache>
                  <c:formatCode>General</c:formatCode>
                  <c:ptCount val="6"/>
                  <c:pt idx="0">
                    <c:v>13.00174439290635</c:v>
                  </c:pt>
                  <c:pt idx="1">
                    <c:v>3.2559601673590786</c:v>
                  </c:pt>
                  <c:pt idx="2">
                    <c:v>4.479823272861025</c:v>
                  </c:pt>
                  <c:pt idx="3">
                    <c:v>11.759964943376461</c:v>
                  </c:pt>
                  <c:pt idx="4">
                    <c:v>7.017224947339769</c:v>
                  </c:pt>
                  <c:pt idx="5">
                    <c:v>3.9012158153703047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Data'!$L$34:$L$39</c:f>
              <c:strCache>
                <c:ptCount val="6"/>
                <c:pt idx="0">
                  <c:v>Undiluted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strCache>
            </c:strRef>
          </c:cat>
          <c:val>
            <c:numRef>
              <c:f>'Thesis Q3 and Q4 Data'!$N$34:$N$39</c:f>
              <c:numCache>
                <c:formatCode>0.00</c:formatCode>
                <c:ptCount val="6"/>
                <c:pt idx="0">
                  <c:v>79.068065321896825</c:v>
                </c:pt>
                <c:pt idx="1">
                  <c:v>63.6343185496752</c:v>
                </c:pt>
                <c:pt idx="2">
                  <c:v>78.499332649830961</c:v>
                </c:pt>
                <c:pt idx="3">
                  <c:v>36.033543833943092</c:v>
                </c:pt>
                <c:pt idx="4">
                  <c:v>55.41621177595627</c:v>
                </c:pt>
                <c:pt idx="5">
                  <c:v>43.832574764521731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3-4115-BCAF-E999E018FDF1}"/>
            </c:ext>
          </c:extLst>
        </c:ser>
        <c:ser>
          <c:idx val="2"/>
          <c:order val="2"/>
          <c:tx>
            <c:strRef>
              <c:f>'Thesis Q3 and Q4 Data'!$O$33</c:f>
              <c:strCache>
                <c:ptCount val="1"/>
                <c:pt idx="0">
                  <c:v>XEG1cm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Con Test'!$F$13:$F$18</c:f>
                <c:numCache>
                  <c:formatCode>General</c:formatCode>
                  <c:ptCount val="6"/>
                  <c:pt idx="0">
                    <c:v>4.7466843087951149</c:v>
                  </c:pt>
                  <c:pt idx="1">
                    <c:v>11.139884627996226</c:v>
                  </c:pt>
                  <c:pt idx="2">
                    <c:v>4.0761378767831369</c:v>
                  </c:pt>
                  <c:pt idx="3">
                    <c:v>5.8564374566285728</c:v>
                  </c:pt>
                  <c:pt idx="4">
                    <c:v>4.3698063277568027</c:v>
                  </c:pt>
                  <c:pt idx="5">
                    <c:v>3.1106620429413554</c:v>
                  </c:pt>
                </c:numCache>
              </c:numRef>
            </c:plus>
            <c:minus>
              <c:numRef>
                <c:f>'ANOVA Con Test'!$F$13:$F$18</c:f>
                <c:numCache>
                  <c:formatCode>General</c:formatCode>
                  <c:ptCount val="6"/>
                  <c:pt idx="0">
                    <c:v>4.7466843087951149</c:v>
                  </c:pt>
                  <c:pt idx="1">
                    <c:v>11.139884627996226</c:v>
                  </c:pt>
                  <c:pt idx="2">
                    <c:v>4.0761378767831369</c:v>
                  </c:pt>
                  <c:pt idx="3">
                    <c:v>5.8564374566285728</c:v>
                  </c:pt>
                  <c:pt idx="4">
                    <c:v>4.3698063277568027</c:v>
                  </c:pt>
                  <c:pt idx="5">
                    <c:v>3.1106620429413554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Data'!$L$34:$L$39</c:f>
              <c:strCache>
                <c:ptCount val="6"/>
                <c:pt idx="0">
                  <c:v>Undiluted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strCache>
            </c:strRef>
          </c:cat>
          <c:val>
            <c:numRef>
              <c:f>'Thesis Q3 and Q4 Data'!$O$34:$O$39</c:f>
              <c:numCache>
                <c:formatCode>0.00</c:formatCode>
                <c:ptCount val="6"/>
                <c:pt idx="0">
                  <c:v>56.093262712294546</c:v>
                </c:pt>
                <c:pt idx="1">
                  <c:v>66.170033606388202</c:v>
                </c:pt>
                <c:pt idx="2">
                  <c:v>56.190509514136096</c:v>
                </c:pt>
                <c:pt idx="3">
                  <c:v>64.179012529020483</c:v>
                </c:pt>
                <c:pt idx="4">
                  <c:v>75.281889912880018</c:v>
                </c:pt>
                <c:pt idx="5">
                  <c:v>61.078243091719031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3-4115-BCAF-E999E018FDF1}"/>
            </c:ext>
          </c:extLst>
        </c:ser>
        <c:ser>
          <c:idx val="3"/>
          <c:order val="3"/>
          <c:tx>
            <c:strRef>
              <c:f>'Thesis Q3 and Q4 Data'!$P$33</c:f>
              <c:strCache>
                <c:ptCount val="1"/>
                <c:pt idx="0">
                  <c:v>XEG1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Con Test'!$F$19:$F$24</c:f>
                <c:numCache>
                  <c:formatCode>General</c:formatCode>
                  <c:ptCount val="6"/>
                  <c:pt idx="0">
                    <c:v>8.7350119712299499</c:v>
                  </c:pt>
                  <c:pt idx="1">
                    <c:v>5.9461645125658178</c:v>
                  </c:pt>
                  <c:pt idx="2">
                    <c:v>10.84400501009411</c:v>
                  </c:pt>
                  <c:pt idx="3">
                    <c:v>6.9267226635524839</c:v>
                  </c:pt>
                  <c:pt idx="4">
                    <c:v>6.0297054096946487</c:v>
                  </c:pt>
                  <c:pt idx="5">
                    <c:v>13.26628493007709</c:v>
                  </c:pt>
                </c:numCache>
              </c:numRef>
            </c:plus>
            <c:minus>
              <c:numRef>
                <c:f>'ANOVA Con Test'!$F$19:$F$24</c:f>
                <c:numCache>
                  <c:formatCode>General</c:formatCode>
                  <c:ptCount val="6"/>
                  <c:pt idx="0">
                    <c:v>8.7350119712299499</c:v>
                  </c:pt>
                  <c:pt idx="1">
                    <c:v>5.9461645125658178</c:v>
                  </c:pt>
                  <c:pt idx="2">
                    <c:v>10.84400501009411</c:v>
                  </c:pt>
                  <c:pt idx="3">
                    <c:v>6.9267226635524839</c:v>
                  </c:pt>
                  <c:pt idx="4">
                    <c:v>6.0297054096946487</c:v>
                  </c:pt>
                  <c:pt idx="5">
                    <c:v>13.26628493007709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Data'!$L$34:$L$39</c:f>
              <c:strCache>
                <c:ptCount val="6"/>
                <c:pt idx="0">
                  <c:v>Undiluted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strCache>
            </c:strRef>
          </c:cat>
          <c:val>
            <c:numRef>
              <c:f>'Thesis Q3 and Q4 Data'!$P$34:$P$39</c:f>
              <c:numCache>
                <c:formatCode>0.00</c:formatCode>
                <c:ptCount val="6"/>
                <c:pt idx="0">
                  <c:v>83.586899016047695</c:v>
                </c:pt>
                <c:pt idx="1">
                  <c:v>67.96133249108496</c:v>
                </c:pt>
                <c:pt idx="2">
                  <c:v>42.425764804807585</c:v>
                </c:pt>
                <c:pt idx="3">
                  <c:v>64.78082664611172</c:v>
                </c:pt>
                <c:pt idx="4">
                  <c:v>53.143110983705647</c:v>
                </c:pt>
                <c:pt idx="5">
                  <c:v>50.161689718589955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3-4115-BCAF-E999E018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343472"/>
        <c:axId val="956345632"/>
      </c:barChart>
      <c:catAx>
        <c:axId val="95634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Dilution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45632"/>
        <c:crosses val="autoZero"/>
        <c:auto val="1"/>
        <c:lblAlgn val="ctr"/>
        <c:lblOffset val="100"/>
        <c:noMultiLvlLbl val="0"/>
      </c:catAx>
      <c:valAx>
        <c:axId val="9563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Cell 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68439211319925"/>
          <c:y val="0.92734541000417881"/>
          <c:w val="0.24831953081813674"/>
          <c:h val="4.9288400641834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Assay Two - Relative Lesion Size on </a:t>
            </a:r>
            <a:r>
              <a:rPr lang="en-GB" i="1"/>
              <a:t>Nicotiana benthamiana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StudentshipRankings!$E$3:$E$15</c:f>
              <c:strCache>
                <c:ptCount val="13"/>
                <c:pt idx="0">
                  <c:v>3128</c:v>
                </c:pt>
                <c:pt idx="1">
                  <c:v>3885</c:v>
                </c:pt>
                <c:pt idx="2">
                  <c:v>3687</c:v>
                </c:pt>
                <c:pt idx="3">
                  <c:v>3126</c:v>
                </c:pt>
                <c:pt idx="4">
                  <c:v>3815</c:v>
                </c:pt>
                <c:pt idx="5">
                  <c:v>3813</c:v>
                </c:pt>
                <c:pt idx="6">
                  <c:v>3770</c:v>
                </c:pt>
                <c:pt idx="7">
                  <c:v>4291</c:v>
                </c:pt>
                <c:pt idx="8">
                  <c:v>3772</c:v>
                </c:pt>
                <c:pt idx="9">
                  <c:v>3616</c:v>
                </c:pt>
                <c:pt idx="10">
                  <c:v>4290</c:v>
                </c:pt>
                <c:pt idx="11">
                  <c:v>4289</c:v>
                </c:pt>
                <c:pt idx="12">
                  <c:v>3118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StudentshipRankings!$F$18:$F$30</c:f>
                <c:numCache>
                  <c:formatCode>General</c:formatCode>
                  <c:ptCount val="13"/>
                  <c:pt idx="0">
                    <c:v>0.82699999999999996</c:v>
                  </c:pt>
                  <c:pt idx="1">
                    <c:v>0.98099999999999998</c:v>
                  </c:pt>
                  <c:pt idx="2">
                    <c:v>0.35499999999999998</c:v>
                  </c:pt>
                  <c:pt idx="3">
                    <c:v>0.91700000000000004</c:v>
                  </c:pt>
                  <c:pt idx="4">
                    <c:v>0.69</c:v>
                  </c:pt>
                  <c:pt idx="5">
                    <c:v>0.85299999999999998</c:v>
                  </c:pt>
                  <c:pt idx="6">
                    <c:v>0.61899999999999999</c:v>
                  </c:pt>
                  <c:pt idx="7">
                    <c:v>0.64</c:v>
                  </c:pt>
                  <c:pt idx="8">
                    <c:v>0.65800000000000003</c:v>
                  </c:pt>
                  <c:pt idx="9">
                    <c:v>0.46200000000000002</c:v>
                  </c:pt>
                  <c:pt idx="10">
                    <c:v>0.27100000000000002</c:v>
                  </c:pt>
                  <c:pt idx="11">
                    <c:v>0.36499999999999999</c:v>
                  </c:pt>
                  <c:pt idx="12">
                    <c:v>0.68300000000000005</c:v>
                  </c:pt>
                </c:numCache>
              </c:numRef>
            </c:plus>
            <c:minus>
              <c:numRef>
                <c:f>StudentshipRankings!$F$18:$F$30</c:f>
                <c:numCache>
                  <c:formatCode>General</c:formatCode>
                  <c:ptCount val="13"/>
                  <c:pt idx="0">
                    <c:v>0.82699999999999996</c:v>
                  </c:pt>
                  <c:pt idx="1">
                    <c:v>0.98099999999999998</c:v>
                  </c:pt>
                  <c:pt idx="2">
                    <c:v>0.35499999999999998</c:v>
                  </c:pt>
                  <c:pt idx="3">
                    <c:v>0.91700000000000004</c:v>
                  </c:pt>
                  <c:pt idx="4">
                    <c:v>0.69</c:v>
                  </c:pt>
                  <c:pt idx="5">
                    <c:v>0.85299999999999998</c:v>
                  </c:pt>
                  <c:pt idx="6">
                    <c:v>0.61899999999999999</c:v>
                  </c:pt>
                  <c:pt idx="7">
                    <c:v>0.64</c:v>
                  </c:pt>
                  <c:pt idx="8">
                    <c:v>0.65800000000000003</c:v>
                  </c:pt>
                  <c:pt idx="9">
                    <c:v>0.46200000000000002</c:v>
                  </c:pt>
                  <c:pt idx="10">
                    <c:v>0.27100000000000002</c:v>
                  </c:pt>
                  <c:pt idx="11">
                    <c:v>0.36499999999999999</c:v>
                  </c:pt>
                  <c:pt idx="12">
                    <c:v>0.68300000000000005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StudentshipRankings!$E$3:$E$15</c:f>
              <c:numCache>
                <c:formatCode>@</c:formatCode>
                <c:ptCount val="13"/>
                <c:pt idx="0">
                  <c:v>3128</c:v>
                </c:pt>
                <c:pt idx="1">
                  <c:v>3885</c:v>
                </c:pt>
                <c:pt idx="2">
                  <c:v>3687</c:v>
                </c:pt>
                <c:pt idx="3">
                  <c:v>3126</c:v>
                </c:pt>
                <c:pt idx="4">
                  <c:v>3815</c:v>
                </c:pt>
                <c:pt idx="5">
                  <c:v>3813</c:v>
                </c:pt>
                <c:pt idx="6">
                  <c:v>3770</c:v>
                </c:pt>
                <c:pt idx="7">
                  <c:v>4291</c:v>
                </c:pt>
                <c:pt idx="8">
                  <c:v>3772</c:v>
                </c:pt>
                <c:pt idx="9">
                  <c:v>3616</c:v>
                </c:pt>
                <c:pt idx="10">
                  <c:v>4290</c:v>
                </c:pt>
                <c:pt idx="11">
                  <c:v>4289</c:v>
                </c:pt>
                <c:pt idx="12">
                  <c:v>3118</c:v>
                </c:pt>
              </c:numCache>
            </c:numRef>
          </c:cat>
          <c:val>
            <c:numRef>
              <c:f>StudentshipRankings!$F$3:$F$15</c:f>
              <c:numCache>
                <c:formatCode>General</c:formatCode>
                <c:ptCount val="13"/>
                <c:pt idx="0">
                  <c:v>5.7</c:v>
                </c:pt>
                <c:pt idx="1">
                  <c:v>4.9800000000000004</c:v>
                </c:pt>
                <c:pt idx="2">
                  <c:v>4.74</c:v>
                </c:pt>
                <c:pt idx="3">
                  <c:v>4.47</c:v>
                </c:pt>
                <c:pt idx="4">
                  <c:v>3.78</c:v>
                </c:pt>
                <c:pt idx="5">
                  <c:v>3.72</c:v>
                </c:pt>
                <c:pt idx="6">
                  <c:v>2.97</c:v>
                </c:pt>
                <c:pt idx="7">
                  <c:v>2.83</c:v>
                </c:pt>
                <c:pt idx="8">
                  <c:v>2.73</c:v>
                </c:pt>
                <c:pt idx="9">
                  <c:v>2.3199999999999998</c:v>
                </c:pt>
                <c:pt idx="10">
                  <c:v>2.2000000000000002</c:v>
                </c:pt>
                <c:pt idx="11">
                  <c:v>2.17</c:v>
                </c:pt>
                <c:pt idx="12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3-4B16-B6E4-DE7D340A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99688"/>
        <c:axId val="832698376"/>
      </c:barChart>
      <c:catAx>
        <c:axId val="83269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8376"/>
        <c:crosses val="autoZero"/>
        <c:auto val="1"/>
        <c:lblAlgn val="ctr"/>
        <c:lblOffset val="100"/>
        <c:noMultiLvlLbl val="0"/>
      </c:catAx>
      <c:valAx>
        <c:axId val="8326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Lesion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Q3 and Q4 Data'!$N$33</c:f>
              <c:strCache>
                <c:ptCount val="1"/>
                <c:pt idx="0">
                  <c:v>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'Thesis Q3 and Q4 Data'!$L$34:$L$39</c:f>
              <c:strCache>
                <c:ptCount val="6"/>
                <c:pt idx="0">
                  <c:v>Undiluted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</c:strCache>
            </c:strRef>
          </c:cat>
          <c:val>
            <c:numRef>
              <c:f>'Thesis Q3 and Q4 Data'!$N$34:$N$39</c:f>
              <c:numCache>
                <c:formatCode>0.00</c:formatCode>
                <c:ptCount val="6"/>
                <c:pt idx="0">
                  <c:v>79.068065321896825</c:v>
                </c:pt>
                <c:pt idx="1">
                  <c:v>63.6343185496752</c:v>
                </c:pt>
                <c:pt idx="2">
                  <c:v>78.499332649830961</c:v>
                </c:pt>
                <c:pt idx="3">
                  <c:v>36.033543833943092</c:v>
                </c:pt>
                <c:pt idx="4">
                  <c:v>55.41621177595627</c:v>
                </c:pt>
                <c:pt idx="5">
                  <c:v>43.832574764521731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F-4C85-8C65-EE08D56D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18072"/>
        <c:axId val="949819512"/>
      </c:barChart>
      <c:catAx>
        <c:axId val="94981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19512"/>
        <c:crosses val="autoZero"/>
        <c:auto val="1"/>
        <c:lblAlgn val="ctr"/>
        <c:lblOffset val="100"/>
        <c:noMultiLvlLbl val="0"/>
      </c:catAx>
      <c:valAx>
        <c:axId val="9498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1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Kauri Virulence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ANOVAKAURIASSAY!$F$5:$F$20</c:f>
                <c:numCache>
                  <c:formatCode>General</c:formatCode>
                  <c:ptCount val="16"/>
                  <c:pt idx="0">
                    <c:v>0.17709750643561983</c:v>
                  </c:pt>
                  <c:pt idx="1">
                    <c:v>0.13966361852424272</c:v>
                  </c:pt>
                  <c:pt idx="2">
                    <c:v>0.10135491698200225</c:v>
                  </c:pt>
                  <c:pt idx="3">
                    <c:v>0.1672328359759879</c:v>
                  </c:pt>
                  <c:pt idx="4">
                    <c:v>0.16890122192529353</c:v>
                  </c:pt>
                  <c:pt idx="5">
                    <c:v>8.0327329787030055E-2</c:v>
                  </c:pt>
                  <c:pt idx="6">
                    <c:v>0.11421274595808499</c:v>
                  </c:pt>
                  <c:pt idx="7">
                    <c:v>0.1482001467008153</c:v>
                  </c:pt>
                  <c:pt idx="8">
                    <c:v>0.19064008137062916</c:v>
                  </c:pt>
                  <c:pt idx="9">
                    <c:v>0.41861458364808218</c:v>
                  </c:pt>
                  <c:pt idx="10">
                    <c:v>0.19843177578920435</c:v>
                  </c:pt>
                  <c:pt idx="11">
                    <c:v>8.8663841478441904E-2</c:v>
                  </c:pt>
                  <c:pt idx="12">
                    <c:v>0.22352943538188189</c:v>
                  </c:pt>
                  <c:pt idx="13">
                    <c:v>0.21638135461494817</c:v>
                  </c:pt>
                  <c:pt idx="14">
                    <c:v>5.07655456485991E-2</c:v>
                  </c:pt>
                  <c:pt idx="15">
                    <c:v>1.2343303563355433E-2</c:v>
                  </c:pt>
                </c:numCache>
              </c:numRef>
            </c:plus>
            <c:minus>
              <c:numRef>
                <c:f>ANOVAKAURIASSAY!$F$5:$F$20</c:f>
                <c:numCache>
                  <c:formatCode>General</c:formatCode>
                  <c:ptCount val="16"/>
                  <c:pt idx="0">
                    <c:v>0.17709750643561983</c:v>
                  </c:pt>
                  <c:pt idx="1">
                    <c:v>0.13966361852424272</c:v>
                  </c:pt>
                  <c:pt idx="2">
                    <c:v>0.10135491698200225</c:v>
                  </c:pt>
                  <c:pt idx="3">
                    <c:v>0.1672328359759879</c:v>
                  </c:pt>
                  <c:pt idx="4">
                    <c:v>0.16890122192529353</c:v>
                  </c:pt>
                  <c:pt idx="5">
                    <c:v>8.0327329787030055E-2</c:v>
                  </c:pt>
                  <c:pt idx="6">
                    <c:v>0.11421274595808499</c:v>
                  </c:pt>
                  <c:pt idx="7">
                    <c:v>0.1482001467008153</c:v>
                  </c:pt>
                  <c:pt idx="8">
                    <c:v>0.19064008137062916</c:v>
                  </c:pt>
                  <c:pt idx="9">
                    <c:v>0.41861458364808218</c:v>
                  </c:pt>
                  <c:pt idx="10">
                    <c:v>0.19843177578920435</c:v>
                  </c:pt>
                  <c:pt idx="11">
                    <c:v>8.8663841478441904E-2</c:v>
                  </c:pt>
                  <c:pt idx="12">
                    <c:v>0.22352943538188189</c:v>
                  </c:pt>
                  <c:pt idx="13">
                    <c:v>0.21638135461494817</c:v>
                  </c:pt>
                  <c:pt idx="14">
                    <c:v>5.07655456485991E-2</c:v>
                  </c:pt>
                  <c:pt idx="15">
                    <c:v>1.2343303563355433E-2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'Thesis Q3 and Q4 Data'!$J$105:$J$120</c:f>
              <c:strCache>
                <c:ptCount val="16"/>
                <c:pt idx="0">
                  <c:v>3687</c:v>
                </c:pt>
                <c:pt idx="1">
                  <c:v>3770 L</c:v>
                </c:pt>
                <c:pt idx="2">
                  <c:v>4291</c:v>
                </c:pt>
                <c:pt idx="3">
                  <c:v>3770 D</c:v>
                </c:pt>
                <c:pt idx="4">
                  <c:v>3616</c:v>
                </c:pt>
                <c:pt idx="5">
                  <c:v>4289</c:v>
                </c:pt>
                <c:pt idx="6">
                  <c:v>3128</c:v>
                </c:pt>
                <c:pt idx="7">
                  <c:v>3813</c:v>
                </c:pt>
                <c:pt idx="8">
                  <c:v>3118</c:v>
                </c:pt>
                <c:pt idx="9">
                  <c:v>3815</c:v>
                </c:pt>
                <c:pt idx="10">
                  <c:v>3885</c:v>
                </c:pt>
                <c:pt idx="11">
                  <c:v>3126</c:v>
                </c:pt>
                <c:pt idx="12">
                  <c:v>3772</c:v>
                </c:pt>
                <c:pt idx="13">
                  <c:v>4290</c:v>
                </c:pt>
                <c:pt idx="14">
                  <c:v>Negative L</c:v>
                </c:pt>
                <c:pt idx="15">
                  <c:v>Negative D</c:v>
                </c:pt>
              </c:strCache>
            </c:strRef>
          </c:cat>
          <c:val>
            <c:numRef>
              <c:f>'Thesis Q3 and Q4 Data'!$K$105:$K$120</c:f>
              <c:numCache>
                <c:formatCode>General</c:formatCode>
                <c:ptCount val="16"/>
                <c:pt idx="0">
                  <c:v>3.6012499999999998</c:v>
                </c:pt>
                <c:pt idx="1">
                  <c:v>3.4503750000000002</c:v>
                </c:pt>
                <c:pt idx="2">
                  <c:v>3.3116250000000003</c:v>
                </c:pt>
                <c:pt idx="3">
                  <c:v>3.2965</c:v>
                </c:pt>
                <c:pt idx="4">
                  <c:v>3.280875</c:v>
                </c:pt>
                <c:pt idx="5">
                  <c:v>3.042125</c:v>
                </c:pt>
                <c:pt idx="6">
                  <c:v>2.9561249999999997</c:v>
                </c:pt>
                <c:pt idx="7">
                  <c:v>2.8893749999999998</c:v>
                </c:pt>
                <c:pt idx="8">
                  <c:v>2.5086249999999999</c:v>
                </c:pt>
                <c:pt idx="9">
                  <c:v>2.2132499999999999</c:v>
                </c:pt>
                <c:pt idx="10">
                  <c:v>2.1847500000000002</c:v>
                </c:pt>
                <c:pt idx="11">
                  <c:v>1.72675</c:v>
                </c:pt>
                <c:pt idx="12">
                  <c:v>1.524125</c:v>
                </c:pt>
                <c:pt idx="13">
                  <c:v>1.1943750000000002</c:v>
                </c:pt>
                <c:pt idx="14">
                  <c:v>0.22362500000000002</c:v>
                </c:pt>
                <c:pt idx="15">
                  <c:v>8.3999999999999991E-2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B-4525-B5C4-C2FE6351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49690368"/>
        <c:axId val="649689648"/>
      </c:barChart>
      <c:catAx>
        <c:axId val="6496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Isolate (NZFS)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89648"/>
        <c:crosses val="autoZero"/>
        <c:auto val="1"/>
        <c:lblAlgn val="ctr"/>
        <c:lblOffset val="100"/>
        <c:noMultiLvlLbl val="0"/>
      </c:catAx>
      <c:valAx>
        <c:axId val="649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Lesion Radius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90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Infiltration on Extent</a:t>
            </a:r>
            <a:r>
              <a:rPr lang="en-GB" i="1"/>
              <a:t> of P. agathadicida </a:t>
            </a:r>
            <a:r>
              <a:rPr lang="en-GB" i="0"/>
              <a:t>Infection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Q3 and Q4 Data'!$W$273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144H CoINF'!$J$5:$J$8</c:f>
                <c:numCache>
                  <c:formatCode>General</c:formatCode>
                  <c:ptCount val="4"/>
                  <c:pt idx="0">
                    <c:v>3.6721812546759014</c:v>
                  </c:pt>
                  <c:pt idx="1">
                    <c:v>3.5862699758456369</c:v>
                  </c:pt>
                  <c:pt idx="2">
                    <c:v>3.5737064667147664</c:v>
                  </c:pt>
                  <c:pt idx="3">
                    <c:v>4.131199956874112</c:v>
                  </c:pt>
                </c:numCache>
              </c:numRef>
            </c:plus>
            <c:minus>
              <c:numRef>
                <c:f>'ANOVA 144H CoINF'!$J$5:$J$8</c:f>
                <c:numCache>
                  <c:formatCode>General</c:formatCode>
                  <c:ptCount val="4"/>
                  <c:pt idx="0">
                    <c:v>3.6721812546759014</c:v>
                  </c:pt>
                  <c:pt idx="1">
                    <c:v>3.5862699758456369</c:v>
                  </c:pt>
                  <c:pt idx="2">
                    <c:v>3.5737064667147664</c:v>
                  </c:pt>
                  <c:pt idx="3">
                    <c:v>4.131199956874112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Data'!$V$274:$V$277</c:f>
              <c:strCache>
                <c:ptCount val="4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</c:strCache>
            </c:strRef>
          </c:cat>
          <c:val>
            <c:numRef>
              <c:f>'Thesis Q3 and Q4 Data'!$W$274:$W$277</c:f>
              <c:numCache>
                <c:formatCode>General</c:formatCode>
                <c:ptCount val="4"/>
                <c:pt idx="0">
                  <c:v>76.075590411626564</c:v>
                </c:pt>
                <c:pt idx="1">
                  <c:v>80.37795205813282</c:v>
                </c:pt>
                <c:pt idx="2">
                  <c:v>80.938455403429472</c:v>
                </c:pt>
                <c:pt idx="3">
                  <c:v>75.176126545261198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3-45C6-9089-75FB9A9C5604}"/>
            </c:ext>
          </c:extLst>
        </c:ser>
        <c:ser>
          <c:idx val="1"/>
          <c:order val="1"/>
          <c:tx>
            <c:strRef>
              <c:f>'Thesis Q3 and Q4 Data'!$X$273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144H CoINF'!$J$9:$J$12</c:f>
                <c:numCache>
                  <c:formatCode>General</c:formatCode>
                  <c:ptCount val="4"/>
                  <c:pt idx="0">
                    <c:v>3.9292485842325333</c:v>
                  </c:pt>
                  <c:pt idx="1">
                    <c:v>3.7142961239762591</c:v>
                  </c:pt>
                  <c:pt idx="2">
                    <c:v>4.5962315984013582</c:v>
                  </c:pt>
                  <c:pt idx="3">
                    <c:v>2.3192254738284239</c:v>
                  </c:pt>
                </c:numCache>
              </c:numRef>
            </c:plus>
            <c:minus>
              <c:numRef>
                <c:f>'ANOVA 144H CoINF'!$J$9:$J$12</c:f>
                <c:numCache>
                  <c:formatCode>General</c:formatCode>
                  <c:ptCount val="4"/>
                  <c:pt idx="0">
                    <c:v>3.9292485842325333</c:v>
                  </c:pt>
                  <c:pt idx="1">
                    <c:v>3.7142961239762591</c:v>
                  </c:pt>
                  <c:pt idx="2">
                    <c:v>4.5962315984013582</c:v>
                  </c:pt>
                  <c:pt idx="3">
                    <c:v>2.3192254738284239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Data'!$V$274:$V$277</c:f>
              <c:strCache>
                <c:ptCount val="4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</c:strCache>
            </c:strRef>
          </c:cat>
          <c:val>
            <c:numRef>
              <c:f>'Thesis Q3 and Q4 Data'!$X$274:$X$277</c:f>
              <c:numCache>
                <c:formatCode>General</c:formatCode>
                <c:ptCount val="4"/>
                <c:pt idx="0">
                  <c:v>86.492750637377384</c:v>
                </c:pt>
                <c:pt idx="1">
                  <c:v>58.090185676392579</c:v>
                </c:pt>
                <c:pt idx="2">
                  <c:v>58.329685045453381</c:v>
                </c:pt>
                <c:pt idx="3">
                  <c:v>43.333934227807681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3-45C6-9089-75FB9A9C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676200"/>
        <c:axId val="862676920"/>
      </c:barChart>
      <c:catAx>
        <c:axId val="86267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920"/>
        <c:crosses val="autoZero"/>
        <c:auto val="1"/>
        <c:lblAlgn val="ctr"/>
        <c:lblOffset val="100"/>
        <c:noMultiLvlLbl val="0"/>
      </c:catAx>
      <c:valAx>
        <c:axId val="8626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  <a:r>
                  <a:rPr lang="en-GB" baseline="0"/>
                  <a:t> of Growth Relative to Negative Control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Infiltration on Extent</a:t>
            </a:r>
            <a:r>
              <a:rPr lang="en-GB" i="1"/>
              <a:t> of P. agathadicida </a:t>
            </a:r>
            <a:r>
              <a:rPr lang="en-GB" i="0"/>
              <a:t>Infection (144H)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Q3 and Q4 Data'!$Z$370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Kauri INF Final 144H'!$F$5:$F$9</c:f>
                <c:numCache>
                  <c:formatCode>General</c:formatCode>
                  <c:ptCount val="5"/>
                  <c:pt idx="0">
                    <c:v>4.4162470480768254</c:v>
                  </c:pt>
                  <c:pt idx="1">
                    <c:v>4.0259586076889367</c:v>
                  </c:pt>
                  <c:pt idx="2">
                    <c:v>3.9797901816670915</c:v>
                  </c:pt>
                  <c:pt idx="3">
                    <c:v>3.9526187585092218</c:v>
                  </c:pt>
                  <c:pt idx="4">
                    <c:v>3.3369908483162409</c:v>
                  </c:pt>
                </c:numCache>
              </c:numRef>
            </c:plus>
            <c:minus>
              <c:numRef>
                <c:f>'ANOVA Kauri INF Final 144H'!$F$5:$F$9</c:f>
                <c:numCache>
                  <c:formatCode>General</c:formatCode>
                  <c:ptCount val="5"/>
                  <c:pt idx="0">
                    <c:v>4.4162470480768254</c:v>
                  </c:pt>
                  <c:pt idx="1">
                    <c:v>4.0259586076889367</c:v>
                  </c:pt>
                  <c:pt idx="2">
                    <c:v>3.9797901816670915</c:v>
                  </c:pt>
                  <c:pt idx="3">
                    <c:v>3.9526187585092218</c:v>
                  </c:pt>
                  <c:pt idx="4">
                    <c:v>3.3369908483162409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Data'!$Y$371:$Y$375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Data'!$Z$371:$Z$375</c:f>
              <c:numCache>
                <c:formatCode>General</c:formatCode>
                <c:ptCount val="5"/>
                <c:pt idx="0">
                  <c:v>87.681201270574661</c:v>
                </c:pt>
                <c:pt idx="1">
                  <c:v>81.952064683800188</c:v>
                </c:pt>
                <c:pt idx="2">
                  <c:v>83.603811723938804</c:v>
                </c:pt>
                <c:pt idx="3">
                  <c:v>86.116084319953814</c:v>
                </c:pt>
                <c:pt idx="4">
                  <c:v>82.633554721339891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0-4F4C-875A-A8AE6563C7CE}"/>
            </c:ext>
          </c:extLst>
        </c:ser>
        <c:ser>
          <c:idx val="1"/>
          <c:order val="1"/>
          <c:tx>
            <c:strRef>
              <c:f>'Thesis Q3 and Q4 Data'!$AA$370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Kauri INF Final 144H'!$F$10:$F$14</c:f>
                <c:numCache>
                  <c:formatCode>General</c:formatCode>
                  <c:ptCount val="5"/>
                  <c:pt idx="0">
                    <c:v>4.4750635496174658</c:v>
                  </c:pt>
                  <c:pt idx="1">
                    <c:v>3.6057796157394959</c:v>
                  </c:pt>
                  <c:pt idx="2">
                    <c:v>5.0328112513703456</c:v>
                  </c:pt>
                  <c:pt idx="3">
                    <c:v>4.5536802749395076</c:v>
                  </c:pt>
                  <c:pt idx="4">
                    <c:v>3.0159837931999354</c:v>
                  </c:pt>
                </c:numCache>
              </c:numRef>
            </c:plus>
            <c:minus>
              <c:numRef>
                <c:f>'ANOVA Kauri INF Final 144H'!$F$10:$F$14</c:f>
                <c:numCache>
                  <c:formatCode>General</c:formatCode>
                  <c:ptCount val="5"/>
                  <c:pt idx="0">
                    <c:v>4.4750635496174658</c:v>
                  </c:pt>
                  <c:pt idx="1">
                    <c:v>3.6057796157394959</c:v>
                  </c:pt>
                  <c:pt idx="2">
                    <c:v>5.0328112513703456</c:v>
                  </c:pt>
                  <c:pt idx="3">
                    <c:v>4.5536802749395076</c:v>
                  </c:pt>
                  <c:pt idx="4">
                    <c:v>3.0159837931999354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Data'!$Y$371:$Y$375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Data'!$AA$371:$AA$375</c:f>
              <c:numCache>
                <c:formatCode>General</c:formatCode>
                <c:ptCount val="5"/>
                <c:pt idx="0">
                  <c:v>77.926762864143768</c:v>
                </c:pt>
                <c:pt idx="1">
                  <c:v>90.736455213721754</c:v>
                </c:pt>
                <c:pt idx="2">
                  <c:v>86.067247481622644</c:v>
                </c:pt>
                <c:pt idx="3">
                  <c:v>73.352845085760961</c:v>
                </c:pt>
                <c:pt idx="4">
                  <c:v>89.878845630274967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0-4F4C-875A-A8AE6563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676200"/>
        <c:axId val="862676920"/>
      </c:barChart>
      <c:catAx>
        <c:axId val="86267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920"/>
        <c:crosses val="autoZero"/>
        <c:auto val="1"/>
        <c:lblAlgn val="ctr"/>
        <c:lblOffset val="100"/>
        <c:noMultiLvlLbl val="0"/>
      </c:catAx>
      <c:valAx>
        <c:axId val="8626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  <a:r>
                  <a:rPr lang="en-GB" baseline="0"/>
                  <a:t> of Growth Relative to Negative Control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 of Infiltration on Extent</a:t>
            </a:r>
            <a:r>
              <a:rPr lang="en-GB" i="1"/>
              <a:t> of P. agathadicida </a:t>
            </a:r>
            <a:r>
              <a:rPr lang="en-GB" i="0"/>
              <a:t>Infection (72H)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Q3 and Q4 Data'!$Y$499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Kauri INF Final 72H'!$F$5:$F$9</c:f>
                <c:numCache>
                  <c:formatCode>General</c:formatCode>
                  <c:ptCount val="5"/>
                  <c:pt idx="0">
                    <c:v>11.404143072285731</c:v>
                  </c:pt>
                  <c:pt idx="1">
                    <c:v>8.3439030308439275</c:v>
                  </c:pt>
                  <c:pt idx="2">
                    <c:v>6.2844432644687833</c:v>
                  </c:pt>
                  <c:pt idx="3">
                    <c:v>5.6583585088824968</c:v>
                  </c:pt>
                  <c:pt idx="4">
                    <c:v>5.8254905298600237</c:v>
                  </c:pt>
                </c:numCache>
              </c:numRef>
            </c:plus>
            <c:minus>
              <c:numRef>
                <c:f>'ANOVA Kauri INF Final 72H'!$F$5:$F$9</c:f>
                <c:numCache>
                  <c:formatCode>General</c:formatCode>
                  <c:ptCount val="5"/>
                  <c:pt idx="0">
                    <c:v>11.404143072285731</c:v>
                  </c:pt>
                  <c:pt idx="1">
                    <c:v>8.3439030308439275</c:v>
                  </c:pt>
                  <c:pt idx="2">
                    <c:v>6.2844432644687833</c:v>
                  </c:pt>
                  <c:pt idx="3">
                    <c:v>5.6583585088824968</c:v>
                  </c:pt>
                  <c:pt idx="4">
                    <c:v>5.8254905298600237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Data'!$Y$371:$Y$375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Data'!$Y$500:$Y$504</c:f>
              <c:numCache>
                <c:formatCode>General</c:formatCode>
                <c:ptCount val="5"/>
                <c:pt idx="0">
                  <c:v>98.66644982924052</c:v>
                </c:pt>
                <c:pt idx="1">
                  <c:v>77.345909904049435</c:v>
                </c:pt>
                <c:pt idx="2">
                  <c:v>64.644657667913492</c:v>
                </c:pt>
                <c:pt idx="3">
                  <c:v>44.023418442023093</c:v>
                </c:pt>
                <c:pt idx="4">
                  <c:v>71.385591153033005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0-426F-96D2-2FC16285EC1B}"/>
            </c:ext>
          </c:extLst>
        </c:ser>
        <c:ser>
          <c:idx val="1"/>
          <c:order val="1"/>
          <c:tx>
            <c:strRef>
              <c:f>'Thesis Q3 and Q4 Data'!$Z$499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Kauri INF Final 72H'!$F$10:$F$14</c:f>
                <c:numCache>
                  <c:formatCode>General</c:formatCode>
                  <c:ptCount val="5"/>
                  <c:pt idx="0">
                    <c:v>6.7008867251349544</c:v>
                  </c:pt>
                  <c:pt idx="1">
                    <c:v>6.8500048010359995</c:v>
                  </c:pt>
                  <c:pt idx="2">
                    <c:v>5.6615678843298465</c:v>
                  </c:pt>
                  <c:pt idx="3">
                    <c:v>5.5493824394488112</c:v>
                  </c:pt>
                  <c:pt idx="4">
                    <c:v>6.3307675325567994</c:v>
                  </c:pt>
                </c:numCache>
              </c:numRef>
            </c:plus>
            <c:minus>
              <c:numRef>
                <c:f>'ANOVA Kauri INF Final 72H'!$F$10:$F$14</c:f>
                <c:numCache>
                  <c:formatCode>General</c:formatCode>
                  <c:ptCount val="5"/>
                  <c:pt idx="0">
                    <c:v>6.7008867251349544</c:v>
                  </c:pt>
                  <c:pt idx="1">
                    <c:v>6.8500048010359995</c:v>
                  </c:pt>
                  <c:pt idx="2">
                    <c:v>5.6615678843298465</c:v>
                  </c:pt>
                  <c:pt idx="3">
                    <c:v>5.5493824394488112</c:v>
                  </c:pt>
                  <c:pt idx="4">
                    <c:v>6.3307675325567994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Data'!$Y$371:$Y$375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Data'!$Z$500:$Z$504</c:f>
              <c:numCache>
                <c:formatCode>General</c:formatCode>
                <c:ptCount val="5"/>
                <c:pt idx="0">
                  <c:v>62.097140263277339</c:v>
                </c:pt>
                <c:pt idx="1">
                  <c:v>68.822817370252679</c:v>
                </c:pt>
                <c:pt idx="2">
                  <c:v>51.54334997730367</c:v>
                </c:pt>
                <c:pt idx="3">
                  <c:v>44.802541988197902</c:v>
                </c:pt>
                <c:pt idx="4">
                  <c:v>62.709940989559684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0-426F-96D2-2FC16285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676200"/>
        <c:axId val="862676920"/>
      </c:barChart>
      <c:catAx>
        <c:axId val="86267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920"/>
        <c:crosses val="autoZero"/>
        <c:auto val="1"/>
        <c:lblAlgn val="ctr"/>
        <c:lblOffset val="100"/>
        <c:noMultiLvlLbl val="0"/>
      </c:catAx>
      <c:valAx>
        <c:axId val="8626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  <a:r>
                  <a:rPr lang="en-GB" baseline="0"/>
                  <a:t> of Growth Relative to Negative Control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Kauri Virulence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608361047397889E-2"/>
          <c:y val="8.1567063239003548E-2"/>
          <c:w val="0.94943970896075369"/>
          <c:h val="0.829327560084973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ANOVAKAURIASSAY!$H$5:$H$18</c:f>
                <c:numCache>
                  <c:formatCode>General</c:formatCode>
                  <c:ptCount val="14"/>
                  <c:pt idx="0">
                    <c:v>0.17709750643561983</c:v>
                  </c:pt>
                  <c:pt idx="1">
                    <c:v>0.13966361852424272</c:v>
                  </c:pt>
                  <c:pt idx="2">
                    <c:v>0.10135491698200225</c:v>
                  </c:pt>
                  <c:pt idx="3">
                    <c:v>0.16890122192529353</c:v>
                  </c:pt>
                  <c:pt idx="4">
                    <c:v>8.0327329787030055E-2</c:v>
                  </c:pt>
                  <c:pt idx="5">
                    <c:v>0.11421274595808499</c:v>
                  </c:pt>
                  <c:pt idx="6">
                    <c:v>0.1482001467008153</c:v>
                  </c:pt>
                  <c:pt idx="7">
                    <c:v>0.19064008137062916</c:v>
                  </c:pt>
                  <c:pt idx="8">
                    <c:v>0.41861458364808218</c:v>
                  </c:pt>
                  <c:pt idx="9">
                    <c:v>0.19843177578920435</c:v>
                  </c:pt>
                  <c:pt idx="10">
                    <c:v>8.8663841478441904E-2</c:v>
                  </c:pt>
                  <c:pt idx="11">
                    <c:v>0.22352943538188189</c:v>
                  </c:pt>
                  <c:pt idx="12">
                    <c:v>0.21638135461494817</c:v>
                  </c:pt>
                  <c:pt idx="13">
                    <c:v>5.07655456485991E-2</c:v>
                  </c:pt>
                </c:numCache>
              </c:numRef>
            </c:plus>
            <c:minus>
              <c:numRef>
                <c:f>ANOVAKAURIASSAY!$H$5:$H$18</c:f>
                <c:numCache>
                  <c:formatCode>General</c:formatCode>
                  <c:ptCount val="14"/>
                  <c:pt idx="0">
                    <c:v>0.17709750643561983</c:v>
                  </c:pt>
                  <c:pt idx="1">
                    <c:v>0.13966361852424272</c:v>
                  </c:pt>
                  <c:pt idx="2">
                    <c:v>0.10135491698200225</c:v>
                  </c:pt>
                  <c:pt idx="3">
                    <c:v>0.16890122192529353</c:v>
                  </c:pt>
                  <c:pt idx="4">
                    <c:v>8.0327329787030055E-2</c:v>
                  </c:pt>
                  <c:pt idx="5">
                    <c:v>0.11421274595808499</c:v>
                  </c:pt>
                  <c:pt idx="6">
                    <c:v>0.1482001467008153</c:v>
                  </c:pt>
                  <c:pt idx="7">
                    <c:v>0.19064008137062916</c:v>
                  </c:pt>
                  <c:pt idx="8">
                    <c:v>0.41861458364808218</c:v>
                  </c:pt>
                  <c:pt idx="9">
                    <c:v>0.19843177578920435</c:v>
                  </c:pt>
                  <c:pt idx="10">
                    <c:v>8.8663841478441904E-2</c:v>
                  </c:pt>
                  <c:pt idx="11">
                    <c:v>0.22352943538188189</c:v>
                  </c:pt>
                  <c:pt idx="12">
                    <c:v>0.21638135461494817</c:v>
                  </c:pt>
                  <c:pt idx="13">
                    <c:v>5.07655456485991E-2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'Thesis Q3 and Q4 Data'!$J$216:$J$229</c:f>
              <c:strCache>
                <c:ptCount val="14"/>
                <c:pt idx="0">
                  <c:v>3687</c:v>
                </c:pt>
                <c:pt idx="1">
                  <c:v>3770</c:v>
                </c:pt>
                <c:pt idx="2">
                  <c:v>4291</c:v>
                </c:pt>
                <c:pt idx="3">
                  <c:v>3616</c:v>
                </c:pt>
                <c:pt idx="4">
                  <c:v>4289</c:v>
                </c:pt>
                <c:pt idx="5">
                  <c:v>3128</c:v>
                </c:pt>
                <c:pt idx="6">
                  <c:v>3813</c:v>
                </c:pt>
                <c:pt idx="7">
                  <c:v>3118</c:v>
                </c:pt>
                <c:pt idx="8">
                  <c:v>3815</c:v>
                </c:pt>
                <c:pt idx="9">
                  <c:v>3885</c:v>
                </c:pt>
                <c:pt idx="10">
                  <c:v>3126</c:v>
                </c:pt>
                <c:pt idx="11">
                  <c:v>3772</c:v>
                </c:pt>
                <c:pt idx="12">
                  <c:v>4290</c:v>
                </c:pt>
                <c:pt idx="13">
                  <c:v>Negative</c:v>
                </c:pt>
              </c:strCache>
            </c:strRef>
          </c:cat>
          <c:val>
            <c:numRef>
              <c:f>'Thesis Q3 and Q4 Data'!$K$216:$K$229</c:f>
              <c:numCache>
                <c:formatCode>General</c:formatCode>
                <c:ptCount val="14"/>
                <c:pt idx="0">
                  <c:v>3.6012499999999998</c:v>
                </c:pt>
                <c:pt idx="1">
                  <c:v>3.4503750000000002</c:v>
                </c:pt>
                <c:pt idx="2">
                  <c:v>3.3116250000000003</c:v>
                </c:pt>
                <c:pt idx="3">
                  <c:v>3.280875</c:v>
                </c:pt>
                <c:pt idx="4">
                  <c:v>3.042125</c:v>
                </c:pt>
                <c:pt idx="5">
                  <c:v>2.9561249999999997</c:v>
                </c:pt>
                <c:pt idx="6">
                  <c:v>2.8893749999999998</c:v>
                </c:pt>
                <c:pt idx="7">
                  <c:v>2.5086249999999999</c:v>
                </c:pt>
                <c:pt idx="8">
                  <c:v>2.2132499999999999</c:v>
                </c:pt>
                <c:pt idx="9">
                  <c:v>2.1847500000000002</c:v>
                </c:pt>
                <c:pt idx="10">
                  <c:v>1.72675</c:v>
                </c:pt>
                <c:pt idx="11">
                  <c:v>1.524125</c:v>
                </c:pt>
                <c:pt idx="12">
                  <c:v>1.1943750000000002</c:v>
                </c:pt>
                <c:pt idx="13">
                  <c:v>0.22362500000000002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3-4E0E-BACB-DFD9418E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49690368"/>
        <c:axId val="649689648"/>
      </c:barChart>
      <c:catAx>
        <c:axId val="6496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Isolate (NZFS)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89648"/>
        <c:crosses val="autoZero"/>
        <c:auto val="1"/>
        <c:lblAlgn val="ctr"/>
        <c:lblOffset val="100"/>
        <c:noMultiLvlLbl val="0"/>
      </c:catAx>
      <c:valAx>
        <c:axId val="649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Lesion Radius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90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Kauri Virulence Assay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608361047397889E-2"/>
          <c:y val="8.1567063239003548E-2"/>
          <c:w val="0.94943970896075369"/>
          <c:h val="0.829327560084973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ANOVAKAURIASSAY!$J$5:$J$8</c:f>
                <c:numCache>
                  <c:formatCode>General</c:formatCode>
                  <c:ptCount val="4"/>
                  <c:pt idx="0">
                    <c:v>0.13966361852424272</c:v>
                  </c:pt>
                  <c:pt idx="1">
                    <c:v>0.10135491698200225</c:v>
                  </c:pt>
                  <c:pt idx="2">
                    <c:v>5.07655456485991E-2</c:v>
                  </c:pt>
                  <c:pt idx="3">
                    <c:v>1.2343303563355433E-2</c:v>
                  </c:pt>
                </c:numCache>
              </c:numRef>
            </c:plus>
            <c:minus>
              <c:numRef>
                <c:f>ANOVAKAURIASSAY!$J$5:$J$8</c:f>
                <c:numCache>
                  <c:formatCode>General</c:formatCode>
                  <c:ptCount val="4"/>
                  <c:pt idx="0">
                    <c:v>0.13966361852424272</c:v>
                  </c:pt>
                  <c:pt idx="1">
                    <c:v>0.10135491698200225</c:v>
                  </c:pt>
                  <c:pt idx="2">
                    <c:v>5.07655456485991E-2</c:v>
                  </c:pt>
                  <c:pt idx="3">
                    <c:v>1.2343303563355433E-2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'Thesis Q3 and Q4 Data'!$N$218:$N$221</c:f>
              <c:strCache>
                <c:ptCount val="4"/>
                <c:pt idx="0">
                  <c:v>3770 Light</c:v>
                </c:pt>
                <c:pt idx="1">
                  <c:v>3770 Dark</c:v>
                </c:pt>
                <c:pt idx="2">
                  <c:v>Negative Light</c:v>
                </c:pt>
                <c:pt idx="3">
                  <c:v>Negative Dark</c:v>
                </c:pt>
              </c:strCache>
            </c:strRef>
          </c:cat>
          <c:val>
            <c:numRef>
              <c:f>'Thesis Q3 and Q4 Data'!$O$218:$O$221</c:f>
              <c:numCache>
                <c:formatCode>General</c:formatCode>
                <c:ptCount val="4"/>
                <c:pt idx="0">
                  <c:v>3.4503750000000002</c:v>
                </c:pt>
                <c:pt idx="1">
                  <c:v>3.2965</c:v>
                </c:pt>
                <c:pt idx="2">
                  <c:v>0.22362500000000002</c:v>
                </c:pt>
                <c:pt idx="3">
                  <c:v>8.3999999999999991E-2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0-4593-8E08-7B217BE8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49690368"/>
        <c:axId val="649689648"/>
      </c:barChart>
      <c:catAx>
        <c:axId val="6496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Isolate (NZFS)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89648"/>
        <c:crosses val="autoZero"/>
        <c:auto val="1"/>
        <c:lblAlgn val="ctr"/>
        <c:lblOffset val="100"/>
        <c:noMultiLvlLbl val="0"/>
      </c:catAx>
      <c:valAx>
        <c:axId val="649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Lesion Radius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90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Effect of Infiltration on Extent</a:t>
            </a:r>
            <a:r>
              <a:rPr lang="en-GB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P. agathidicida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Infection on Family 8F (144H)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Q3 and Q4 Data'!$AJ$412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'8F Anova'!$H$5:$H$9</c:f>
                <c:numCache>
                  <c:formatCode>General</c:formatCode>
                  <c:ptCount val="5"/>
                  <c:pt idx="0">
                    <c:v>4.9812404703307074</c:v>
                  </c:pt>
                  <c:pt idx="1">
                    <c:v>4.5730574442279375</c:v>
                  </c:pt>
                  <c:pt idx="2">
                    <c:v>1.7982988348951534</c:v>
                  </c:pt>
                  <c:pt idx="3">
                    <c:v>7.5271676046882252</c:v>
                  </c:pt>
                  <c:pt idx="4">
                    <c:v>6.0047385229919472</c:v>
                  </c:pt>
                </c:numCache>
              </c:numRef>
            </c:plus>
            <c:minus>
              <c:numRef>
                <c:f>'8F Anova'!$H$5:$H$9</c:f>
                <c:numCache>
                  <c:formatCode>General</c:formatCode>
                  <c:ptCount val="5"/>
                  <c:pt idx="0">
                    <c:v>4.9812404703307074</c:v>
                  </c:pt>
                  <c:pt idx="1">
                    <c:v>4.5730574442279375</c:v>
                  </c:pt>
                  <c:pt idx="2">
                    <c:v>1.7982988348951534</c:v>
                  </c:pt>
                  <c:pt idx="3">
                    <c:v>7.5271676046882252</c:v>
                  </c:pt>
                  <c:pt idx="4">
                    <c:v>6.0047385229919472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Data'!$AI$413:$AI$417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Data'!$AJ$413:$AJ$417</c:f>
              <c:numCache>
                <c:formatCode>General</c:formatCode>
                <c:ptCount val="5"/>
                <c:pt idx="0">
                  <c:v>102.7779382038695</c:v>
                </c:pt>
                <c:pt idx="1">
                  <c:v>96.009240542881898</c:v>
                </c:pt>
                <c:pt idx="2">
                  <c:v>88.963326595437493</c:v>
                </c:pt>
                <c:pt idx="3">
                  <c:v>84.319953797285606</c:v>
                </c:pt>
                <c:pt idx="4">
                  <c:v>92.151313889691025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C8E-8D48-76076EB7A26B}"/>
            </c:ext>
          </c:extLst>
        </c:ser>
        <c:ser>
          <c:idx val="1"/>
          <c:order val="1"/>
          <c:tx>
            <c:strRef>
              <c:f>'Thesis Q3 and Q4 Data'!$AK$412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'8F Anova'!$H$10:$H$14</c:f>
                <c:numCache>
                  <c:formatCode>General</c:formatCode>
                  <c:ptCount val="5"/>
                  <c:pt idx="0">
                    <c:v>9.4074810912920945</c:v>
                  </c:pt>
                  <c:pt idx="1">
                    <c:v>8.2663374005597596</c:v>
                  </c:pt>
                  <c:pt idx="2">
                    <c:v>3.258110008969799</c:v>
                  </c:pt>
                  <c:pt idx="3">
                    <c:v>6.5912442018142565</c:v>
                  </c:pt>
                  <c:pt idx="4">
                    <c:v>7.9694452827349052</c:v>
                  </c:pt>
                </c:numCache>
              </c:numRef>
            </c:plus>
            <c:minus>
              <c:numRef>
                <c:f>'8F Anova'!$H$10:$H$14</c:f>
                <c:numCache>
                  <c:formatCode>General</c:formatCode>
                  <c:ptCount val="5"/>
                  <c:pt idx="0">
                    <c:v>9.4074810912920945</c:v>
                  </c:pt>
                  <c:pt idx="1">
                    <c:v>8.2663374005597596</c:v>
                  </c:pt>
                  <c:pt idx="2">
                    <c:v>3.258110008969799</c:v>
                  </c:pt>
                  <c:pt idx="3">
                    <c:v>6.5912442018142565</c:v>
                  </c:pt>
                  <c:pt idx="4">
                    <c:v>7.9694452827349052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Data'!$AI$413:$AI$417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Data'!$AK$413:$AK$417</c:f>
              <c:numCache>
                <c:formatCode>General</c:formatCode>
                <c:ptCount val="5"/>
                <c:pt idx="0">
                  <c:v>88.946365368908246</c:v>
                </c:pt>
                <c:pt idx="1">
                  <c:v>101.38851075415192</c:v>
                </c:pt>
                <c:pt idx="2">
                  <c:v>95.480533623740811</c:v>
                </c:pt>
                <c:pt idx="3">
                  <c:v>78.954533079226792</c:v>
                </c:pt>
                <c:pt idx="4">
                  <c:v>100.70786822760685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C8E-8D48-76076EB7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676200"/>
        <c:axId val="862676920"/>
      </c:barChart>
      <c:catAx>
        <c:axId val="86267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920"/>
        <c:crosses val="autoZero"/>
        <c:auto val="1"/>
        <c:lblAlgn val="ctr"/>
        <c:lblOffset val="100"/>
        <c:noMultiLvlLbl val="0"/>
      </c:catAx>
      <c:valAx>
        <c:axId val="8626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  <a:r>
                  <a:rPr lang="en-GB" baseline="0"/>
                  <a:t> of Growth Relative to Negative Control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Effect of Infiltration on Extent</a:t>
            </a:r>
            <a:r>
              <a:rPr lang="en-GB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P. agathidicida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Infection on Family 8I (144H)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Q3 and Q4 Data'!$AJ$412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'8I Anova'!$H$5:$H$9</c:f>
                <c:numCache>
                  <c:formatCode>General</c:formatCode>
                  <c:ptCount val="5"/>
                  <c:pt idx="0">
                    <c:v>4.2231067033043832</c:v>
                  </c:pt>
                  <c:pt idx="1">
                    <c:v>5.3962317833182638</c:v>
                  </c:pt>
                  <c:pt idx="2">
                    <c:v>10.187846947625523</c:v>
                  </c:pt>
                  <c:pt idx="3">
                    <c:v>6.1212784654474479</c:v>
                  </c:pt>
                  <c:pt idx="4">
                    <c:v>4.0633879853930299</c:v>
                  </c:pt>
                </c:numCache>
              </c:numRef>
            </c:plus>
            <c:minus>
              <c:numRef>
                <c:f>'8I Anova'!$H$5:$H$9</c:f>
                <c:numCache>
                  <c:formatCode>General</c:formatCode>
                  <c:ptCount val="5"/>
                  <c:pt idx="0">
                    <c:v>4.2231067033043832</c:v>
                  </c:pt>
                  <c:pt idx="1">
                    <c:v>5.3962317833182638</c:v>
                  </c:pt>
                  <c:pt idx="2">
                    <c:v>10.187846947625523</c:v>
                  </c:pt>
                  <c:pt idx="3">
                    <c:v>6.1212784654474479</c:v>
                  </c:pt>
                  <c:pt idx="4">
                    <c:v>4.0633879853930299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Data'!$AI$413:$AI$417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Data'!$AK$424:$AK$428</c:f>
              <c:numCache>
                <c:formatCode>General</c:formatCode>
                <c:ptCount val="5"/>
                <c:pt idx="0">
                  <c:v>73.373264361557318</c:v>
                </c:pt>
                <c:pt idx="1">
                  <c:v>91.913966784644714</c:v>
                </c:pt>
                <c:pt idx="2">
                  <c:v>78.981758780288587</c:v>
                </c:pt>
                <c:pt idx="3">
                  <c:v>64.443234413286135</c:v>
                </c:pt>
                <c:pt idx="4">
                  <c:v>91.069970051728816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4-429B-BA8B-5015A2DC1F53}"/>
            </c:ext>
          </c:extLst>
        </c:ser>
        <c:ser>
          <c:idx val="1"/>
          <c:order val="1"/>
          <c:tx>
            <c:strRef>
              <c:f>'Thesis Q3 and Q4 Data'!$AK$412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'8I Anova'!$H$10:$H$14</c:f>
                <c:numCache>
                  <c:formatCode>General</c:formatCode>
                  <c:ptCount val="5"/>
                  <c:pt idx="0">
                    <c:v>5.7260122044488444</c:v>
                  </c:pt>
                  <c:pt idx="1">
                    <c:v>4.630397317792351</c:v>
                  </c:pt>
                  <c:pt idx="2">
                    <c:v>11.614742754663714</c:v>
                  </c:pt>
                  <c:pt idx="3">
                    <c:v>14.668185974771143</c:v>
                  </c:pt>
                  <c:pt idx="4">
                    <c:v>4.6585659399026254</c:v>
                  </c:pt>
                </c:numCache>
              </c:numRef>
            </c:plus>
            <c:minus>
              <c:numRef>
                <c:f>'8I Anova'!$H$10:$H$14</c:f>
                <c:numCache>
                  <c:formatCode>General</c:formatCode>
                  <c:ptCount val="5"/>
                  <c:pt idx="0">
                    <c:v>5.7260122044488444</c:v>
                  </c:pt>
                  <c:pt idx="1">
                    <c:v>4.630397317792351</c:v>
                  </c:pt>
                  <c:pt idx="2">
                    <c:v>11.614742754663714</c:v>
                  </c:pt>
                  <c:pt idx="3">
                    <c:v>14.668185974771143</c:v>
                  </c:pt>
                  <c:pt idx="4">
                    <c:v>4.6585659399026254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Data'!$AI$413:$AI$417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Data'!$AK$413:$AK$417</c:f>
              <c:numCache>
                <c:formatCode>General</c:formatCode>
                <c:ptCount val="5"/>
                <c:pt idx="0">
                  <c:v>88.946365368908246</c:v>
                </c:pt>
                <c:pt idx="1">
                  <c:v>101.38851075415192</c:v>
                </c:pt>
                <c:pt idx="2">
                  <c:v>95.480533623740811</c:v>
                </c:pt>
                <c:pt idx="3">
                  <c:v>78.954533079226792</c:v>
                </c:pt>
                <c:pt idx="4">
                  <c:v>100.70786822760685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4-429B-BA8B-5015A2DC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676200"/>
        <c:axId val="862676920"/>
      </c:barChart>
      <c:catAx>
        <c:axId val="86267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920"/>
        <c:crosses val="autoZero"/>
        <c:auto val="1"/>
        <c:lblAlgn val="ctr"/>
        <c:lblOffset val="100"/>
        <c:noMultiLvlLbl val="0"/>
      </c:catAx>
      <c:valAx>
        <c:axId val="8626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  <a:r>
                  <a:rPr lang="en-GB" baseline="0"/>
                  <a:t> of Growth Relative to Negative Control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Effect of Infiltration on Extent</a:t>
            </a:r>
            <a:r>
              <a:rPr lang="en-GB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P. agathidicida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Infection on Family 8D (144H)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Q3 and Q4 Data'!$AJ$412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'8D Anova'!$H$5:$H$9</c:f>
                <c:numCache>
                  <c:formatCode>General</c:formatCode>
                  <c:ptCount val="5"/>
                  <c:pt idx="0">
                    <c:v>12.572799141781763</c:v>
                  </c:pt>
                  <c:pt idx="1">
                    <c:v>11.969230584169212</c:v>
                  </c:pt>
                  <c:pt idx="2">
                    <c:v>11.233144310449033</c:v>
                  </c:pt>
                  <c:pt idx="3">
                    <c:v>2.6729444961750919</c:v>
                  </c:pt>
                  <c:pt idx="4">
                    <c:v>4.5161233104899212</c:v>
                  </c:pt>
                </c:numCache>
              </c:numRef>
            </c:plus>
            <c:minus>
              <c:numRef>
                <c:f>'8D Anova'!$H$5:$H$9</c:f>
                <c:numCache>
                  <c:formatCode>General</c:formatCode>
                  <c:ptCount val="5"/>
                  <c:pt idx="0">
                    <c:v>12.572799141781763</c:v>
                  </c:pt>
                  <c:pt idx="1">
                    <c:v>11.969230584169212</c:v>
                  </c:pt>
                  <c:pt idx="2">
                    <c:v>11.233144310449033</c:v>
                  </c:pt>
                  <c:pt idx="3">
                    <c:v>2.6729444961750919</c:v>
                  </c:pt>
                  <c:pt idx="4">
                    <c:v>4.5161233104899212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Data'!$AI$413:$AI$417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Data'!$AJ$433:$AJ$437</c:f>
              <c:numCache>
                <c:formatCode>General</c:formatCode>
                <c:ptCount val="5"/>
                <c:pt idx="0">
                  <c:v>77.528154779093285</c:v>
                </c:pt>
                <c:pt idx="1">
                  <c:v>73.254403696217167</c:v>
                </c:pt>
                <c:pt idx="2">
                  <c:v>79.07594571181059</c:v>
                </c:pt>
                <c:pt idx="3">
                  <c:v>85.082298585041883</c:v>
                </c:pt>
                <c:pt idx="4">
                  <c:v>72.792376552122448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8-4FF2-8A60-9B767CA1A595}"/>
            </c:ext>
          </c:extLst>
        </c:ser>
        <c:ser>
          <c:idx val="1"/>
          <c:order val="1"/>
          <c:tx>
            <c:strRef>
              <c:f>'Thesis Q3 and Q4 Data'!$AK$412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'8D Anova'!$H$10:$H$14</c:f>
                <c:numCache>
                  <c:formatCode>General</c:formatCode>
                  <c:ptCount val="5"/>
                  <c:pt idx="0">
                    <c:v>6.3774812443693625</c:v>
                  </c:pt>
                  <c:pt idx="1">
                    <c:v>10.126594538625852</c:v>
                  </c:pt>
                  <c:pt idx="2">
                    <c:v>15.088533309513467</c:v>
                  </c:pt>
                  <c:pt idx="3">
                    <c:v>7.8990669274957535</c:v>
                  </c:pt>
                  <c:pt idx="4">
                    <c:v>4.202852322321867</c:v>
                  </c:pt>
                </c:numCache>
              </c:numRef>
            </c:plus>
            <c:minus>
              <c:numRef>
                <c:f>'8D Anova'!$H$10:$H$14</c:f>
                <c:numCache>
                  <c:formatCode>General</c:formatCode>
                  <c:ptCount val="5"/>
                  <c:pt idx="0">
                    <c:v>6.3774812443693625</c:v>
                  </c:pt>
                  <c:pt idx="1">
                    <c:v>10.126594538625852</c:v>
                  </c:pt>
                  <c:pt idx="2">
                    <c:v>15.088533309513467</c:v>
                  </c:pt>
                  <c:pt idx="3">
                    <c:v>7.8990669274957535</c:v>
                  </c:pt>
                  <c:pt idx="4">
                    <c:v>4.202852322321867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Data'!$AI$413:$AI$417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Data'!$AK$433:$AK$437</c:f>
              <c:numCache>
                <c:formatCode>General</c:formatCode>
                <c:ptCount val="5"/>
                <c:pt idx="0">
                  <c:v>58.426354478627829</c:v>
                </c:pt>
                <c:pt idx="1">
                  <c:v>84.290770487340055</c:v>
                </c:pt>
                <c:pt idx="2">
                  <c:v>88.783011162537434</c:v>
                </c:pt>
                <c:pt idx="3">
                  <c:v>78.328341954805339</c:v>
                </c:pt>
                <c:pt idx="4">
                  <c:v>79.635175605771849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8-4FF2-8A60-9B767CA1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676200"/>
        <c:axId val="862676920"/>
      </c:barChart>
      <c:catAx>
        <c:axId val="86267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920"/>
        <c:crosses val="autoZero"/>
        <c:auto val="1"/>
        <c:lblAlgn val="ctr"/>
        <c:lblOffset val="100"/>
        <c:noMultiLvlLbl val="0"/>
      </c:catAx>
      <c:valAx>
        <c:axId val="8626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  <a:r>
                  <a:rPr lang="en-GB" baseline="0"/>
                  <a:t> of Growth Relative to Negative Control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400"/>
              <a:t>Assay Three Lesion Size on Nicotiana benthamiana - Categorised by Phylogeny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StudentshipRankings!$J$18:$J$30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0.67</c:v>
                  </c:pt>
                  <c:pt idx="4">
                    <c:v>0.55900000000000005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StudentshipRankings!$J$18:$J$30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0.67</c:v>
                  </c:pt>
                  <c:pt idx="4">
                    <c:v>0.55900000000000005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StudentshipRankings!$G$3:$G$15</c:f>
              <c:strCache>
                <c:ptCount val="13"/>
                <c:pt idx="0">
                  <c:v>4289</c:v>
                </c:pt>
                <c:pt idx="1">
                  <c:v>4291</c:v>
                </c:pt>
                <c:pt idx="2">
                  <c:v>3128</c:v>
                </c:pt>
                <c:pt idx="3">
                  <c:v>3770</c:v>
                </c:pt>
                <c:pt idx="4">
                  <c:v>3616</c:v>
                </c:pt>
                <c:pt idx="5">
                  <c:v>3118</c:v>
                </c:pt>
                <c:pt idx="6">
                  <c:v>3687</c:v>
                </c:pt>
                <c:pt idx="7">
                  <c:v>3813</c:v>
                </c:pt>
                <c:pt idx="8">
                  <c:v>3772</c:v>
                </c:pt>
                <c:pt idx="9">
                  <c:v>3885</c:v>
                </c:pt>
                <c:pt idx="10">
                  <c:v>3815</c:v>
                </c:pt>
                <c:pt idx="11">
                  <c:v>3126</c:v>
                </c:pt>
                <c:pt idx="12">
                  <c:v>4290</c:v>
                </c:pt>
              </c:strCache>
            </c:strRef>
          </c:cat>
          <c:val>
            <c:numRef>
              <c:f>StudentshipRankings!$I$3:$I$15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10.09</c:v>
                </c:pt>
                <c:pt idx="4">
                  <c:v>9.98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2-45F8-AFA8-C13A3E36AA30}"/>
            </c:ext>
          </c:extLst>
        </c:ser>
        <c:ser>
          <c:idx val="2"/>
          <c:order val="1"/>
          <c:tx>
            <c:v>B and 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StudentshipRankings!$K$18:$K$30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0.498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0.38500000000000001</c:v>
                  </c:pt>
                  <c:pt idx="10">
                    <c:v>0.86299999999999999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StudentshipRankings!$K$18:$K$30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0.498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0.38500000000000001</c:v>
                  </c:pt>
                  <c:pt idx="10">
                    <c:v>0.86299999999999999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StudentshipRankings!$G$3:$G$15</c:f>
              <c:strCache>
                <c:ptCount val="13"/>
                <c:pt idx="0">
                  <c:v>4289</c:v>
                </c:pt>
                <c:pt idx="1">
                  <c:v>4291</c:v>
                </c:pt>
                <c:pt idx="2">
                  <c:v>3128</c:v>
                </c:pt>
                <c:pt idx="3">
                  <c:v>3770</c:v>
                </c:pt>
                <c:pt idx="4">
                  <c:v>3616</c:v>
                </c:pt>
                <c:pt idx="5">
                  <c:v>3118</c:v>
                </c:pt>
                <c:pt idx="6">
                  <c:v>3687</c:v>
                </c:pt>
                <c:pt idx="7">
                  <c:v>3813</c:v>
                </c:pt>
                <c:pt idx="8">
                  <c:v>3772</c:v>
                </c:pt>
                <c:pt idx="9">
                  <c:v>3885</c:v>
                </c:pt>
                <c:pt idx="10">
                  <c:v>3815</c:v>
                </c:pt>
                <c:pt idx="11">
                  <c:v>3126</c:v>
                </c:pt>
                <c:pt idx="12">
                  <c:v>4290</c:v>
                </c:pt>
              </c:strCache>
            </c:strRef>
          </c:cat>
          <c:val>
            <c:numRef>
              <c:f>StudentshipRankings!$J$3:$J$15</c:f>
              <c:numCache>
                <c:formatCode>General</c:formatCode>
                <c:ptCount val="13"/>
                <c:pt idx="0">
                  <c:v>0</c:v>
                </c:pt>
                <c:pt idx="1">
                  <c:v>11.61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8.7100000000000009</c:v>
                </c:pt>
                <c:pt idx="10">
                  <c:v>8.17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2-45F8-AFA8-C13A3E36AA30}"/>
            </c:ext>
          </c:extLst>
        </c:ser>
        <c:ser>
          <c:idx val="4"/>
          <c:order val="2"/>
          <c:tx>
            <c:v>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StudentshipRankings!$L$18:$L$30</c:f>
                <c:numCache>
                  <c:formatCode>General</c:formatCode>
                  <c:ptCount val="13"/>
                  <c:pt idx="0">
                    <c:v>0.58199999999999996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1.278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0.23</c:v>
                  </c:pt>
                </c:numCache>
              </c:numRef>
            </c:plus>
            <c:minus>
              <c:numRef>
                <c:f>StudentshipRankings!$L$18:$L$30</c:f>
                <c:numCache>
                  <c:formatCode>General</c:formatCode>
                  <c:ptCount val="13"/>
                  <c:pt idx="0">
                    <c:v>0.58199999999999996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1.278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StudentshipRankings!$G$3:$G$15</c:f>
              <c:strCache>
                <c:ptCount val="13"/>
                <c:pt idx="0">
                  <c:v>4289</c:v>
                </c:pt>
                <c:pt idx="1">
                  <c:v>4291</c:v>
                </c:pt>
                <c:pt idx="2">
                  <c:v>3128</c:v>
                </c:pt>
                <c:pt idx="3">
                  <c:v>3770</c:v>
                </c:pt>
                <c:pt idx="4">
                  <c:v>3616</c:v>
                </c:pt>
                <c:pt idx="5">
                  <c:v>3118</c:v>
                </c:pt>
                <c:pt idx="6">
                  <c:v>3687</c:v>
                </c:pt>
                <c:pt idx="7">
                  <c:v>3813</c:v>
                </c:pt>
                <c:pt idx="8">
                  <c:v>3772</c:v>
                </c:pt>
                <c:pt idx="9">
                  <c:v>3885</c:v>
                </c:pt>
                <c:pt idx="10">
                  <c:v>3815</c:v>
                </c:pt>
                <c:pt idx="11">
                  <c:v>3126</c:v>
                </c:pt>
                <c:pt idx="12">
                  <c:v>4290</c:v>
                </c:pt>
              </c:strCache>
            </c:strRef>
          </c:cat>
          <c:val>
            <c:numRef>
              <c:f>StudentshipRankings!$L$3:$L$15</c:f>
              <c:numCache>
                <c:formatCode>General</c:formatCode>
                <c:ptCount val="13"/>
                <c:pt idx="0">
                  <c:v>13.04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2-45F8-AFA8-C13A3E36AA30}"/>
            </c:ext>
          </c:extLst>
        </c:ser>
        <c:ser>
          <c:idx val="5"/>
          <c:order val="3"/>
          <c:tx>
            <c:v>F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StudentshipRankings!$M$18:$M$30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0.67300000000000004</c:v>
                  </c:pt>
                  <c:pt idx="3">
                    <c:v>0</c:v>
                  </c:pt>
                  <c:pt idx="4">
                    <c:v>0</c:v>
                  </c:pt>
                  <c:pt idx="5">
                    <c:v>0.78900000000000003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0.8</c:v>
                  </c:pt>
                  <c:pt idx="12">
                    <c:v>0</c:v>
                  </c:pt>
                </c:numCache>
              </c:numRef>
            </c:plus>
            <c:minus>
              <c:numRef>
                <c:f>StudentshipRankings!$M$18:$M$30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0.67300000000000004</c:v>
                  </c:pt>
                  <c:pt idx="3">
                    <c:v>0</c:v>
                  </c:pt>
                  <c:pt idx="4">
                    <c:v>0</c:v>
                  </c:pt>
                  <c:pt idx="5">
                    <c:v>0.78900000000000003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0.8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StudentshipRankings!$G$3:$G$15</c:f>
              <c:strCache>
                <c:ptCount val="13"/>
                <c:pt idx="0">
                  <c:v>4289</c:v>
                </c:pt>
                <c:pt idx="1">
                  <c:v>4291</c:v>
                </c:pt>
                <c:pt idx="2">
                  <c:v>3128</c:v>
                </c:pt>
                <c:pt idx="3">
                  <c:v>3770</c:v>
                </c:pt>
                <c:pt idx="4">
                  <c:v>3616</c:v>
                </c:pt>
                <c:pt idx="5">
                  <c:v>3118</c:v>
                </c:pt>
                <c:pt idx="6">
                  <c:v>3687</c:v>
                </c:pt>
                <c:pt idx="7">
                  <c:v>3813</c:v>
                </c:pt>
                <c:pt idx="8">
                  <c:v>3772</c:v>
                </c:pt>
                <c:pt idx="9">
                  <c:v>3885</c:v>
                </c:pt>
                <c:pt idx="10">
                  <c:v>3815</c:v>
                </c:pt>
                <c:pt idx="11">
                  <c:v>3126</c:v>
                </c:pt>
                <c:pt idx="12">
                  <c:v>4290</c:v>
                </c:pt>
              </c:strCache>
            </c:strRef>
          </c:cat>
          <c:val>
            <c:numRef>
              <c:f>StudentshipRankings!$M$3:$M$15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10.56</c:v>
                </c:pt>
                <c:pt idx="3">
                  <c:v>0</c:v>
                </c:pt>
                <c:pt idx="4">
                  <c:v>0</c:v>
                </c:pt>
                <c:pt idx="5">
                  <c:v>9.52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02-45F8-AFA8-C13A3E36AA30}"/>
            </c:ext>
          </c:extLst>
        </c:ser>
        <c:ser>
          <c:idx val="6"/>
          <c:order val="4"/>
          <c:tx>
            <c:v>Uncategorised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StudentshipRankings!$N$18:$N$30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0.46400000000000002</c:v>
                  </c:pt>
                  <c:pt idx="8">
                    <c:v>0.60199999999999998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StudentshipRankings!$N$18:$N$30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0.46400000000000002</c:v>
                  </c:pt>
                  <c:pt idx="8">
                    <c:v>0.60199999999999998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StudentshipRankings!$G$3:$G$15</c:f>
              <c:strCache>
                <c:ptCount val="13"/>
                <c:pt idx="0">
                  <c:v>4289</c:v>
                </c:pt>
                <c:pt idx="1">
                  <c:v>4291</c:v>
                </c:pt>
                <c:pt idx="2">
                  <c:v>3128</c:v>
                </c:pt>
                <c:pt idx="3">
                  <c:v>3770</c:v>
                </c:pt>
                <c:pt idx="4">
                  <c:v>3616</c:v>
                </c:pt>
                <c:pt idx="5">
                  <c:v>3118</c:v>
                </c:pt>
                <c:pt idx="6">
                  <c:v>3687</c:v>
                </c:pt>
                <c:pt idx="7">
                  <c:v>3813</c:v>
                </c:pt>
                <c:pt idx="8">
                  <c:v>3772</c:v>
                </c:pt>
                <c:pt idx="9">
                  <c:v>3885</c:v>
                </c:pt>
                <c:pt idx="10">
                  <c:v>3815</c:v>
                </c:pt>
                <c:pt idx="11">
                  <c:v>3126</c:v>
                </c:pt>
                <c:pt idx="12">
                  <c:v>4290</c:v>
                </c:pt>
              </c:strCache>
            </c:strRef>
          </c:cat>
          <c:val>
            <c:numRef>
              <c:f>StudentshipRankings!$N$3:$N$15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8.91</c:v>
                </c:pt>
                <c:pt idx="8">
                  <c:v>8.82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2-45F8-AFA8-C13A3E36A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100"/>
        <c:axId val="832699688"/>
        <c:axId val="832698376"/>
      </c:barChart>
      <c:catAx>
        <c:axId val="8326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8376"/>
        <c:crosses val="autoZero"/>
        <c:auto val="1"/>
        <c:lblAlgn val="ctr"/>
        <c:lblOffset val="100"/>
        <c:noMultiLvlLbl val="0"/>
      </c:catAx>
      <c:valAx>
        <c:axId val="8326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Lesion Area (</a:t>
                </a:r>
                <a:r>
                  <a:rPr lang="en-NZ" b="1"/>
                  <a:t>cm²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9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Effect of Infiltration on Extent</a:t>
            </a:r>
            <a:r>
              <a:rPr lang="en-GB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P. agathidicida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Infection on Family 8E (144H)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'Thesis Q3 and Q4 Data'!$AJ$412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'8E Anova'!$H$5:$H$9</c:f>
                <c:numCache>
                  <c:formatCode>General</c:formatCode>
                  <c:ptCount val="5"/>
                  <c:pt idx="0">
                    <c:v>7.1910558381501408</c:v>
                  </c:pt>
                  <c:pt idx="1">
                    <c:v>5.3080699153723714</c:v>
                  </c:pt>
                  <c:pt idx="2">
                    <c:v>5.788691851045372</c:v>
                  </c:pt>
                  <c:pt idx="3">
                    <c:v>14.076311145822846</c:v>
                  </c:pt>
                  <c:pt idx="4">
                    <c:v>9.1159567419763281</c:v>
                  </c:pt>
                </c:numCache>
              </c:numRef>
            </c:plus>
            <c:minus>
              <c:numRef>
                <c:f>'8E Anova'!$H$5:$H$9</c:f>
                <c:numCache>
                  <c:formatCode>General</c:formatCode>
                  <c:ptCount val="5"/>
                  <c:pt idx="0">
                    <c:v>7.1910558381501408</c:v>
                  </c:pt>
                  <c:pt idx="1">
                    <c:v>5.3080699153723714</c:v>
                  </c:pt>
                  <c:pt idx="2">
                    <c:v>5.788691851045372</c:v>
                  </c:pt>
                  <c:pt idx="3">
                    <c:v>14.076311145822846</c:v>
                  </c:pt>
                  <c:pt idx="4">
                    <c:v>9.1159567419763281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Data'!$AI$413:$AI$417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Data'!$AJ$442:$AJ$446</c:f>
              <c:numCache>
                <c:formatCode>General</c:formatCode>
                <c:ptCount val="5"/>
                <c:pt idx="0">
                  <c:v>79.306959283857935</c:v>
                </c:pt>
                <c:pt idx="1">
                  <c:v>76.072769275194929</c:v>
                </c:pt>
                <c:pt idx="2">
                  <c:v>90.280103956107453</c:v>
                </c:pt>
                <c:pt idx="3">
                  <c:v>83.603811723938804</c:v>
                </c:pt>
                <c:pt idx="4">
                  <c:v>80.300317643661572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5-486B-904F-493E19536829}"/>
            </c:ext>
          </c:extLst>
        </c:ser>
        <c:ser>
          <c:idx val="1"/>
          <c:order val="1"/>
          <c:tx>
            <c:strRef>
              <c:f>'Thesis Q3 and Q4 Data'!$AK$412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'8E Anova'!$H$10:$H$14</c:f>
                <c:numCache>
                  <c:formatCode>General</c:formatCode>
                  <c:ptCount val="5"/>
                  <c:pt idx="0">
                    <c:v>2.7908224975814195</c:v>
                  </c:pt>
                  <c:pt idx="1">
                    <c:v>2.4324504450621185</c:v>
                  </c:pt>
                  <c:pt idx="2">
                    <c:v>8.7288841529450014</c:v>
                  </c:pt>
                  <c:pt idx="3">
                    <c:v>6.9011468749185321</c:v>
                  </c:pt>
                  <c:pt idx="4">
                    <c:v>1.8582745980374191</c:v>
                  </c:pt>
                </c:numCache>
              </c:numRef>
            </c:plus>
            <c:minus>
              <c:numRef>
                <c:f>'8E Anova'!$H$10:$H$14</c:f>
                <c:numCache>
                  <c:formatCode>General</c:formatCode>
                  <c:ptCount val="5"/>
                  <c:pt idx="0">
                    <c:v>2.7908224975814195</c:v>
                  </c:pt>
                  <c:pt idx="1">
                    <c:v>2.4324504450621185</c:v>
                  </c:pt>
                  <c:pt idx="2">
                    <c:v>8.7288841529450014</c:v>
                  </c:pt>
                  <c:pt idx="3">
                    <c:v>6.9011468749185321</c:v>
                  </c:pt>
                  <c:pt idx="4">
                    <c:v>1.8582745980374191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'Thesis Q3 and Q4 Data'!$AI$413:$AI$417</c:f>
              <c:strCache>
                <c:ptCount val="5"/>
                <c:pt idx="0">
                  <c:v>PBS</c:v>
                </c:pt>
                <c:pt idx="1">
                  <c:v>EV</c:v>
                </c:pt>
                <c:pt idx="2">
                  <c:v>XEG1</c:v>
                </c:pt>
                <c:pt idx="3">
                  <c:v>XEG1cm</c:v>
                </c:pt>
                <c:pt idx="4">
                  <c:v>Pa8011</c:v>
                </c:pt>
              </c:strCache>
            </c:strRef>
          </c:cat>
          <c:val>
            <c:numRef>
              <c:f>'Thesis Q3 and Q4 Data'!$AK$442:$AK$446</c:f>
              <c:numCache>
                <c:formatCode>General</c:formatCode>
                <c:ptCount val="5"/>
                <c:pt idx="0">
                  <c:v>90.961067247481623</c:v>
                </c:pt>
                <c:pt idx="1">
                  <c:v>85.35257282875034</c:v>
                </c:pt>
                <c:pt idx="2">
                  <c:v>81.023686359923772</c:v>
                </c:pt>
                <c:pt idx="3">
                  <c:v>71.685270895725566</c:v>
                </c:pt>
                <c:pt idx="4">
                  <c:v>88.102368635992377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5-486B-904F-493E1953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676200"/>
        <c:axId val="862676920"/>
      </c:barChart>
      <c:catAx>
        <c:axId val="86267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920"/>
        <c:crosses val="autoZero"/>
        <c:auto val="1"/>
        <c:lblAlgn val="ctr"/>
        <c:lblOffset val="100"/>
        <c:noMultiLvlLbl val="0"/>
      </c:catAx>
      <c:valAx>
        <c:axId val="8626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  <a:r>
                  <a:rPr lang="en-GB" baseline="0"/>
                  <a:t> of Growth Relative to Negative Control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baseline="0">
                <a:effectLst/>
              </a:rPr>
              <a:t>Relative Lesion Size on </a:t>
            </a:r>
            <a:r>
              <a:rPr lang="en-GB" sz="1600" b="1" i="1" baseline="0">
                <a:effectLst/>
              </a:rPr>
              <a:t>Agathis australis</a:t>
            </a:r>
            <a:endParaRPr lang="en-NZ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'Studentship Kauri Data'!$C$40:$C$43</c:f>
              <c:strCache>
                <c:ptCount val="4"/>
                <c:pt idx="0">
                  <c:v>5.27</c:v>
                </c:pt>
                <c:pt idx="1">
                  <c:v>4.15</c:v>
                </c:pt>
                <c:pt idx="2">
                  <c:v>2.88</c:v>
                </c:pt>
                <c:pt idx="3">
                  <c:v>1.00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'Studentship Kauri Data'!$F$40:$F$43</c:f>
                <c:numCache>
                  <c:formatCode>General</c:formatCode>
                  <c:ptCount val="4"/>
                  <c:pt idx="0">
                    <c:v>0.11184436711409385</c:v>
                  </c:pt>
                  <c:pt idx="1">
                    <c:v>0.58327798856020641</c:v>
                  </c:pt>
                  <c:pt idx="2">
                    <c:v>0.71514935636256505</c:v>
                  </c:pt>
                  <c:pt idx="3">
                    <c:v>0.12313184845713665</c:v>
                  </c:pt>
                </c:numCache>
              </c:numRef>
            </c:plus>
            <c:minus>
              <c:numRef>
                <c:f>'Studentship Kauri Data'!$F$40:$F$43</c:f>
                <c:numCache>
                  <c:formatCode>General</c:formatCode>
                  <c:ptCount val="4"/>
                  <c:pt idx="0">
                    <c:v>0.11184436711409385</c:v>
                  </c:pt>
                  <c:pt idx="1">
                    <c:v>0.58327798856020641</c:v>
                  </c:pt>
                  <c:pt idx="2">
                    <c:v>0.71514935636256505</c:v>
                  </c:pt>
                  <c:pt idx="3">
                    <c:v>0.12313184845713665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'Studentship Kauri Data'!$B$40:$B$43</c:f>
              <c:numCache>
                <c:formatCode>General</c:formatCode>
                <c:ptCount val="4"/>
                <c:pt idx="0">
                  <c:v>3815</c:v>
                </c:pt>
                <c:pt idx="1">
                  <c:v>3813</c:v>
                </c:pt>
                <c:pt idx="2">
                  <c:v>3118</c:v>
                </c:pt>
                <c:pt idx="3">
                  <c:v>4290</c:v>
                </c:pt>
              </c:numCache>
            </c:numRef>
          </c:cat>
          <c:val>
            <c:numRef>
              <c:f>'Studentship Kauri Data'!$C$40:$C$43</c:f>
              <c:numCache>
                <c:formatCode>0.00</c:formatCode>
                <c:ptCount val="4"/>
                <c:pt idx="0">
                  <c:v>5.2732919254658368</c:v>
                </c:pt>
                <c:pt idx="1">
                  <c:v>4.1490683229813659</c:v>
                </c:pt>
                <c:pt idx="2">
                  <c:v>2.8757763975155277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3-4673-9079-63D91124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32699688"/>
        <c:axId val="832698376"/>
      </c:barChart>
      <c:catAx>
        <c:axId val="8326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8376"/>
        <c:crosses val="autoZero"/>
        <c:auto val="1"/>
        <c:lblAlgn val="ctr"/>
        <c:lblOffset val="100"/>
        <c:noMultiLvlLbl val="0"/>
      </c:catAx>
      <c:valAx>
        <c:axId val="8326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Lesion Radius</a:t>
                </a:r>
              </a:p>
            </c:rich>
          </c:tx>
          <c:layout>
            <c:manualLayout>
              <c:xMode val="edge"/>
              <c:yMode val="edge"/>
              <c:x val="2.1038790269559501E-2"/>
              <c:y val="0.31216029368877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9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 Lesion Size on </a:t>
            </a:r>
            <a:r>
              <a:rPr lang="en-GB" i="1"/>
              <a:t>Agathis australis</a:t>
            </a:r>
          </a:p>
        </c:rich>
      </c:tx>
      <c:layout>
        <c:manualLayout>
          <c:xMode val="edge"/>
          <c:yMode val="edge"/>
          <c:x val="0.14036667375742595"/>
          <c:y val="3.0396243017264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Assay 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'Studentship Kauri Data'!$G$40:$G$43</c:f>
                <c:numCache>
                  <c:formatCode>General</c:formatCode>
                  <c:ptCount val="4"/>
                  <c:pt idx="0">
                    <c:v>0.09</c:v>
                  </c:pt>
                  <c:pt idx="1">
                    <c:v>0.23499999999999999</c:v>
                  </c:pt>
                  <c:pt idx="2">
                    <c:v>0.28799999999999998</c:v>
                  </c:pt>
                  <c:pt idx="3">
                    <c:v>0.05</c:v>
                  </c:pt>
                </c:numCache>
              </c:numRef>
            </c:plus>
            <c:minus>
              <c:numRef>
                <c:f>'Studentship Kauri Data'!$G$40:$G$43</c:f>
                <c:numCache>
                  <c:formatCode>General</c:formatCode>
                  <c:ptCount val="4"/>
                  <c:pt idx="0">
                    <c:v>0.09</c:v>
                  </c:pt>
                  <c:pt idx="1">
                    <c:v>0.23499999999999999</c:v>
                  </c:pt>
                  <c:pt idx="2">
                    <c:v>0.28799999999999998</c:v>
                  </c:pt>
                  <c:pt idx="3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'Studentship Kauri Data'!$B$40:$B$43</c:f>
              <c:numCache>
                <c:formatCode>General</c:formatCode>
                <c:ptCount val="4"/>
                <c:pt idx="0">
                  <c:v>3815</c:v>
                </c:pt>
                <c:pt idx="1">
                  <c:v>3813</c:v>
                </c:pt>
                <c:pt idx="2">
                  <c:v>3118</c:v>
                </c:pt>
                <c:pt idx="3">
                  <c:v>4290</c:v>
                </c:pt>
              </c:numCache>
            </c:numRef>
          </c:cat>
          <c:val>
            <c:numRef>
              <c:f>'Studentship Kauri Data'!$C$34:$C$37</c:f>
              <c:numCache>
                <c:formatCode>General</c:formatCode>
                <c:ptCount val="4"/>
                <c:pt idx="0">
                  <c:v>2.12</c:v>
                </c:pt>
                <c:pt idx="1">
                  <c:v>1.67</c:v>
                </c:pt>
                <c:pt idx="2">
                  <c:v>1.1599999999999999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D-4842-A77F-2890E42DE8D7}"/>
            </c:ext>
          </c:extLst>
        </c:ser>
        <c:ser>
          <c:idx val="0"/>
          <c:order val="1"/>
          <c:tx>
            <c:v>Assay Two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'Studentship Kauri Data'!$M$39:$M$42</c:f>
                <c:numCache>
                  <c:formatCode>General</c:formatCode>
                  <c:ptCount val="4"/>
                  <c:pt idx="0">
                    <c:v>0.09</c:v>
                  </c:pt>
                  <c:pt idx="1">
                    <c:v>0.13300000000000001</c:v>
                  </c:pt>
                  <c:pt idx="2">
                    <c:v>0.09</c:v>
                  </c:pt>
                  <c:pt idx="3">
                    <c:v>0.106</c:v>
                  </c:pt>
                </c:numCache>
              </c:numRef>
            </c:plus>
            <c:minus>
              <c:numRef>
                <c:f>'Studentship Kauri Data'!$M$39:$M$42</c:f>
                <c:numCache>
                  <c:formatCode>General</c:formatCode>
                  <c:ptCount val="4"/>
                  <c:pt idx="0">
                    <c:v>0.09</c:v>
                  </c:pt>
                  <c:pt idx="1">
                    <c:v>0.13300000000000001</c:v>
                  </c:pt>
                  <c:pt idx="2">
                    <c:v>0.09</c:v>
                  </c:pt>
                  <c:pt idx="3">
                    <c:v>0.106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'Studentship Kauri Data'!$I$31:$I$34</c:f>
              <c:numCache>
                <c:formatCode>General</c:formatCode>
                <c:ptCount val="4"/>
                <c:pt idx="0">
                  <c:v>1.03</c:v>
                </c:pt>
                <c:pt idx="1">
                  <c:v>0.97</c:v>
                </c:pt>
                <c:pt idx="2">
                  <c:v>0.53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D-4842-A77F-2890E42DE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32699688"/>
        <c:axId val="832698376"/>
      </c:barChart>
      <c:catAx>
        <c:axId val="8326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8376"/>
        <c:crosses val="autoZero"/>
        <c:auto val="1"/>
        <c:lblAlgn val="ctr"/>
        <c:lblOffset val="100"/>
        <c:noMultiLvlLbl val="0"/>
      </c:catAx>
      <c:valAx>
        <c:axId val="8326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Lesion Radius</a:t>
                </a:r>
              </a:p>
            </c:rich>
          </c:tx>
          <c:layout>
            <c:manualLayout>
              <c:xMode val="edge"/>
              <c:yMode val="edge"/>
              <c:x val="2.1038790269559501E-2"/>
              <c:y val="0.31216029368877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9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baseline="0">
                <a:effectLst/>
              </a:rPr>
              <a:t>Relative Lesion Size of 3770 on Distinct Families of </a:t>
            </a:r>
            <a:r>
              <a:rPr lang="en-GB" sz="1600" b="1" i="1" baseline="0">
                <a:effectLst/>
              </a:rPr>
              <a:t>Agathis australis</a:t>
            </a:r>
            <a:endParaRPr lang="en-NZ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48H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48H Family'!$F$5:$F$8</c:f>
                <c:numCache>
                  <c:formatCode>General</c:formatCode>
                  <c:ptCount val="4"/>
                  <c:pt idx="0">
                    <c:v>8.9750301763652396E-2</c:v>
                  </c:pt>
                  <c:pt idx="1">
                    <c:v>9.9729276400807074E-2</c:v>
                  </c:pt>
                  <c:pt idx="2">
                    <c:v>7.0964654738977048E-2</c:v>
                  </c:pt>
                  <c:pt idx="3">
                    <c:v>0.1029133940100445</c:v>
                  </c:pt>
                </c:numCache>
              </c:numRef>
            </c:plus>
            <c:minus>
              <c:numRef>
                <c:f>'ANOVA 48H Family'!$F$5:$F$8</c:f>
                <c:numCache>
                  <c:formatCode>General</c:formatCode>
                  <c:ptCount val="4"/>
                  <c:pt idx="0">
                    <c:v>8.9750301763652396E-2</c:v>
                  </c:pt>
                  <c:pt idx="1">
                    <c:v>9.9729276400807074E-2</c:v>
                  </c:pt>
                  <c:pt idx="2">
                    <c:v>7.0964654738977048E-2</c:v>
                  </c:pt>
                  <c:pt idx="3">
                    <c:v>0.1029133940100445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StudentshipRankings!$C$80:$C$83</c:f>
              <c:strCache>
                <c:ptCount val="4"/>
                <c:pt idx="0">
                  <c:v>8D</c:v>
                </c:pt>
                <c:pt idx="1">
                  <c:v>8E</c:v>
                </c:pt>
                <c:pt idx="2">
                  <c:v>8F</c:v>
                </c:pt>
                <c:pt idx="3">
                  <c:v>8I</c:v>
                </c:pt>
              </c:strCache>
            </c:strRef>
          </c:cat>
          <c:val>
            <c:numRef>
              <c:f>StudentshipRankings!$N$90:$N$93</c:f>
              <c:numCache>
                <c:formatCode>General</c:formatCode>
                <c:ptCount val="4"/>
                <c:pt idx="0">
                  <c:v>0.53312499999999996</c:v>
                </c:pt>
                <c:pt idx="1">
                  <c:v>0.53133333333333332</c:v>
                </c:pt>
                <c:pt idx="2">
                  <c:v>0.5827500000000001</c:v>
                </c:pt>
                <c:pt idx="3">
                  <c:v>0.63600000000000001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0F-4D42-A867-442BB833F388}"/>
            </c:ext>
          </c:extLst>
        </c:ser>
        <c:ser>
          <c:idx val="1"/>
          <c:order val="1"/>
          <c:tx>
            <c:v>72H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72H Family'!$F$5:$F$8</c:f>
                <c:numCache>
                  <c:formatCode>General</c:formatCode>
                  <c:ptCount val="4"/>
                  <c:pt idx="0">
                    <c:v>0.1520953976949993</c:v>
                  </c:pt>
                  <c:pt idx="1">
                    <c:v>0.19657448152218104</c:v>
                  </c:pt>
                  <c:pt idx="2">
                    <c:v>0.1544029216764444</c:v>
                  </c:pt>
                  <c:pt idx="3">
                    <c:v>0.16377780604552761</c:v>
                  </c:pt>
                </c:numCache>
              </c:numRef>
            </c:plus>
            <c:minus>
              <c:numRef>
                <c:f>'ANOVA 72H Family'!$F$5:$F$8</c:f>
                <c:numCache>
                  <c:formatCode>General</c:formatCode>
                  <c:ptCount val="4"/>
                  <c:pt idx="0">
                    <c:v>0.1520953976949993</c:v>
                  </c:pt>
                  <c:pt idx="1">
                    <c:v>0.19657448152218104</c:v>
                  </c:pt>
                  <c:pt idx="2">
                    <c:v>0.1544029216764444</c:v>
                  </c:pt>
                  <c:pt idx="3">
                    <c:v>0.16377780604552761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StudentshipRankings!$C$80:$C$83</c:f>
              <c:strCache>
                <c:ptCount val="4"/>
                <c:pt idx="0">
                  <c:v>8D</c:v>
                </c:pt>
                <c:pt idx="1">
                  <c:v>8E</c:v>
                </c:pt>
                <c:pt idx="2">
                  <c:v>8F</c:v>
                </c:pt>
                <c:pt idx="3">
                  <c:v>8I</c:v>
                </c:pt>
              </c:strCache>
            </c:strRef>
          </c:cat>
          <c:val>
            <c:numRef>
              <c:f>StudentshipRankings!$N$80:$N$83</c:f>
              <c:numCache>
                <c:formatCode>General</c:formatCode>
                <c:ptCount val="4"/>
                <c:pt idx="0">
                  <c:v>1.0638750000000001</c:v>
                </c:pt>
                <c:pt idx="1">
                  <c:v>1.1456666666666664</c:v>
                </c:pt>
                <c:pt idx="2">
                  <c:v>1.1485000000000001</c:v>
                </c:pt>
                <c:pt idx="3">
                  <c:v>1.1118571428571427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0F-4D42-A867-442BB833F388}"/>
            </c:ext>
          </c:extLst>
        </c:ser>
        <c:ser>
          <c:idx val="2"/>
          <c:order val="2"/>
          <c:tx>
            <c:v>144H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'ANOVA 144H Family'!$F$5:$F$8</c:f>
                <c:numCache>
                  <c:formatCode>General</c:formatCode>
                  <c:ptCount val="4"/>
                  <c:pt idx="0">
                    <c:v>0.37227017667877238</c:v>
                  </c:pt>
                  <c:pt idx="1">
                    <c:v>0.60280670172357653</c:v>
                  </c:pt>
                  <c:pt idx="2">
                    <c:v>0.47440140176858669</c:v>
                  </c:pt>
                  <c:pt idx="3">
                    <c:v>0.49981151558473674</c:v>
                  </c:pt>
                </c:numCache>
              </c:numRef>
            </c:plus>
            <c:minus>
              <c:numRef>
                <c:f>'ANOVA 144H Family'!$F$5:$F$8</c:f>
                <c:numCache>
                  <c:formatCode>General</c:formatCode>
                  <c:ptCount val="4"/>
                  <c:pt idx="0">
                    <c:v>0.37227017667877238</c:v>
                  </c:pt>
                  <c:pt idx="1">
                    <c:v>0.60280670172357653</c:v>
                  </c:pt>
                  <c:pt idx="2">
                    <c:v>0.47440140176858669</c:v>
                  </c:pt>
                  <c:pt idx="3">
                    <c:v>0.49981151558473674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StudentshipRankings!$N$97:$N$100</c:f>
              <c:numCache>
                <c:formatCode>General</c:formatCode>
                <c:ptCount val="4"/>
                <c:pt idx="0">
                  <c:v>2.8595000000000002</c:v>
                </c:pt>
                <c:pt idx="1">
                  <c:v>3.6733333333333338</c:v>
                </c:pt>
                <c:pt idx="2">
                  <c:v>3.3133750000000002</c:v>
                </c:pt>
                <c:pt idx="3">
                  <c:v>3.2802500000000001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0F-4D42-A867-442BB833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32699688"/>
        <c:axId val="832698376"/>
      </c:barChart>
      <c:catAx>
        <c:axId val="8326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8376"/>
        <c:crosses val="autoZero"/>
        <c:auto val="1"/>
        <c:lblAlgn val="ctr"/>
        <c:lblOffset val="100"/>
        <c:noMultiLvlLbl val="0"/>
      </c:catAx>
      <c:valAx>
        <c:axId val="8326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Lesion Radius</a:t>
                </a:r>
              </a:p>
            </c:rich>
          </c:tx>
          <c:layout>
            <c:manualLayout>
              <c:xMode val="edge"/>
              <c:yMode val="edge"/>
              <c:x val="9.2121225214902812E-3"/>
              <c:y val="0.35793586068438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9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StudentshipRankings!$D$102</c:f>
              <c:strCache>
                <c:ptCount val="1"/>
                <c:pt idx="0">
                  <c:v>Infected Dead Saplings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StudentshipRankings!$C$103:$C$106</c:f>
              <c:strCache>
                <c:ptCount val="4"/>
                <c:pt idx="0">
                  <c:v>8D</c:v>
                </c:pt>
                <c:pt idx="1">
                  <c:v>8E</c:v>
                </c:pt>
                <c:pt idx="2">
                  <c:v>8F</c:v>
                </c:pt>
                <c:pt idx="3">
                  <c:v>8I</c:v>
                </c:pt>
              </c:strCache>
            </c:strRef>
          </c:cat>
          <c:val>
            <c:numRef>
              <c:f>StudentshipRankings!$D$103:$D$106</c:f>
              <c:numCache>
                <c:formatCode>0%</c:formatCode>
                <c:ptCount val="4"/>
                <c:pt idx="0">
                  <c:v>0.67</c:v>
                </c:pt>
                <c:pt idx="1">
                  <c:v>0.88</c:v>
                </c:pt>
                <c:pt idx="2">
                  <c:v>0.28999999999999998</c:v>
                </c:pt>
                <c:pt idx="3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8-41D6-A5FC-4A8E78284168}"/>
            </c:ext>
          </c:extLst>
        </c:ser>
        <c:ser>
          <c:idx val="1"/>
          <c:order val="1"/>
          <c:tx>
            <c:strRef>
              <c:f>StudentshipRankings!$E$102</c:f>
              <c:strCache>
                <c:ptCount val="1"/>
                <c:pt idx="0">
                  <c:v>All Dead Saplings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StudentshipRankings!$C$103:$C$106</c:f>
              <c:strCache>
                <c:ptCount val="4"/>
                <c:pt idx="0">
                  <c:v>8D</c:v>
                </c:pt>
                <c:pt idx="1">
                  <c:v>8E</c:v>
                </c:pt>
                <c:pt idx="2">
                  <c:v>8F</c:v>
                </c:pt>
                <c:pt idx="3">
                  <c:v>8I</c:v>
                </c:pt>
              </c:strCache>
            </c:strRef>
          </c:cat>
          <c:val>
            <c:numRef>
              <c:f>StudentshipRankings!$E$103:$E$106</c:f>
              <c:numCache>
                <c:formatCode>0%</c:formatCode>
                <c:ptCount val="4"/>
                <c:pt idx="0">
                  <c:v>0.75</c:v>
                </c:pt>
                <c:pt idx="1">
                  <c:v>0.96</c:v>
                </c:pt>
                <c:pt idx="2">
                  <c:v>0.32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8-41D6-A5FC-4A8E78284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809856"/>
        <c:axId val="939808056"/>
      </c:barChart>
      <c:catAx>
        <c:axId val="9398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08056"/>
        <c:crosses val="autoZero"/>
        <c:auto val="1"/>
        <c:lblAlgn val="ctr"/>
        <c:lblOffset val="100"/>
        <c:noMultiLvlLbl val="0"/>
      </c:catAx>
      <c:valAx>
        <c:axId val="9398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 Lesion Size on </a:t>
            </a:r>
            <a:r>
              <a:rPr lang="en-GB" i="1"/>
              <a:t>Agathis australis</a:t>
            </a:r>
          </a:p>
        </c:rich>
      </c:tx>
      <c:layout>
        <c:manualLayout>
          <c:xMode val="edge"/>
          <c:yMode val="edge"/>
          <c:x val="0.26457722406762485"/>
          <c:y val="2.6143920022611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Assay 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'Studentship Kauri Data'!$G$40:$G$43</c:f>
                <c:numCache>
                  <c:formatCode>General</c:formatCode>
                  <c:ptCount val="4"/>
                  <c:pt idx="0">
                    <c:v>0.09</c:v>
                  </c:pt>
                  <c:pt idx="1">
                    <c:v>0.23499999999999999</c:v>
                  </c:pt>
                  <c:pt idx="2">
                    <c:v>0.28799999999999998</c:v>
                  </c:pt>
                  <c:pt idx="3">
                    <c:v>0.05</c:v>
                  </c:pt>
                </c:numCache>
              </c:numRef>
            </c:plus>
            <c:minus>
              <c:numRef>
                <c:f>'Studentship Kauri Data'!$G$40:$G$43</c:f>
                <c:numCache>
                  <c:formatCode>General</c:formatCode>
                  <c:ptCount val="4"/>
                  <c:pt idx="0">
                    <c:v>0.09</c:v>
                  </c:pt>
                  <c:pt idx="1">
                    <c:v>0.23499999999999999</c:v>
                  </c:pt>
                  <c:pt idx="2">
                    <c:v>0.28799999999999998</c:v>
                  </c:pt>
                  <c:pt idx="3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'Studentship Kauri Data'!$B$40:$B$43</c:f>
              <c:numCache>
                <c:formatCode>General</c:formatCode>
                <c:ptCount val="4"/>
                <c:pt idx="0">
                  <c:v>3815</c:v>
                </c:pt>
                <c:pt idx="1">
                  <c:v>3813</c:v>
                </c:pt>
                <c:pt idx="2">
                  <c:v>3118</c:v>
                </c:pt>
                <c:pt idx="3">
                  <c:v>4290</c:v>
                </c:pt>
              </c:numCache>
            </c:numRef>
          </c:cat>
          <c:val>
            <c:numRef>
              <c:f>'Studentship Kauri Data'!$C$34:$C$37</c:f>
              <c:numCache>
                <c:formatCode>General</c:formatCode>
                <c:ptCount val="4"/>
                <c:pt idx="0">
                  <c:v>2.12</c:v>
                </c:pt>
                <c:pt idx="1">
                  <c:v>1.67</c:v>
                </c:pt>
                <c:pt idx="2">
                  <c:v>1.1599999999999999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A-4E50-BE63-55F635DEE4EC}"/>
            </c:ext>
          </c:extLst>
        </c:ser>
        <c:ser>
          <c:idx val="0"/>
          <c:order val="1"/>
          <c:tx>
            <c:v>Assay Two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'Studentship Kauri Data'!$M$39:$M$42</c:f>
                <c:numCache>
                  <c:formatCode>General</c:formatCode>
                  <c:ptCount val="4"/>
                  <c:pt idx="0">
                    <c:v>0.09</c:v>
                  </c:pt>
                  <c:pt idx="1">
                    <c:v>0.13300000000000001</c:v>
                  </c:pt>
                  <c:pt idx="2">
                    <c:v>0.09</c:v>
                  </c:pt>
                  <c:pt idx="3">
                    <c:v>0.106</c:v>
                  </c:pt>
                </c:numCache>
              </c:numRef>
            </c:plus>
            <c:minus>
              <c:numRef>
                <c:f>'Studentship Kauri Data'!$M$39:$M$42</c:f>
                <c:numCache>
                  <c:formatCode>General</c:formatCode>
                  <c:ptCount val="4"/>
                  <c:pt idx="0">
                    <c:v>0.09</c:v>
                  </c:pt>
                  <c:pt idx="1">
                    <c:v>0.13300000000000001</c:v>
                  </c:pt>
                  <c:pt idx="2">
                    <c:v>0.09</c:v>
                  </c:pt>
                  <c:pt idx="3">
                    <c:v>0.106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'Studentship Kauri Data'!$I$31:$I$34</c:f>
              <c:numCache>
                <c:formatCode>General</c:formatCode>
                <c:ptCount val="4"/>
                <c:pt idx="0">
                  <c:v>1.03</c:v>
                </c:pt>
                <c:pt idx="1">
                  <c:v>0.97</c:v>
                </c:pt>
                <c:pt idx="2">
                  <c:v>0.53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3-433C-A612-42FCC1505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32699688"/>
        <c:axId val="832698376"/>
      </c:barChart>
      <c:catAx>
        <c:axId val="8326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8376"/>
        <c:crosses val="autoZero"/>
        <c:auto val="1"/>
        <c:lblAlgn val="ctr"/>
        <c:lblOffset val="100"/>
        <c:noMultiLvlLbl val="0"/>
      </c:catAx>
      <c:valAx>
        <c:axId val="8326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Lesion Radius</a:t>
                </a:r>
              </a:p>
            </c:rich>
          </c:tx>
          <c:layout>
            <c:manualLayout>
              <c:xMode val="edge"/>
              <c:yMode val="edge"/>
              <c:x val="2.1038790269559501E-2"/>
              <c:y val="0.31216029368877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9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Assay Five - Relative Lesion Size </a:t>
            </a:r>
            <a:r>
              <a:rPr lang="en-GB" i="1"/>
              <a:t>Agathis australis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'Studentship Kauri Data'!$I$38:$I$42</c:f>
              <c:strCache>
                <c:ptCount val="5"/>
                <c:pt idx="0">
                  <c:v>Relative Virulence</c:v>
                </c:pt>
                <c:pt idx="1">
                  <c:v>2.22</c:v>
                </c:pt>
                <c:pt idx="2">
                  <c:v>2.10</c:v>
                </c:pt>
                <c:pt idx="3">
                  <c:v>1.14</c:v>
                </c:pt>
                <c:pt idx="4">
                  <c:v>1.00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'Studentship Kauri Data'!$L$39:$L$42</c:f>
                <c:numCache>
                  <c:formatCode>General</c:formatCode>
                  <c:ptCount val="4"/>
                  <c:pt idx="0">
                    <c:v>0.19389262778111216</c:v>
                  </c:pt>
                  <c:pt idx="1">
                    <c:v>0.28833332981473869</c:v>
                  </c:pt>
                  <c:pt idx="2">
                    <c:v>0.19549341967594813</c:v>
                  </c:pt>
                  <c:pt idx="3">
                    <c:v>0.22837438026246087</c:v>
                  </c:pt>
                </c:numCache>
              </c:numRef>
            </c:plus>
            <c:minus>
              <c:numRef>
                <c:f>'Studentship Kauri Data'!$L$39:$L$42</c:f>
                <c:numCache>
                  <c:formatCode>General</c:formatCode>
                  <c:ptCount val="4"/>
                  <c:pt idx="0">
                    <c:v>0.19389262778111216</c:v>
                  </c:pt>
                  <c:pt idx="1">
                    <c:v>0.28833332981473869</c:v>
                  </c:pt>
                  <c:pt idx="2">
                    <c:v>0.19549341967594813</c:v>
                  </c:pt>
                  <c:pt idx="3">
                    <c:v>0.22837438026246087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'Studentship Kauri Data'!$B$40:$B$43</c:f>
              <c:numCache>
                <c:formatCode>General</c:formatCode>
                <c:ptCount val="4"/>
                <c:pt idx="0">
                  <c:v>3815</c:v>
                </c:pt>
                <c:pt idx="1">
                  <c:v>3813</c:v>
                </c:pt>
                <c:pt idx="2">
                  <c:v>3118</c:v>
                </c:pt>
                <c:pt idx="3">
                  <c:v>4290</c:v>
                </c:pt>
              </c:numCache>
            </c:numRef>
          </c:cat>
          <c:val>
            <c:numRef>
              <c:f>'Studentship Kauri Data'!$I$39:$I$42</c:f>
              <c:numCache>
                <c:formatCode>0.00</c:formatCode>
                <c:ptCount val="4"/>
                <c:pt idx="0">
                  <c:v>2.2162162162162162</c:v>
                </c:pt>
                <c:pt idx="1">
                  <c:v>2.0972972972972976</c:v>
                </c:pt>
                <c:pt idx="2">
                  <c:v>1.1351351351351351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F-4918-BBE1-D8EBE921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99688"/>
        <c:axId val="832698376"/>
      </c:barChart>
      <c:catAx>
        <c:axId val="83269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Isolate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8376"/>
        <c:crosses val="autoZero"/>
        <c:auto val="1"/>
        <c:lblAlgn val="ctr"/>
        <c:lblOffset val="100"/>
        <c:noMultiLvlLbl val="0"/>
      </c:catAx>
      <c:valAx>
        <c:axId val="8326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Lesion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9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57225</xdr:colOff>
      <xdr:row>2</xdr:row>
      <xdr:rowOff>177699</xdr:rowOff>
    </xdr:from>
    <xdr:to>
      <xdr:col>23</xdr:col>
      <xdr:colOff>33015</xdr:colOff>
      <xdr:row>18</xdr:row>
      <xdr:rowOff>41149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9F2A3-7157-741C-C2D8-84A2BFD60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211246</xdr:colOff>
      <xdr:row>58</xdr:row>
      <xdr:rowOff>113909</xdr:rowOff>
    </xdr:from>
    <xdr:to>
      <xdr:col>16</xdr:col>
      <xdr:colOff>505347</xdr:colOff>
      <xdr:row>72</xdr:row>
      <xdr:rowOff>190109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DA4640-18E1-41E7-9F8B-DDFE1C0B3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606619</xdr:colOff>
      <xdr:row>33</xdr:row>
      <xdr:rowOff>55287</xdr:rowOff>
    </xdr:from>
    <xdr:to>
      <xdr:col>11</xdr:col>
      <xdr:colOff>6758</xdr:colOff>
      <xdr:row>55</xdr:row>
      <xdr:rowOff>123958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27E81-5A43-4078-9D2E-C1BAF96FA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468663</xdr:colOff>
      <xdr:row>19</xdr:row>
      <xdr:rowOff>40845</xdr:rowOff>
    </xdr:from>
    <xdr:to>
      <xdr:col>26</xdr:col>
      <xdr:colOff>430562</xdr:colOff>
      <xdr:row>34</xdr:row>
      <xdr:rowOff>56505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83508-06D9-496A-9035-972D5D1F1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185658</xdr:colOff>
      <xdr:row>40</xdr:row>
      <xdr:rowOff>72648</xdr:rowOff>
    </xdr:from>
    <xdr:to>
      <xdr:col>21</xdr:col>
      <xdr:colOff>185658</xdr:colOff>
      <xdr:row>55</xdr:row>
      <xdr:rowOff>153368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F7C84B-D0C6-4EA5-90EC-F71E6EF27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665444</xdr:colOff>
      <xdr:row>77</xdr:row>
      <xdr:rowOff>339244</xdr:rowOff>
    </xdr:from>
    <xdr:to>
      <xdr:col>31</xdr:col>
      <xdr:colOff>521917</xdr:colOff>
      <xdr:row>89</xdr:row>
      <xdr:rowOff>287052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7232EF-7CDA-42A9-90E6-AB02DFB45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117432</xdr:colOff>
      <xdr:row>102</xdr:row>
      <xdr:rowOff>78288</xdr:rowOff>
    </xdr:from>
    <xdr:to>
      <xdr:col>12</xdr:col>
      <xdr:colOff>230947</xdr:colOff>
      <xdr:row>110</xdr:row>
      <xdr:rowOff>132046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8C929A-341A-EA28-1C8F-EA8EC97DB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29</xdr:row>
      <xdr:rowOff>0</xdr:rowOff>
    </xdr:from>
    <xdr:to>
      <xdr:col>14</xdr:col>
      <xdr:colOff>206438</xdr:colOff>
      <xdr:row>33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E8C9A-1023-454F-8281-AA75D52272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056" t="22330"/>
        <a:stretch/>
      </xdr:blipFill>
      <xdr:spPr>
        <a:xfrm>
          <a:off x="6705600" y="5543550"/>
          <a:ext cx="2035238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1177925</xdr:colOff>
      <xdr:row>46</xdr:row>
      <xdr:rowOff>6349</xdr:rowOff>
    </xdr:from>
    <xdr:to>
      <xdr:col>9</xdr:col>
      <xdr:colOff>273050</xdr:colOff>
      <xdr:row>61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CF267-C60C-452A-9396-E46B38748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990600</xdr:colOff>
      <xdr:row>70</xdr:row>
      <xdr:rowOff>28574</xdr:rowOff>
    </xdr:from>
    <xdr:to>
      <xdr:col>10</xdr:col>
      <xdr:colOff>495300</xdr:colOff>
      <xdr:row>87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849865-989C-4E3E-94BE-CE9A59E25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1427020</xdr:colOff>
      <xdr:row>1</xdr:row>
      <xdr:rowOff>32039</xdr:rowOff>
    </xdr:from>
    <xdr:to>
      <xdr:col>16</xdr:col>
      <xdr:colOff>303502</xdr:colOff>
      <xdr:row>19</xdr:row>
      <xdr:rowOff>113001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B36096-61C5-74B6-4580-15D76DA1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136534</xdr:colOff>
      <xdr:row>19</xdr:row>
      <xdr:rowOff>108671</xdr:rowOff>
    </xdr:from>
    <xdr:to>
      <xdr:col>18</xdr:col>
      <xdr:colOff>751940</xdr:colOff>
      <xdr:row>33</xdr:row>
      <xdr:rowOff>184872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7D5013-B635-47C3-A0E8-A0F9C1D2B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640959</xdr:colOff>
      <xdr:row>65</xdr:row>
      <xdr:rowOff>152133</xdr:rowOff>
    </xdr:from>
    <xdr:to>
      <xdr:col>16</xdr:col>
      <xdr:colOff>1155127</xdr:colOff>
      <xdr:row>84</xdr:row>
      <xdr:rowOff>88457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FAC67-3F12-4AE3-80CA-833EDE9F3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920212</xdr:colOff>
      <xdr:row>120</xdr:row>
      <xdr:rowOff>96865</xdr:rowOff>
    </xdr:from>
    <xdr:to>
      <xdr:col>16</xdr:col>
      <xdr:colOff>1840424</xdr:colOff>
      <xdr:row>144</xdr:row>
      <xdr:rowOff>177586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9CED82-F58D-4CC9-D277-1843F507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1298862</xdr:colOff>
      <xdr:row>357</xdr:row>
      <xdr:rowOff>152399</xdr:rowOff>
    </xdr:from>
    <xdr:to>
      <xdr:col>11</xdr:col>
      <xdr:colOff>86592</xdr:colOff>
      <xdr:row>378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E68DF-CADC-A129-DA92-B9A16F436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900545</xdr:colOff>
      <xdr:row>357</xdr:row>
      <xdr:rowOff>135081</xdr:rowOff>
    </xdr:from>
    <xdr:to>
      <xdr:col>14</xdr:col>
      <xdr:colOff>1627908</xdr:colOff>
      <xdr:row>378</xdr:row>
      <xdr:rowOff>173181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B4D8C4-4B04-F791-5761-3E3627C8A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51955</xdr:colOff>
      <xdr:row>434</xdr:row>
      <xdr:rowOff>103909</xdr:rowOff>
    </xdr:from>
    <xdr:to>
      <xdr:col>15</xdr:col>
      <xdr:colOff>173182</xdr:colOff>
      <xdr:row>460</xdr:row>
      <xdr:rowOff>138545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66209F-7619-812F-604F-EEE13EC6C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435118</xdr:colOff>
      <xdr:row>33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DDF090-36B9-4B81-9339-4A9D59EEE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1558637</xdr:colOff>
      <xdr:row>258</xdr:row>
      <xdr:rowOff>155864</xdr:rowOff>
    </xdr:from>
    <xdr:to>
      <xdr:col>23</xdr:col>
      <xdr:colOff>606136</xdr:colOff>
      <xdr:row>285</xdr:row>
      <xdr:rowOff>103909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DB647D-A018-A491-0C03-FF6A7853C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700087</xdr:colOff>
      <xdr:row>45</xdr:row>
      <xdr:rowOff>80961</xdr:rowOff>
    </xdr:from>
    <xdr:to>
      <xdr:col>18</xdr:col>
      <xdr:colOff>638175</xdr:colOff>
      <xdr:row>68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89AEA-80C5-0A57-5724-166FCF890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404812</xdr:colOff>
      <xdr:row>80</xdr:row>
      <xdr:rowOff>52387</xdr:rowOff>
    </xdr:from>
    <xdr:to>
      <xdr:col>15</xdr:col>
      <xdr:colOff>804862</xdr:colOff>
      <xdr:row>94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8C4D2-E536-BC4A-0BA8-701541C3A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1327</xdr:colOff>
      <xdr:row>126</xdr:row>
      <xdr:rowOff>186050</xdr:rowOff>
    </xdr:from>
    <xdr:to>
      <xdr:col>18</xdr:col>
      <xdr:colOff>796918</xdr:colOff>
      <xdr:row>160</xdr:row>
      <xdr:rowOff>15615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7A660B-A677-AE3E-AC87-8FB5ED828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243</xdr:row>
      <xdr:rowOff>0</xdr:rowOff>
    </xdr:from>
    <xdr:to>
      <xdr:col>32</xdr:col>
      <xdr:colOff>92774</xdr:colOff>
      <xdr:row>270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01EA1-A2FE-4A55-BEDB-FC2FF863B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88329</xdr:colOff>
      <xdr:row>334</xdr:row>
      <xdr:rowOff>9836</xdr:rowOff>
    </xdr:from>
    <xdr:to>
      <xdr:col>31</xdr:col>
      <xdr:colOff>1751</xdr:colOff>
      <xdr:row>361</xdr:row>
      <xdr:rowOff>94601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AB737-7E4B-4507-830D-00E722CF7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1014960</xdr:colOff>
      <xdr:row>462</xdr:row>
      <xdr:rowOff>31230</xdr:rowOff>
    </xdr:from>
    <xdr:to>
      <xdr:col>32</xdr:col>
      <xdr:colOff>45931</xdr:colOff>
      <xdr:row>489</xdr:row>
      <xdr:rowOff>112872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F49D5D-AE93-4BC0-90F1-FEC35D461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808182</xdr:colOff>
      <xdr:row>175</xdr:row>
      <xdr:rowOff>144318</xdr:rowOff>
    </xdr:from>
    <xdr:to>
      <xdr:col>19</xdr:col>
      <xdr:colOff>535818</xdr:colOff>
      <xdr:row>208</xdr:row>
      <xdr:rowOff>175929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213C9D-D58A-4F7F-8084-7378B30E5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754577</xdr:colOff>
      <xdr:row>211</xdr:row>
      <xdr:rowOff>0</xdr:rowOff>
    </xdr:from>
    <xdr:to>
      <xdr:col>29</xdr:col>
      <xdr:colOff>618283</xdr:colOff>
      <xdr:row>244</xdr:row>
      <xdr:rowOff>31611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FC9257-E9B5-456B-81CD-86B12AA41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303067</xdr:colOff>
      <xdr:row>385</xdr:row>
      <xdr:rowOff>57728</xdr:rowOff>
    </xdr:from>
    <xdr:to>
      <xdr:col>54</xdr:col>
      <xdr:colOff>404104</xdr:colOff>
      <xdr:row>412</xdr:row>
      <xdr:rowOff>142493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D9DBD9-5EA6-40CB-A74E-A250D97F2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288636</xdr:colOff>
      <xdr:row>414</xdr:row>
      <xdr:rowOff>14432</xdr:rowOff>
    </xdr:from>
    <xdr:to>
      <xdr:col>55</xdr:col>
      <xdr:colOff>389672</xdr:colOff>
      <xdr:row>441</xdr:row>
      <xdr:rowOff>99196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9B082C-BC2E-4491-8E7E-5F0D46877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173182</xdr:colOff>
      <xdr:row>444</xdr:row>
      <xdr:rowOff>86590</xdr:rowOff>
    </xdr:from>
    <xdr:to>
      <xdr:col>54</xdr:col>
      <xdr:colOff>274219</xdr:colOff>
      <xdr:row>471</xdr:row>
      <xdr:rowOff>171355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91D432-360A-4638-99C7-589FD0C62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115455</xdr:colOff>
      <xdr:row>474</xdr:row>
      <xdr:rowOff>72159</xdr:rowOff>
    </xdr:from>
    <xdr:to>
      <xdr:col>53</xdr:col>
      <xdr:colOff>216491</xdr:colOff>
      <xdr:row>501</xdr:row>
      <xdr:rowOff>156924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5D6779-AFC0-485C-9958-5314290ED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26</xdr:row>
      <xdr:rowOff>0</xdr:rowOff>
    </xdr:from>
    <xdr:to>
      <xdr:col>13</xdr:col>
      <xdr:colOff>263588</xdr:colOff>
      <xdr:row>30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F380A8-1D8F-4E4A-B22E-7B07945780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056" t="22330"/>
        <a:stretch/>
      </xdr:blipFill>
      <xdr:spPr>
        <a:xfrm>
          <a:off x="6153150" y="4991100"/>
          <a:ext cx="2035238" cy="762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23</xdr:row>
      <xdr:rowOff>152400</xdr:rowOff>
    </xdr:from>
    <xdr:to>
      <xdr:col>12</xdr:col>
      <xdr:colOff>301688</xdr:colOff>
      <xdr:row>27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B696E7-226E-4033-46D7-F21889DA36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056" t="22330"/>
        <a:stretch/>
      </xdr:blipFill>
      <xdr:spPr>
        <a:xfrm>
          <a:off x="5581650" y="4572000"/>
          <a:ext cx="2035238" cy="76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35</xdr:row>
      <xdr:rowOff>152400</xdr:rowOff>
    </xdr:from>
    <xdr:to>
      <xdr:col>12</xdr:col>
      <xdr:colOff>301688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76ADD0-146E-4127-AFEF-A7A1DDC4ED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056" t="22330"/>
        <a:stretch/>
      </xdr:blipFill>
      <xdr:spPr>
        <a:xfrm>
          <a:off x="5581650" y="4572000"/>
          <a:ext cx="2035238" cy="76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25</xdr:row>
      <xdr:rowOff>0</xdr:rowOff>
    </xdr:from>
    <xdr:to>
      <xdr:col>13</xdr:col>
      <xdr:colOff>206438</xdr:colOff>
      <xdr:row>29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E53971-4711-481B-BB57-3B969FFB1E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056" t="22330"/>
        <a:stretch/>
      </xdr:blipFill>
      <xdr:spPr>
        <a:xfrm>
          <a:off x="6096000" y="4800600"/>
          <a:ext cx="2035238" cy="762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33</xdr:row>
      <xdr:rowOff>0</xdr:rowOff>
    </xdr:from>
    <xdr:to>
      <xdr:col>13</xdr:col>
      <xdr:colOff>206438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398AE-196A-4E55-8519-87CEA21829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056" t="22330"/>
        <a:stretch/>
      </xdr:blipFill>
      <xdr:spPr>
        <a:xfrm>
          <a:off x="6096000" y="6324600"/>
          <a:ext cx="2035238" cy="76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40</xdr:row>
      <xdr:rowOff>104774</xdr:rowOff>
    </xdr:from>
    <xdr:to>
      <xdr:col>12</xdr:col>
      <xdr:colOff>304217</xdr:colOff>
      <xdr:row>43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E45D14-3F89-EEDD-4F22-438DFA5B7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7762874"/>
          <a:ext cx="1351967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5718-9F9F-4BB6-A972-B2B93F2D5661}">
  <dimension ref="A1:Y178"/>
  <sheetViews>
    <sheetView tabSelected="1" showOutlineSymbols="0" showWhiteSpace="0" workbookViewId="0">
      <selection activeCell="E29" sqref="E29"/>
    </sheetView>
  </sheetViews>
  <sheetFormatPr defaultRowHeight="15" x14ac:dyDescent="0.25"/>
  <cols>
    <col min="1" max="1" width="7.85546875" style="6" customWidth="1"/>
    <col min="2" max="2" width="12.5703125" style="8" customWidth="1"/>
    <col min="3" max="3" width="8.7109375" style="8"/>
    <col min="4" max="6" width="10.5703125" style="6" customWidth="1"/>
    <col min="7" max="9" width="16.42578125" style="6" customWidth="1"/>
    <col min="10" max="10" width="12.5703125" style="10" customWidth="1"/>
    <col min="11" max="11" width="8.7109375" style="10"/>
    <col min="12" max="14" width="10.5703125" style="6" customWidth="1"/>
    <col min="15" max="17" width="16.42578125" style="6" customWidth="1"/>
    <col min="18" max="18" width="12.7109375" customWidth="1"/>
    <col min="19" max="19" width="9.42578125" customWidth="1"/>
    <col min="20" max="22" width="12.7109375" customWidth="1"/>
    <col min="23" max="25" width="16.140625" customWidth="1"/>
  </cols>
  <sheetData>
    <row r="1" spans="1:25" s="1" customFormat="1" x14ac:dyDescent="0.25">
      <c r="A1" s="4"/>
      <c r="B1" s="7" t="s">
        <v>7</v>
      </c>
      <c r="C1" s="7"/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9" t="s">
        <v>8</v>
      </c>
      <c r="K1" s="9"/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6" t="s">
        <v>55</v>
      </c>
      <c r="S1" s="36"/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s="1" customFormat="1" x14ac:dyDescent="0.25">
      <c r="A2" s="59" t="s">
        <v>0</v>
      </c>
      <c r="B2" s="62">
        <v>3118</v>
      </c>
      <c r="C2" s="7" t="s">
        <v>3</v>
      </c>
      <c r="D2" s="4">
        <v>0</v>
      </c>
      <c r="E2" s="4">
        <v>0.70199999999999996</v>
      </c>
      <c r="F2" s="4">
        <v>5.2960000000000003</v>
      </c>
      <c r="G2" s="59">
        <f>SUM(D2:D5)/4</f>
        <v>0</v>
      </c>
      <c r="H2" s="59">
        <f>SUM(E2:E5)/4</f>
        <v>0.83174999999999999</v>
      </c>
      <c r="I2" s="59">
        <f>SUM(F2:F5)/4</f>
        <v>5.2657500000000006</v>
      </c>
      <c r="J2" s="65">
        <v>3118</v>
      </c>
      <c r="K2" s="9" t="s">
        <v>3</v>
      </c>
      <c r="L2" s="4">
        <v>0.104</v>
      </c>
      <c r="M2" s="4">
        <v>0.22800000000000001</v>
      </c>
      <c r="N2" s="4">
        <v>0.61199999999999999</v>
      </c>
      <c r="O2" s="59">
        <f>SUM(L2:L5)/4</f>
        <v>0.10850000000000001</v>
      </c>
      <c r="P2" s="59">
        <f>SUM(M2:M5)/4</f>
        <v>0.53725000000000001</v>
      </c>
      <c r="Q2" s="59">
        <f>SUM(N2:N5)/4</f>
        <v>2.46875</v>
      </c>
      <c r="R2" s="68">
        <v>3118</v>
      </c>
      <c r="S2" s="36" t="s">
        <v>3</v>
      </c>
      <c r="T2" s="4">
        <v>0.38200000000000001</v>
      </c>
      <c r="U2" s="4">
        <v>4.1150000000000002</v>
      </c>
      <c r="V2" s="4">
        <v>8.984</v>
      </c>
      <c r="W2" s="59">
        <f>SUM(T2:T5)/4</f>
        <v>0.36375000000000002</v>
      </c>
      <c r="X2" s="59">
        <f>SUM(U2:U5)/4</f>
        <v>2.9612499999999997</v>
      </c>
      <c r="Y2" s="59">
        <f>SUM(V2:V5)/4</f>
        <v>9.6870000000000012</v>
      </c>
    </row>
    <row r="3" spans="1:25" s="1" customFormat="1" x14ac:dyDescent="0.25">
      <c r="A3" s="60"/>
      <c r="B3" s="63"/>
      <c r="C3" s="7" t="s">
        <v>4</v>
      </c>
      <c r="D3" s="4">
        <v>0</v>
      </c>
      <c r="E3" s="4">
        <v>0.83799999999999997</v>
      </c>
      <c r="F3" s="4">
        <v>6.1360000000000001</v>
      </c>
      <c r="G3" s="60"/>
      <c r="H3" s="60"/>
      <c r="I3" s="60"/>
      <c r="J3" s="66"/>
      <c r="K3" s="9" t="s">
        <v>4</v>
      </c>
      <c r="L3" s="4">
        <v>9.2999999999999999E-2</v>
      </c>
      <c r="M3" s="4">
        <v>0.245</v>
      </c>
      <c r="N3" s="4">
        <v>0.754</v>
      </c>
      <c r="O3" s="60"/>
      <c r="P3" s="60"/>
      <c r="Q3" s="60"/>
      <c r="R3" s="69"/>
      <c r="S3" s="36" t="s">
        <v>4</v>
      </c>
      <c r="T3" s="4">
        <v>0.46</v>
      </c>
      <c r="U3" s="4">
        <v>4.181</v>
      </c>
      <c r="V3" s="4">
        <v>13.348000000000001</v>
      </c>
      <c r="W3" s="60"/>
      <c r="X3" s="60"/>
      <c r="Y3" s="60"/>
    </row>
    <row r="4" spans="1:25" s="1" customFormat="1" x14ac:dyDescent="0.25">
      <c r="A4" s="60"/>
      <c r="B4" s="63"/>
      <c r="C4" s="7" t="s">
        <v>5</v>
      </c>
      <c r="D4" s="4">
        <v>0</v>
      </c>
      <c r="E4" s="4">
        <v>0.67</v>
      </c>
      <c r="F4" s="4">
        <v>2.9260000000000002</v>
      </c>
      <c r="G4" s="60"/>
      <c r="H4" s="60"/>
      <c r="I4" s="60"/>
      <c r="J4" s="66"/>
      <c r="K4" s="9" t="s">
        <v>5</v>
      </c>
      <c r="L4" s="4">
        <v>9.2999999999999999E-2</v>
      </c>
      <c r="M4" s="4">
        <v>0.78400000000000003</v>
      </c>
      <c r="N4" s="4">
        <v>4.5060000000000002</v>
      </c>
      <c r="O4" s="60"/>
      <c r="P4" s="60"/>
      <c r="Q4" s="60"/>
      <c r="R4" s="69"/>
      <c r="S4" s="36" t="s">
        <v>5</v>
      </c>
      <c r="T4" s="4">
        <v>0.36</v>
      </c>
      <c r="U4" s="4">
        <v>2.7519999999999998</v>
      </c>
      <c r="V4" s="4">
        <v>10.52</v>
      </c>
      <c r="W4" s="60"/>
      <c r="X4" s="60"/>
      <c r="Y4" s="60"/>
    </row>
    <row r="5" spans="1:25" s="1" customFormat="1" x14ac:dyDescent="0.25">
      <c r="A5" s="60"/>
      <c r="B5" s="64"/>
      <c r="C5" s="7" t="s">
        <v>6</v>
      </c>
      <c r="D5" s="4">
        <v>0</v>
      </c>
      <c r="E5" s="4">
        <v>1.117</v>
      </c>
      <c r="F5" s="4">
        <v>6.7050000000000001</v>
      </c>
      <c r="G5" s="61"/>
      <c r="H5" s="61"/>
      <c r="I5" s="61"/>
      <c r="J5" s="67"/>
      <c r="K5" s="9" t="s">
        <v>6</v>
      </c>
      <c r="L5" s="4">
        <v>0.14399999999999999</v>
      </c>
      <c r="M5" s="4">
        <v>0.89200000000000002</v>
      </c>
      <c r="N5" s="4">
        <v>4.0030000000000001</v>
      </c>
      <c r="O5" s="61"/>
      <c r="P5" s="61"/>
      <c r="Q5" s="61"/>
      <c r="R5" s="70"/>
      <c r="S5" s="36" t="s">
        <v>6</v>
      </c>
      <c r="T5" s="4">
        <v>0.253</v>
      </c>
      <c r="U5" s="4">
        <v>0.79700000000000004</v>
      </c>
      <c r="V5" s="4">
        <v>5.8959999999999999</v>
      </c>
      <c r="W5" s="61"/>
      <c r="X5" s="61"/>
      <c r="Y5" s="61"/>
    </row>
    <row r="6" spans="1:25" s="1" customFormat="1" x14ac:dyDescent="0.25">
      <c r="A6" s="60"/>
      <c r="B6" s="62">
        <v>3126</v>
      </c>
      <c r="C6" s="7" t="s">
        <v>3</v>
      </c>
      <c r="D6" s="4">
        <v>0</v>
      </c>
      <c r="E6" s="4">
        <v>0.111</v>
      </c>
      <c r="F6" s="4">
        <v>0.16200000000000001</v>
      </c>
      <c r="G6" s="59">
        <f>SUM(D6:D9)/3</f>
        <v>5.6000000000000001E-2</v>
      </c>
      <c r="H6" s="59">
        <f>SUM(E6:E9)/3</f>
        <v>0.379</v>
      </c>
      <c r="I6" s="59">
        <f>SUM(F6:F9)/3</f>
        <v>0.80966666666666665</v>
      </c>
      <c r="J6" s="65">
        <v>3126</v>
      </c>
      <c r="K6" s="9" t="s">
        <v>3</v>
      </c>
      <c r="L6" s="4">
        <v>0.188</v>
      </c>
      <c r="M6" s="4">
        <v>0.69899999999999995</v>
      </c>
      <c r="N6" s="4">
        <v>3.84</v>
      </c>
      <c r="O6" s="59">
        <f t="shared" ref="O6" si="0">SUM(L6:L9)/4</f>
        <v>0.20624999999999999</v>
      </c>
      <c r="P6" s="59">
        <f t="shared" ref="P6" si="1">SUM(M6:M9)/4</f>
        <v>1.1837500000000001</v>
      </c>
      <c r="Q6" s="59">
        <f t="shared" ref="Q6" si="2">SUM(N6:N9)/4</f>
        <v>4.2787500000000005</v>
      </c>
      <c r="R6" s="68">
        <v>3126</v>
      </c>
      <c r="S6" s="36" t="s">
        <v>3</v>
      </c>
      <c r="T6" s="4">
        <v>0</v>
      </c>
      <c r="U6" s="4">
        <v>2.0169999999999999</v>
      </c>
      <c r="V6" s="4">
        <v>5.08</v>
      </c>
      <c r="W6" s="59">
        <f t="shared" ref="W6" si="3">SUM(T6:T9)/4</f>
        <v>8.1500000000000003E-2</v>
      </c>
      <c r="X6" s="59">
        <f t="shared" ref="X6" si="4">SUM(U6:U9)/4</f>
        <v>1.5469999999999999</v>
      </c>
      <c r="Y6" s="59">
        <f t="shared" ref="Y6" si="5">SUM(V6:V9)/4</f>
        <v>4.3960000000000008</v>
      </c>
    </row>
    <row r="7" spans="1:25" s="1" customFormat="1" x14ac:dyDescent="0.25">
      <c r="A7" s="60"/>
      <c r="B7" s="63"/>
      <c r="C7" s="7" t="s">
        <v>4</v>
      </c>
      <c r="D7" s="4">
        <v>0</v>
      </c>
      <c r="E7" s="4">
        <v>0.182</v>
      </c>
      <c r="F7" s="4">
        <v>0.33700000000000002</v>
      </c>
      <c r="G7" s="60"/>
      <c r="H7" s="60"/>
      <c r="I7" s="60"/>
      <c r="J7" s="66"/>
      <c r="K7" s="9" t="s">
        <v>4</v>
      </c>
      <c r="L7" s="4">
        <v>0.192</v>
      </c>
      <c r="M7" s="4">
        <v>5.7000000000000002E-2</v>
      </c>
      <c r="N7" s="4">
        <v>0.64200000000000002</v>
      </c>
      <c r="O7" s="60"/>
      <c r="P7" s="60"/>
      <c r="Q7" s="60"/>
      <c r="R7" s="69"/>
      <c r="S7" s="36" t="s">
        <v>4</v>
      </c>
      <c r="T7" s="4">
        <v>0</v>
      </c>
      <c r="U7" s="4">
        <v>1.9630000000000001</v>
      </c>
      <c r="V7" s="4">
        <v>5.95</v>
      </c>
      <c r="W7" s="60"/>
      <c r="X7" s="60"/>
      <c r="Y7" s="60"/>
    </row>
    <row r="8" spans="1:25" s="1" customFormat="1" x14ac:dyDescent="0.25">
      <c r="A8" s="60"/>
      <c r="B8" s="63"/>
      <c r="C8" s="7" t="s">
        <v>5</v>
      </c>
      <c r="D8" s="4">
        <v>0.16800000000000001</v>
      </c>
      <c r="E8" s="4">
        <v>0.84399999999999997</v>
      </c>
      <c r="F8" s="4">
        <v>1.93</v>
      </c>
      <c r="G8" s="60"/>
      <c r="H8" s="60"/>
      <c r="I8" s="60"/>
      <c r="J8" s="66"/>
      <c r="K8" s="9" t="s">
        <v>5</v>
      </c>
      <c r="L8" s="4">
        <v>0.23799999999999999</v>
      </c>
      <c r="M8" s="4">
        <v>2.3330000000000002</v>
      </c>
      <c r="N8" s="4">
        <v>7.3650000000000002</v>
      </c>
      <c r="O8" s="60"/>
      <c r="P8" s="60"/>
      <c r="Q8" s="60"/>
      <c r="R8" s="69"/>
      <c r="S8" s="36" t="s">
        <v>5</v>
      </c>
      <c r="T8" s="4">
        <v>0</v>
      </c>
      <c r="U8" s="4">
        <v>0.89200000000000002</v>
      </c>
      <c r="V8" s="4">
        <v>2.8639999999999999</v>
      </c>
      <c r="W8" s="60"/>
      <c r="X8" s="60"/>
      <c r="Y8" s="60"/>
    </row>
    <row r="9" spans="1:25" s="1" customFormat="1" x14ac:dyDescent="0.25">
      <c r="A9" s="60"/>
      <c r="B9" s="64"/>
      <c r="C9" s="7" t="s">
        <v>6</v>
      </c>
      <c r="D9" s="4">
        <v>0</v>
      </c>
      <c r="E9" s="4">
        <v>0</v>
      </c>
      <c r="F9" s="4">
        <v>0</v>
      </c>
      <c r="G9" s="61"/>
      <c r="H9" s="61"/>
      <c r="I9" s="61"/>
      <c r="J9" s="67"/>
      <c r="K9" s="9" t="s">
        <v>6</v>
      </c>
      <c r="L9" s="4">
        <v>0.20699999999999999</v>
      </c>
      <c r="M9" s="4">
        <v>1.6459999999999999</v>
      </c>
      <c r="N9" s="4">
        <v>5.2679999999999998</v>
      </c>
      <c r="O9" s="61"/>
      <c r="P9" s="61"/>
      <c r="Q9" s="61"/>
      <c r="R9" s="70"/>
      <c r="S9" s="36" t="s">
        <v>6</v>
      </c>
      <c r="T9" s="4">
        <v>0.32600000000000001</v>
      </c>
      <c r="U9" s="4">
        <v>1.3160000000000001</v>
      </c>
      <c r="V9" s="4">
        <v>3.69</v>
      </c>
      <c r="W9" s="61"/>
      <c r="X9" s="61"/>
      <c r="Y9" s="61"/>
    </row>
    <row r="10" spans="1:25" s="1" customFormat="1" x14ac:dyDescent="0.25">
      <c r="A10" s="60"/>
      <c r="B10" s="62">
        <v>3128</v>
      </c>
      <c r="C10" s="7" t="s">
        <v>3</v>
      </c>
      <c r="D10" s="4">
        <v>0.50900000000000001</v>
      </c>
      <c r="E10" s="4">
        <v>2.468</v>
      </c>
      <c r="F10" s="4">
        <v>6.5469999999999997</v>
      </c>
      <c r="G10" s="59">
        <f t="shared" ref="G10:I10" si="6">SUM(D10:D13)/4</f>
        <v>0.39199999999999996</v>
      </c>
      <c r="H10" s="59">
        <f t="shared" si="6"/>
        <v>2.4052499999999997</v>
      </c>
      <c r="I10" s="59">
        <f t="shared" si="6"/>
        <v>6.9654999999999996</v>
      </c>
      <c r="J10" s="65">
        <v>3128</v>
      </c>
      <c r="K10" s="9" t="s">
        <v>3</v>
      </c>
      <c r="L10" s="4">
        <v>0.28199999999999997</v>
      </c>
      <c r="M10" s="4">
        <v>1.266</v>
      </c>
      <c r="N10" s="4">
        <v>5.6070000000000002</v>
      </c>
      <c r="O10" s="59">
        <f t="shared" ref="O10" si="7">SUM(L10:L13)/4</f>
        <v>0.25600000000000001</v>
      </c>
      <c r="P10" s="59">
        <f t="shared" ref="P10" si="8">SUM(M10:M13)/4</f>
        <v>2.0067499999999998</v>
      </c>
      <c r="Q10" s="59">
        <f t="shared" ref="Q10" si="9">SUM(N10:N13)/4</f>
        <v>6.0220000000000002</v>
      </c>
      <c r="R10" s="68">
        <v>3128</v>
      </c>
      <c r="S10" s="36" t="s">
        <v>3</v>
      </c>
      <c r="T10" s="4">
        <v>0.19500000000000001</v>
      </c>
      <c r="U10" s="4">
        <v>4.806</v>
      </c>
      <c r="V10" s="4">
        <v>11.605</v>
      </c>
      <c r="W10" s="59">
        <f t="shared" ref="W10:Y10" si="10">SUM(T10:T13)/4</f>
        <v>0.33950000000000002</v>
      </c>
      <c r="X10" s="59">
        <f t="shared" si="10"/>
        <v>4.5890000000000004</v>
      </c>
      <c r="Y10" s="59">
        <f t="shared" si="10"/>
        <v>11.484249999999999</v>
      </c>
    </row>
    <row r="11" spans="1:25" s="1" customFormat="1" x14ac:dyDescent="0.25">
      <c r="A11" s="60"/>
      <c r="B11" s="63"/>
      <c r="C11" s="7" t="s">
        <v>4</v>
      </c>
      <c r="D11" s="4">
        <v>0.373</v>
      </c>
      <c r="E11" s="4">
        <v>0.59599999999999997</v>
      </c>
      <c r="F11" s="4">
        <v>3.5680000000000001</v>
      </c>
      <c r="G11" s="60"/>
      <c r="H11" s="60"/>
      <c r="I11" s="60"/>
      <c r="J11" s="66"/>
      <c r="K11" s="9" t="s">
        <v>4</v>
      </c>
      <c r="L11" s="4">
        <v>0.35699999999999998</v>
      </c>
      <c r="M11" s="4">
        <v>2.677</v>
      </c>
      <c r="N11" s="4">
        <v>5.2990000000000004</v>
      </c>
      <c r="O11" s="60"/>
      <c r="P11" s="60"/>
      <c r="Q11" s="60"/>
      <c r="R11" s="69"/>
      <c r="S11" s="36" t="s">
        <v>4</v>
      </c>
      <c r="T11" s="4">
        <v>0.313</v>
      </c>
      <c r="U11" s="4">
        <v>4.43</v>
      </c>
      <c r="V11" s="4">
        <v>11.321999999999999</v>
      </c>
      <c r="W11" s="60"/>
      <c r="X11" s="60"/>
      <c r="Y11" s="60"/>
    </row>
    <row r="12" spans="1:25" s="1" customFormat="1" x14ac:dyDescent="0.25">
      <c r="A12" s="60"/>
      <c r="B12" s="63"/>
      <c r="C12" s="7" t="s">
        <v>5</v>
      </c>
      <c r="D12" s="4">
        <v>0.50600000000000001</v>
      </c>
      <c r="E12" s="4">
        <v>4.0279999999999996</v>
      </c>
      <c r="F12" s="4">
        <v>9.48</v>
      </c>
      <c r="G12" s="60"/>
      <c r="H12" s="60"/>
      <c r="I12" s="60"/>
      <c r="J12" s="66"/>
      <c r="K12" s="9" t="s">
        <v>5</v>
      </c>
      <c r="L12" s="4">
        <v>0.17299999999999999</v>
      </c>
      <c r="M12" s="4">
        <v>1.25</v>
      </c>
      <c r="N12" s="4">
        <v>5.8810000000000002</v>
      </c>
      <c r="O12" s="60"/>
      <c r="P12" s="60"/>
      <c r="Q12" s="60"/>
      <c r="R12" s="69"/>
      <c r="S12" s="36" t="s">
        <v>5</v>
      </c>
      <c r="T12" s="4">
        <v>0.32800000000000001</v>
      </c>
      <c r="U12" s="4">
        <v>5.0270000000000001</v>
      </c>
      <c r="V12" s="4">
        <v>11.903</v>
      </c>
      <c r="W12" s="60"/>
      <c r="X12" s="60"/>
      <c r="Y12" s="60"/>
    </row>
    <row r="13" spans="1:25" s="1" customFormat="1" x14ac:dyDescent="0.25">
      <c r="A13" s="60"/>
      <c r="B13" s="64"/>
      <c r="C13" s="7" t="s">
        <v>6</v>
      </c>
      <c r="D13" s="4">
        <v>0.18</v>
      </c>
      <c r="E13" s="4">
        <v>2.5289999999999999</v>
      </c>
      <c r="F13" s="4">
        <v>8.2669999999999995</v>
      </c>
      <c r="G13" s="61"/>
      <c r="H13" s="61"/>
      <c r="I13" s="61"/>
      <c r="J13" s="67"/>
      <c r="K13" s="9" t="s">
        <v>6</v>
      </c>
      <c r="L13" s="4">
        <v>0.21199999999999999</v>
      </c>
      <c r="M13" s="4">
        <v>2.8340000000000001</v>
      </c>
      <c r="N13" s="4">
        <v>7.3010000000000002</v>
      </c>
      <c r="O13" s="61"/>
      <c r="P13" s="61"/>
      <c r="Q13" s="61"/>
      <c r="R13" s="70"/>
      <c r="S13" s="36" t="s">
        <v>6</v>
      </c>
      <c r="T13" s="4">
        <v>0.52200000000000002</v>
      </c>
      <c r="U13" s="4">
        <v>4.093</v>
      </c>
      <c r="V13" s="4">
        <v>11.106999999999999</v>
      </c>
      <c r="W13" s="61"/>
      <c r="X13" s="61"/>
      <c r="Y13" s="61"/>
    </row>
    <row r="14" spans="1:25" s="1" customFormat="1" x14ac:dyDescent="0.25">
      <c r="A14" s="60"/>
      <c r="B14" s="62">
        <v>3616</v>
      </c>
      <c r="C14" s="7" t="s">
        <v>3</v>
      </c>
      <c r="D14" s="4">
        <v>0</v>
      </c>
      <c r="E14" s="4">
        <v>2.96</v>
      </c>
      <c r="F14" s="4">
        <v>7.1289999999999996</v>
      </c>
      <c r="G14" s="59">
        <f>SUM(D14:D17)/4</f>
        <v>0.14449999999999999</v>
      </c>
      <c r="H14" s="59">
        <f t="shared" ref="H14:I14" si="11">SUM(E14:E17)/4</f>
        <v>2.36375</v>
      </c>
      <c r="I14" s="59">
        <f t="shared" si="11"/>
        <v>6.8464999999999998</v>
      </c>
      <c r="J14" s="65">
        <v>3616</v>
      </c>
      <c r="K14" s="9" t="s">
        <v>3</v>
      </c>
      <c r="L14" s="4">
        <v>0</v>
      </c>
      <c r="M14" s="4">
        <v>0.874</v>
      </c>
      <c r="N14" s="4">
        <v>2.3660000000000001</v>
      </c>
      <c r="O14" s="59">
        <f t="shared" ref="O14" si="12">SUM(L14:L17)/4</f>
        <v>7.7499999999999999E-2</v>
      </c>
      <c r="P14" s="59">
        <f t="shared" ref="P14" si="13">SUM(M14:M17)/4</f>
        <v>0.97300000000000009</v>
      </c>
      <c r="Q14" s="59">
        <f t="shared" ref="Q14" si="14">SUM(N14:N17)/4</f>
        <v>2.0262500000000001</v>
      </c>
      <c r="R14" s="68">
        <v>3616</v>
      </c>
      <c r="S14" s="36" t="s">
        <v>3</v>
      </c>
      <c r="T14" s="4">
        <v>1.1220000000000001</v>
      </c>
      <c r="U14" s="4">
        <v>4.4139999999999997</v>
      </c>
      <c r="V14" s="4">
        <v>10.015000000000001</v>
      </c>
      <c r="W14" s="59">
        <f t="shared" ref="W14" si="15">SUM(T14:T17)/4</f>
        <v>0.54200000000000004</v>
      </c>
      <c r="X14" s="59">
        <f t="shared" ref="X14" si="16">SUM(U14:U17)/4</f>
        <v>4.0785</v>
      </c>
      <c r="Y14" s="59">
        <f t="shared" ref="Y14" si="17">SUM(V14:V17)/4</f>
        <v>9.4552499999999995</v>
      </c>
    </row>
    <row r="15" spans="1:25" s="1" customFormat="1" x14ac:dyDescent="0.25">
      <c r="A15" s="60"/>
      <c r="B15" s="63"/>
      <c r="C15" s="7" t="s">
        <v>4</v>
      </c>
      <c r="D15" s="4">
        <v>0.57799999999999996</v>
      </c>
      <c r="E15" s="4">
        <v>3.512</v>
      </c>
      <c r="F15" s="4">
        <v>7.9320000000000004</v>
      </c>
      <c r="G15" s="60"/>
      <c r="H15" s="60"/>
      <c r="I15" s="60"/>
      <c r="J15" s="66"/>
      <c r="K15" s="9" t="s">
        <v>4</v>
      </c>
      <c r="L15" s="4">
        <v>0</v>
      </c>
      <c r="M15" s="4">
        <v>0.68100000000000005</v>
      </c>
      <c r="N15" s="4">
        <v>2.0089999999999999</v>
      </c>
      <c r="O15" s="60"/>
      <c r="P15" s="60"/>
      <c r="Q15" s="60"/>
      <c r="R15" s="69"/>
      <c r="S15" s="36" t="s">
        <v>4</v>
      </c>
      <c r="T15" s="4">
        <v>0.23200000000000001</v>
      </c>
      <c r="U15" s="4">
        <v>3.7839999999999998</v>
      </c>
      <c r="V15" s="4">
        <v>7.431</v>
      </c>
      <c r="W15" s="60"/>
      <c r="X15" s="60"/>
      <c r="Y15" s="60"/>
    </row>
    <row r="16" spans="1:25" s="1" customFormat="1" x14ac:dyDescent="0.25">
      <c r="A16" s="60"/>
      <c r="B16" s="63"/>
      <c r="C16" s="7" t="s">
        <v>5</v>
      </c>
      <c r="D16" s="4">
        <v>0</v>
      </c>
      <c r="E16" s="4">
        <v>1.609</v>
      </c>
      <c r="F16" s="4">
        <v>6.6479999999999997</v>
      </c>
      <c r="G16" s="60"/>
      <c r="H16" s="60"/>
      <c r="I16" s="60"/>
      <c r="J16" s="66"/>
      <c r="K16" s="9" t="s">
        <v>5</v>
      </c>
      <c r="L16" s="4">
        <v>0.31</v>
      </c>
      <c r="M16" s="4">
        <v>1.7410000000000001</v>
      </c>
      <c r="N16" s="4">
        <v>3.5259999999999998</v>
      </c>
      <c r="O16" s="60"/>
      <c r="P16" s="60"/>
      <c r="Q16" s="60"/>
      <c r="R16" s="69"/>
      <c r="S16" s="36" t="s">
        <v>5</v>
      </c>
      <c r="T16" s="4">
        <v>0.38500000000000001</v>
      </c>
      <c r="U16" s="4">
        <v>3.1459999999999999</v>
      </c>
      <c r="V16" s="4">
        <v>9.5779999999999994</v>
      </c>
      <c r="W16" s="60"/>
      <c r="X16" s="60"/>
      <c r="Y16" s="60"/>
    </row>
    <row r="17" spans="1:25" s="1" customFormat="1" x14ac:dyDescent="0.25">
      <c r="A17" s="60"/>
      <c r="B17" s="64"/>
      <c r="C17" s="7" t="s">
        <v>6</v>
      </c>
      <c r="D17" s="4">
        <v>0</v>
      </c>
      <c r="E17" s="4">
        <v>1.3740000000000001</v>
      </c>
      <c r="F17" s="4">
        <v>5.6769999999999996</v>
      </c>
      <c r="G17" s="61"/>
      <c r="H17" s="61"/>
      <c r="I17" s="61"/>
      <c r="J17" s="67"/>
      <c r="K17" s="9" t="s">
        <v>6</v>
      </c>
      <c r="L17" s="4">
        <v>0</v>
      </c>
      <c r="M17" s="4">
        <v>0.59599999999999997</v>
      </c>
      <c r="N17" s="4">
        <v>0.20399999999999999</v>
      </c>
      <c r="O17" s="61"/>
      <c r="P17" s="61"/>
      <c r="Q17" s="61"/>
      <c r="R17" s="70"/>
      <c r="S17" s="36" t="s">
        <v>6</v>
      </c>
      <c r="T17" s="4">
        <v>0.42899999999999999</v>
      </c>
      <c r="U17" s="4">
        <v>4.97</v>
      </c>
      <c r="V17" s="4">
        <v>10.797000000000001</v>
      </c>
      <c r="W17" s="61"/>
      <c r="X17" s="61"/>
      <c r="Y17" s="61"/>
    </row>
    <row r="18" spans="1:25" s="1" customFormat="1" x14ac:dyDescent="0.25">
      <c r="A18" s="60"/>
      <c r="B18" s="62">
        <v>3770</v>
      </c>
      <c r="C18" s="7" t="s">
        <v>3</v>
      </c>
      <c r="D18" s="4">
        <v>0.44900000000000001</v>
      </c>
      <c r="E18" s="4">
        <v>2.1389999999999998</v>
      </c>
      <c r="F18" s="4">
        <v>4.3639999999999999</v>
      </c>
      <c r="G18" s="59">
        <f t="shared" ref="G18:I18" si="18">SUM(D18:D21)/4</f>
        <v>0.49675000000000002</v>
      </c>
      <c r="H18" s="59">
        <f t="shared" si="18"/>
        <v>2.7115</v>
      </c>
      <c r="I18" s="59">
        <f t="shared" si="18"/>
        <v>5.1922499999999996</v>
      </c>
      <c r="J18" s="65">
        <v>3770</v>
      </c>
      <c r="K18" s="9" t="s">
        <v>3</v>
      </c>
      <c r="L18" s="4">
        <v>0</v>
      </c>
      <c r="M18" s="4">
        <v>1.0840000000000001</v>
      </c>
      <c r="N18" s="4">
        <v>1.8009999999999999</v>
      </c>
      <c r="O18" s="59">
        <f t="shared" ref="O18" si="19">SUM(L18:L21)/4</f>
        <v>0</v>
      </c>
      <c r="P18" s="59">
        <f t="shared" ref="P18" si="20">SUM(M18:M21)/4</f>
        <v>1.1652499999999999</v>
      </c>
      <c r="Q18" s="59">
        <f t="shared" ref="Q18" si="21">SUM(N18:N21)/4</f>
        <v>3.2915000000000001</v>
      </c>
      <c r="R18" s="68">
        <v>3770</v>
      </c>
      <c r="S18" s="36" t="s">
        <v>3</v>
      </c>
      <c r="T18" s="4">
        <v>0.54100000000000004</v>
      </c>
      <c r="U18" s="4">
        <v>4.6500000000000004</v>
      </c>
      <c r="V18" s="4">
        <v>11.833</v>
      </c>
      <c r="W18" s="59">
        <f t="shared" ref="W18:Y18" si="22">SUM(T18:T21)/4</f>
        <v>0.58674999999999999</v>
      </c>
      <c r="X18" s="59">
        <f t="shared" si="22"/>
        <v>4.2965</v>
      </c>
      <c r="Y18" s="59">
        <f t="shared" si="22"/>
        <v>11.298749999999998</v>
      </c>
    </row>
    <row r="19" spans="1:25" s="1" customFormat="1" x14ac:dyDescent="0.25">
      <c r="A19" s="60"/>
      <c r="B19" s="63"/>
      <c r="C19" s="7" t="s">
        <v>4</v>
      </c>
      <c r="D19" s="4">
        <v>0.629</v>
      </c>
      <c r="E19" s="4">
        <v>3.8969999999999998</v>
      </c>
      <c r="F19" s="4">
        <v>4.9290000000000003</v>
      </c>
      <c r="G19" s="60"/>
      <c r="H19" s="60"/>
      <c r="I19" s="60"/>
      <c r="J19" s="66"/>
      <c r="K19" s="9" t="s">
        <v>4</v>
      </c>
      <c r="L19" s="4">
        <v>0</v>
      </c>
      <c r="M19" s="4">
        <v>0</v>
      </c>
      <c r="N19" s="4">
        <v>2.0459999999999998</v>
      </c>
      <c r="O19" s="60"/>
      <c r="P19" s="60"/>
      <c r="Q19" s="60"/>
      <c r="R19" s="69"/>
      <c r="S19" s="36" t="s">
        <v>4</v>
      </c>
      <c r="T19" s="4">
        <v>0.55900000000000005</v>
      </c>
      <c r="U19" s="4">
        <v>4.7560000000000002</v>
      </c>
      <c r="V19" s="4">
        <v>11.222</v>
      </c>
      <c r="W19" s="60"/>
      <c r="X19" s="60"/>
      <c r="Y19" s="60"/>
    </row>
    <row r="20" spans="1:25" s="1" customFormat="1" x14ac:dyDescent="0.25">
      <c r="A20" s="60"/>
      <c r="B20" s="63"/>
      <c r="C20" s="7" t="s">
        <v>5</v>
      </c>
      <c r="D20" s="4">
        <v>0.311</v>
      </c>
      <c r="E20" s="4">
        <v>2.6669999999999998</v>
      </c>
      <c r="F20" s="4">
        <v>6.7839999999999998</v>
      </c>
      <c r="G20" s="60"/>
      <c r="H20" s="60"/>
      <c r="I20" s="60"/>
      <c r="J20" s="66"/>
      <c r="K20" s="9" t="s">
        <v>5</v>
      </c>
      <c r="L20" s="4">
        <v>0</v>
      </c>
      <c r="M20" s="4">
        <v>1.9850000000000001</v>
      </c>
      <c r="N20" s="4">
        <v>4.9649999999999999</v>
      </c>
      <c r="O20" s="60"/>
      <c r="P20" s="60"/>
      <c r="Q20" s="60"/>
      <c r="R20" s="69"/>
      <c r="S20" s="36" t="s">
        <v>5</v>
      </c>
      <c r="T20" s="4">
        <v>0.44800000000000001</v>
      </c>
      <c r="U20" s="4">
        <v>3.0259999999999998</v>
      </c>
      <c r="V20" s="4">
        <v>11.632</v>
      </c>
      <c r="W20" s="60"/>
      <c r="X20" s="60"/>
      <c r="Y20" s="60"/>
    </row>
    <row r="21" spans="1:25" s="1" customFormat="1" x14ac:dyDescent="0.25">
      <c r="A21" s="60"/>
      <c r="B21" s="64"/>
      <c r="C21" s="7" t="s">
        <v>6</v>
      </c>
      <c r="D21" s="4">
        <v>0.59799999999999998</v>
      </c>
      <c r="E21" s="4">
        <v>2.1429999999999998</v>
      </c>
      <c r="F21" s="4">
        <v>4.6920000000000002</v>
      </c>
      <c r="G21" s="61"/>
      <c r="H21" s="61"/>
      <c r="I21" s="61"/>
      <c r="J21" s="67"/>
      <c r="K21" s="9" t="s">
        <v>6</v>
      </c>
      <c r="L21" s="4">
        <v>0</v>
      </c>
      <c r="M21" s="4">
        <v>1.5920000000000001</v>
      </c>
      <c r="N21" s="4">
        <v>4.3540000000000001</v>
      </c>
      <c r="O21" s="61"/>
      <c r="P21" s="61"/>
      <c r="Q21" s="61"/>
      <c r="R21" s="70"/>
      <c r="S21" s="36" t="s">
        <v>6</v>
      </c>
      <c r="T21" s="4">
        <v>0.79900000000000004</v>
      </c>
      <c r="U21" s="4">
        <v>4.7539999999999996</v>
      </c>
      <c r="V21" s="4">
        <v>10.507999999999999</v>
      </c>
      <c r="W21" s="61"/>
      <c r="X21" s="61"/>
      <c r="Y21" s="61"/>
    </row>
    <row r="22" spans="1:25" s="1" customFormat="1" x14ac:dyDescent="0.25">
      <c r="A22" s="60"/>
      <c r="B22" s="62">
        <v>3772</v>
      </c>
      <c r="C22" s="7" t="s">
        <v>3</v>
      </c>
      <c r="D22" s="4">
        <v>0</v>
      </c>
      <c r="E22" s="4">
        <v>0.32600000000000001</v>
      </c>
      <c r="F22" s="4">
        <v>0.67700000000000005</v>
      </c>
      <c r="G22" s="59">
        <f>SUM(D22:D25)/3</f>
        <v>0.22799999999999998</v>
      </c>
      <c r="H22" s="59">
        <f>SUM(E22:E25)/3</f>
        <v>0.93466666666666676</v>
      </c>
      <c r="I22" s="59">
        <f>SUM(F22:F25)/3</f>
        <v>2.1830000000000003</v>
      </c>
      <c r="J22" s="65">
        <v>3772</v>
      </c>
      <c r="K22" s="9" t="s">
        <v>3</v>
      </c>
      <c r="L22" s="4">
        <v>0</v>
      </c>
      <c r="M22" s="4">
        <v>0.66900000000000004</v>
      </c>
      <c r="N22" s="4">
        <v>2.258</v>
      </c>
      <c r="O22" s="59">
        <f t="shared" ref="O22" si="23">SUM(L22:L25)/4</f>
        <v>0</v>
      </c>
      <c r="P22" s="59">
        <f t="shared" ref="P22" si="24">SUM(M22:M25)/4</f>
        <v>1.0932500000000001</v>
      </c>
      <c r="Q22" s="59">
        <f t="shared" ref="Q22" si="25">SUM(N22:N25)/4</f>
        <v>3.2717499999999999</v>
      </c>
      <c r="R22" s="68">
        <v>3772</v>
      </c>
      <c r="S22" s="36" t="s">
        <v>3</v>
      </c>
      <c r="T22" s="4">
        <v>0.41899999999999998</v>
      </c>
      <c r="U22" s="4">
        <v>2.9940000000000002</v>
      </c>
      <c r="V22" s="4">
        <v>10.616</v>
      </c>
      <c r="W22" s="59">
        <f t="shared" ref="W22" si="26">SUM(T22:T25)/4</f>
        <v>0.28649999999999998</v>
      </c>
      <c r="X22" s="59">
        <f t="shared" ref="X22" si="27">SUM(U22:U25)/4</f>
        <v>1.9964999999999999</v>
      </c>
      <c r="Y22" s="59">
        <f t="shared" ref="Y22" si="28">SUM(V22:V25)/4</f>
        <v>8.8140000000000001</v>
      </c>
    </row>
    <row r="23" spans="1:25" s="1" customFormat="1" x14ac:dyDescent="0.25">
      <c r="A23" s="60"/>
      <c r="B23" s="63"/>
      <c r="C23" s="7" t="s">
        <v>4</v>
      </c>
      <c r="D23" s="4">
        <v>0.32300000000000001</v>
      </c>
      <c r="E23" s="4">
        <v>1.23</v>
      </c>
      <c r="F23" s="4">
        <v>3.1520000000000001</v>
      </c>
      <c r="G23" s="60"/>
      <c r="H23" s="60"/>
      <c r="I23" s="60"/>
      <c r="J23" s="66"/>
      <c r="K23" s="9" t="s">
        <v>4</v>
      </c>
      <c r="L23" s="4">
        <v>0</v>
      </c>
      <c r="M23" s="4">
        <v>2.14</v>
      </c>
      <c r="N23" s="4">
        <v>3.0739999999999998</v>
      </c>
      <c r="O23" s="60"/>
      <c r="P23" s="60"/>
      <c r="Q23" s="60"/>
      <c r="R23" s="69"/>
      <c r="S23" s="36" t="s">
        <v>4</v>
      </c>
      <c r="T23" s="4">
        <v>0.442</v>
      </c>
      <c r="U23" s="4">
        <v>2.9009999999999998</v>
      </c>
      <c r="V23" s="4">
        <v>10.478999999999999</v>
      </c>
      <c r="W23" s="60"/>
      <c r="X23" s="60"/>
      <c r="Y23" s="60"/>
    </row>
    <row r="24" spans="1:25" s="1" customFormat="1" x14ac:dyDescent="0.25">
      <c r="A24" s="60"/>
      <c r="B24" s="63"/>
      <c r="C24" s="7" t="s">
        <v>5</v>
      </c>
      <c r="D24" s="4">
        <v>0.36099999999999999</v>
      </c>
      <c r="E24" s="4">
        <v>1.248</v>
      </c>
      <c r="F24" s="4">
        <v>2.72</v>
      </c>
      <c r="G24" s="60"/>
      <c r="H24" s="60"/>
      <c r="I24" s="60"/>
      <c r="J24" s="66"/>
      <c r="K24" s="9" t="s">
        <v>5</v>
      </c>
      <c r="L24" s="4">
        <v>0</v>
      </c>
      <c r="M24" s="4">
        <v>0.88700000000000001</v>
      </c>
      <c r="N24" s="4">
        <v>5.2160000000000002</v>
      </c>
      <c r="O24" s="60"/>
      <c r="P24" s="60"/>
      <c r="Q24" s="60"/>
      <c r="R24" s="69"/>
      <c r="S24" s="36" t="s">
        <v>5</v>
      </c>
      <c r="T24" s="4">
        <v>0.246</v>
      </c>
      <c r="U24" s="4">
        <v>1.264</v>
      </c>
      <c r="V24" s="4">
        <v>8.11</v>
      </c>
      <c r="W24" s="60"/>
      <c r="X24" s="60"/>
      <c r="Y24" s="60"/>
    </row>
    <row r="25" spans="1:25" s="1" customFormat="1" x14ac:dyDescent="0.25">
      <c r="A25" s="60"/>
      <c r="B25" s="64"/>
      <c r="C25" s="7" t="s">
        <v>6</v>
      </c>
      <c r="D25" s="4">
        <v>0</v>
      </c>
      <c r="E25" s="4">
        <v>0</v>
      </c>
      <c r="F25" s="4">
        <v>0</v>
      </c>
      <c r="G25" s="61"/>
      <c r="H25" s="61"/>
      <c r="I25" s="61"/>
      <c r="J25" s="67"/>
      <c r="K25" s="9" t="s">
        <v>6</v>
      </c>
      <c r="L25" s="4">
        <v>0</v>
      </c>
      <c r="M25" s="4">
        <v>0.67700000000000005</v>
      </c>
      <c r="N25" s="4">
        <v>2.5390000000000001</v>
      </c>
      <c r="O25" s="61"/>
      <c r="P25" s="61"/>
      <c r="Q25" s="61"/>
      <c r="R25" s="70"/>
      <c r="S25" s="36" t="s">
        <v>6</v>
      </c>
      <c r="T25" s="4">
        <v>3.9E-2</v>
      </c>
      <c r="U25" s="4">
        <v>0.82699999999999996</v>
      </c>
      <c r="V25" s="4">
        <v>6.0510000000000002</v>
      </c>
      <c r="W25" s="61"/>
      <c r="X25" s="61"/>
      <c r="Y25" s="61"/>
    </row>
    <row r="26" spans="1:25" s="1" customFormat="1" x14ac:dyDescent="0.25">
      <c r="A26" s="60"/>
      <c r="B26" s="62">
        <v>3813</v>
      </c>
      <c r="C26" s="7" t="s">
        <v>3</v>
      </c>
      <c r="D26" s="4">
        <v>0</v>
      </c>
      <c r="E26" s="4">
        <v>0.39</v>
      </c>
      <c r="F26" s="4">
        <v>1.5249999999999999</v>
      </c>
      <c r="G26" s="59">
        <f t="shared" ref="G26:I26" si="29">SUM(D26:D29)/4</f>
        <v>0</v>
      </c>
      <c r="H26" s="59">
        <f t="shared" si="29"/>
        <v>0.55825000000000002</v>
      </c>
      <c r="I26" s="59">
        <f t="shared" si="29"/>
        <v>1.8405</v>
      </c>
      <c r="J26" s="65">
        <v>3813</v>
      </c>
      <c r="K26" s="9" t="s">
        <v>3</v>
      </c>
      <c r="L26" s="4">
        <v>0</v>
      </c>
      <c r="M26" s="4">
        <v>1.1279999999999999</v>
      </c>
      <c r="N26" s="4">
        <v>5.5330000000000004</v>
      </c>
      <c r="O26" s="59">
        <f t="shared" ref="O26" si="30">SUM(L26:L29)/4</f>
        <v>0</v>
      </c>
      <c r="P26" s="59">
        <f t="shared" ref="P26" si="31">SUM(M26:M29)/4</f>
        <v>0.81850000000000001</v>
      </c>
      <c r="Q26" s="59">
        <f t="shared" ref="Q26" si="32">SUM(N26:N29)/4</f>
        <v>5.4897499999999999</v>
      </c>
      <c r="R26" s="68">
        <v>3813</v>
      </c>
      <c r="S26" s="36" t="s">
        <v>3</v>
      </c>
      <c r="T26" s="4">
        <v>0.502</v>
      </c>
      <c r="U26" s="4">
        <v>1.927</v>
      </c>
      <c r="V26" s="4">
        <v>8.4269999999999996</v>
      </c>
      <c r="W26" s="59">
        <f t="shared" ref="W26:Y26" si="33">SUM(T26:T29)/4</f>
        <v>0.27324999999999999</v>
      </c>
      <c r="X26" s="59">
        <f t="shared" si="33"/>
        <v>1.8002499999999999</v>
      </c>
      <c r="Y26" s="59">
        <f t="shared" si="33"/>
        <v>8.2037499999999994</v>
      </c>
    </row>
    <row r="27" spans="1:25" s="1" customFormat="1" x14ac:dyDescent="0.25">
      <c r="A27" s="60"/>
      <c r="B27" s="63"/>
      <c r="C27" s="7" t="s">
        <v>4</v>
      </c>
      <c r="D27" s="4">
        <v>0</v>
      </c>
      <c r="E27" s="4">
        <v>0.58699999999999997</v>
      </c>
      <c r="F27" s="4">
        <v>1.607</v>
      </c>
      <c r="G27" s="60"/>
      <c r="H27" s="60"/>
      <c r="I27" s="60"/>
      <c r="J27" s="66"/>
      <c r="K27" s="9" t="s">
        <v>4</v>
      </c>
      <c r="L27" s="4">
        <v>0</v>
      </c>
      <c r="M27" s="4">
        <v>0.221</v>
      </c>
      <c r="N27" s="4">
        <v>3.8279999999999998</v>
      </c>
      <c r="O27" s="60"/>
      <c r="P27" s="60"/>
      <c r="Q27" s="60"/>
      <c r="R27" s="69"/>
      <c r="S27" s="36" t="s">
        <v>4</v>
      </c>
      <c r="T27" s="4">
        <v>0.379</v>
      </c>
      <c r="U27" s="4">
        <v>2.9609999999999999</v>
      </c>
      <c r="V27" s="4">
        <v>10.092000000000001</v>
      </c>
      <c r="W27" s="60"/>
      <c r="X27" s="60"/>
      <c r="Y27" s="60"/>
    </row>
    <row r="28" spans="1:25" s="1" customFormat="1" x14ac:dyDescent="0.25">
      <c r="A28" s="60"/>
      <c r="B28" s="63"/>
      <c r="C28" s="7" t="s">
        <v>5</v>
      </c>
      <c r="D28" s="4">
        <v>0</v>
      </c>
      <c r="E28" s="4">
        <v>0.54500000000000004</v>
      </c>
      <c r="F28" s="4">
        <v>2.0990000000000002</v>
      </c>
      <c r="G28" s="60"/>
      <c r="H28" s="60"/>
      <c r="I28" s="60"/>
      <c r="J28" s="66"/>
      <c r="K28" s="9" t="s">
        <v>5</v>
      </c>
      <c r="L28" s="4">
        <v>0</v>
      </c>
      <c r="M28" s="4">
        <v>0.79200000000000004</v>
      </c>
      <c r="N28" s="4">
        <v>5.907</v>
      </c>
      <c r="O28" s="60"/>
      <c r="P28" s="60"/>
      <c r="Q28" s="60"/>
      <c r="R28" s="69"/>
      <c r="S28" s="36" t="s">
        <v>5</v>
      </c>
      <c r="T28" s="4">
        <v>0.21199999999999999</v>
      </c>
      <c r="U28" s="4">
        <v>1.1479999999999999</v>
      </c>
      <c r="V28" s="4">
        <v>6.5880000000000001</v>
      </c>
      <c r="W28" s="60"/>
      <c r="X28" s="60"/>
      <c r="Y28" s="60"/>
    </row>
    <row r="29" spans="1:25" s="1" customFormat="1" x14ac:dyDescent="0.25">
      <c r="A29" s="60"/>
      <c r="B29" s="64"/>
      <c r="C29" s="7" t="s">
        <v>6</v>
      </c>
      <c r="D29" s="4">
        <v>0</v>
      </c>
      <c r="E29" s="4">
        <v>0.71099999999999997</v>
      </c>
      <c r="F29" s="4">
        <v>2.1309999999999998</v>
      </c>
      <c r="G29" s="61"/>
      <c r="H29" s="61"/>
      <c r="I29" s="61"/>
      <c r="J29" s="67"/>
      <c r="K29" s="9" t="s">
        <v>6</v>
      </c>
      <c r="L29" s="4">
        <v>0</v>
      </c>
      <c r="M29" s="4">
        <v>1.133</v>
      </c>
      <c r="N29" s="4">
        <v>6.6909999999999998</v>
      </c>
      <c r="O29" s="61"/>
      <c r="P29" s="61"/>
      <c r="Q29" s="61"/>
      <c r="R29" s="70"/>
      <c r="S29" s="36" t="s">
        <v>6</v>
      </c>
      <c r="T29" s="4">
        <v>0</v>
      </c>
      <c r="U29" s="4">
        <v>1.165</v>
      </c>
      <c r="V29" s="4">
        <v>7.7080000000000002</v>
      </c>
      <c r="W29" s="61"/>
      <c r="X29" s="61"/>
      <c r="Y29" s="61"/>
    </row>
    <row r="30" spans="1:25" s="1" customFormat="1" x14ac:dyDescent="0.25">
      <c r="A30" s="60"/>
      <c r="B30" s="62">
        <v>3815</v>
      </c>
      <c r="C30" s="7" t="s">
        <v>3</v>
      </c>
      <c r="D30" s="4">
        <v>0.35399999999999998</v>
      </c>
      <c r="E30" s="4">
        <v>3.7530000000000001</v>
      </c>
      <c r="F30" s="4">
        <v>7.5880000000000001</v>
      </c>
      <c r="G30" s="59">
        <f t="shared" ref="G30:I30" si="34">SUM(D30:D33)/4</f>
        <v>0.52949999999999997</v>
      </c>
      <c r="H30" s="59">
        <f t="shared" si="34"/>
        <v>3.34</v>
      </c>
      <c r="I30" s="59">
        <f t="shared" si="34"/>
        <v>8.7337500000000006</v>
      </c>
      <c r="J30" s="65">
        <v>3815</v>
      </c>
      <c r="K30" s="9" t="s">
        <v>3</v>
      </c>
      <c r="L30" s="4">
        <v>0.191</v>
      </c>
      <c r="M30" s="4">
        <v>0.92300000000000004</v>
      </c>
      <c r="N30" s="4">
        <v>3.1829999999999998</v>
      </c>
      <c r="O30" s="59">
        <f t="shared" ref="O30" si="35">SUM(L30:L33)/4</f>
        <v>0.14349999999999999</v>
      </c>
      <c r="P30" s="59">
        <f t="shared" ref="P30" si="36">SUM(M30:M33)/4</f>
        <v>1.278</v>
      </c>
      <c r="Q30" s="59">
        <f t="shared" ref="Q30" si="37">SUM(N30:N33)/4</f>
        <v>4.351</v>
      </c>
      <c r="R30" s="68">
        <v>3815</v>
      </c>
      <c r="S30" s="36" t="s">
        <v>3</v>
      </c>
      <c r="T30" s="4">
        <v>0.371</v>
      </c>
      <c r="U30" s="4">
        <v>2.2559999999999998</v>
      </c>
      <c r="V30" s="4">
        <v>9.2439999999999998</v>
      </c>
      <c r="W30" s="59">
        <f t="shared" ref="W30" si="38">SUM(T30:T33)/4</f>
        <v>0.54675000000000007</v>
      </c>
      <c r="X30" s="59">
        <f t="shared" ref="X30" si="39">SUM(U30:U33)/4</f>
        <v>3.2760000000000002</v>
      </c>
      <c r="Y30" s="59">
        <f t="shared" ref="Y30" si="40">SUM(V30:V33)/4</f>
        <v>9.9815000000000005</v>
      </c>
    </row>
    <row r="31" spans="1:25" s="1" customFormat="1" x14ac:dyDescent="0.25">
      <c r="A31" s="60"/>
      <c r="B31" s="63"/>
      <c r="C31" s="7" t="s">
        <v>4</v>
      </c>
      <c r="D31" s="4">
        <v>0.622</v>
      </c>
      <c r="E31" s="4">
        <v>2.7029999999999998</v>
      </c>
      <c r="F31" s="4">
        <v>8.8260000000000005</v>
      </c>
      <c r="G31" s="60"/>
      <c r="H31" s="60"/>
      <c r="I31" s="60"/>
      <c r="J31" s="66"/>
      <c r="K31" s="9" t="s">
        <v>4</v>
      </c>
      <c r="L31" s="4">
        <v>0.123</v>
      </c>
      <c r="M31" s="4">
        <v>1.528</v>
      </c>
      <c r="N31" s="4">
        <v>6.7</v>
      </c>
      <c r="O31" s="60"/>
      <c r="P31" s="60"/>
      <c r="Q31" s="60"/>
      <c r="R31" s="69"/>
      <c r="S31" s="36" t="s">
        <v>4</v>
      </c>
      <c r="T31" s="4">
        <v>0.76800000000000002</v>
      </c>
      <c r="U31" s="4">
        <v>4.0129999999999999</v>
      </c>
      <c r="V31" s="4">
        <v>10.446999999999999</v>
      </c>
      <c r="W31" s="60"/>
      <c r="X31" s="60"/>
      <c r="Y31" s="60"/>
    </row>
    <row r="32" spans="1:25" s="1" customFormat="1" x14ac:dyDescent="0.25">
      <c r="A32" s="60"/>
      <c r="B32" s="63"/>
      <c r="C32" s="7" t="s">
        <v>5</v>
      </c>
      <c r="D32" s="4">
        <v>0.34799999999999998</v>
      </c>
      <c r="E32" s="4">
        <v>3.2519999999999998</v>
      </c>
      <c r="F32" s="4">
        <v>10.151999999999999</v>
      </c>
      <c r="G32" s="60"/>
      <c r="H32" s="60"/>
      <c r="I32" s="60"/>
      <c r="J32" s="66"/>
      <c r="K32" s="9" t="s">
        <v>5</v>
      </c>
      <c r="L32" s="4">
        <v>0.106</v>
      </c>
      <c r="M32" s="4">
        <v>1.3169999999999999</v>
      </c>
      <c r="N32" s="4">
        <v>3.0129999999999999</v>
      </c>
      <c r="O32" s="60"/>
      <c r="P32" s="60"/>
      <c r="Q32" s="60"/>
      <c r="R32" s="69"/>
      <c r="S32" s="36" t="s">
        <v>5</v>
      </c>
      <c r="T32" s="4">
        <v>0.755</v>
      </c>
      <c r="U32" s="4">
        <v>4.0410000000000004</v>
      </c>
      <c r="V32" s="4">
        <v>10.689</v>
      </c>
      <c r="W32" s="60"/>
      <c r="X32" s="60"/>
      <c r="Y32" s="60"/>
    </row>
    <row r="33" spans="1:25" s="1" customFormat="1" x14ac:dyDescent="0.25">
      <c r="A33" s="60"/>
      <c r="B33" s="64"/>
      <c r="C33" s="7" t="s">
        <v>6</v>
      </c>
      <c r="D33" s="4">
        <v>0.79400000000000004</v>
      </c>
      <c r="E33" s="4">
        <v>3.6520000000000001</v>
      </c>
      <c r="F33" s="4">
        <v>8.3689999999999998</v>
      </c>
      <c r="G33" s="61"/>
      <c r="H33" s="61"/>
      <c r="I33" s="61"/>
      <c r="J33" s="67"/>
      <c r="K33" s="9" t="s">
        <v>6</v>
      </c>
      <c r="L33" s="4">
        <v>0.154</v>
      </c>
      <c r="M33" s="4">
        <v>1.3440000000000001</v>
      </c>
      <c r="N33" s="4">
        <v>4.508</v>
      </c>
      <c r="O33" s="61"/>
      <c r="P33" s="61"/>
      <c r="Q33" s="61"/>
      <c r="R33" s="70"/>
      <c r="S33" s="36" t="s">
        <v>6</v>
      </c>
      <c r="T33" s="4">
        <v>0.29299999999999998</v>
      </c>
      <c r="U33" s="4">
        <v>2.794</v>
      </c>
      <c r="V33" s="4">
        <v>9.5459999999999994</v>
      </c>
      <c r="W33" s="61"/>
      <c r="X33" s="61"/>
      <c r="Y33" s="61"/>
    </row>
    <row r="34" spans="1:25" s="1" customFormat="1" x14ac:dyDescent="0.25">
      <c r="A34" s="60"/>
      <c r="B34" s="62">
        <v>3867</v>
      </c>
      <c r="C34" s="7" t="s">
        <v>3</v>
      </c>
      <c r="D34" s="4">
        <v>0</v>
      </c>
      <c r="E34" s="4">
        <v>0.46100000000000002</v>
      </c>
      <c r="F34" s="4">
        <v>5.5490000000000004</v>
      </c>
      <c r="G34" s="59">
        <f t="shared" ref="G34:I34" si="41">SUM(D34:D37)/4</f>
        <v>0.41775000000000001</v>
      </c>
      <c r="H34" s="59">
        <f t="shared" si="41"/>
        <v>2.9870000000000001</v>
      </c>
      <c r="I34" s="59">
        <f t="shared" si="41"/>
        <v>7.2805</v>
      </c>
      <c r="J34" s="65">
        <v>3867</v>
      </c>
      <c r="K34" s="9" t="s">
        <v>3</v>
      </c>
      <c r="L34" s="4">
        <v>0.11899999999999999</v>
      </c>
      <c r="M34" s="4">
        <v>0.83499999999999996</v>
      </c>
      <c r="N34" s="4">
        <v>3.5070000000000001</v>
      </c>
      <c r="O34" s="59">
        <f t="shared" ref="O34" si="42">SUM(L34:L37)/4</f>
        <v>0.14399999999999999</v>
      </c>
      <c r="P34" s="59">
        <f t="shared" ref="P34" si="43">SUM(M34:M37)/4</f>
        <v>0.67749999999999999</v>
      </c>
      <c r="Q34" s="59">
        <f t="shared" ref="Q34" si="44">SUM(N34:N37)/4</f>
        <v>4.1132499999999999</v>
      </c>
      <c r="R34" s="68">
        <v>3867</v>
      </c>
      <c r="S34" s="36" t="s">
        <v>3</v>
      </c>
      <c r="T34" s="4">
        <v>0</v>
      </c>
      <c r="U34" s="4">
        <v>0</v>
      </c>
      <c r="V34" s="4">
        <v>1.633</v>
      </c>
      <c r="W34" s="59">
        <f t="shared" ref="W34:Y34" si="45">SUM(T34:T37)/4</f>
        <v>0.53449999999999998</v>
      </c>
      <c r="X34" s="59">
        <f t="shared" si="45"/>
        <v>3.5409999999999999</v>
      </c>
      <c r="Y34" s="59">
        <f t="shared" si="45"/>
        <v>8.275500000000001</v>
      </c>
    </row>
    <row r="35" spans="1:25" s="1" customFormat="1" x14ac:dyDescent="0.25">
      <c r="A35" s="60"/>
      <c r="B35" s="63"/>
      <c r="C35" s="7" t="s">
        <v>4</v>
      </c>
      <c r="D35" s="4">
        <v>0.68600000000000005</v>
      </c>
      <c r="E35" s="4">
        <v>3.306</v>
      </c>
      <c r="F35" s="4">
        <v>6.266</v>
      </c>
      <c r="G35" s="60"/>
      <c r="H35" s="60"/>
      <c r="I35" s="60"/>
      <c r="J35" s="66"/>
      <c r="K35" s="9" t="s">
        <v>4</v>
      </c>
      <c r="L35" s="4">
        <v>0</v>
      </c>
      <c r="M35" s="4">
        <v>0.53700000000000003</v>
      </c>
      <c r="N35" s="4">
        <v>3.254</v>
      </c>
      <c r="O35" s="60"/>
      <c r="P35" s="60"/>
      <c r="Q35" s="60"/>
      <c r="R35" s="69"/>
      <c r="S35" s="36" t="s">
        <v>4</v>
      </c>
      <c r="T35" s="4">
        <v>0.33400000000000002</v>
      </c>
      <c r="U35" s="4">
        <v>3.5790000000000002</v>
      </c>
      <c r="V35" s="4">
        <v>9.1489999999999991</v>
      </c>
      <c r="W35" s="60"/>
      <c r="X35" s="60"/>
      <c r="Y35" s="60"/>
    </row>
    <row r="36" spans="1:25" s="1" customFormat="1" x14ac:dyDescent="0.25">
      <c r="A36" s="60"/>
      <c r="B36" s="63"/>
      <c r="C36" s="7" t="s">
        <v>5</v>
      </c>
      <c r="D36" s="4">
        <v>0.98499999999999999</v>
      </c>
      <c r="E36" s="4">
        <v>6.4059999999999997</v>
      </c>
      <c r="F36" s="4">
        <v>10.332000000000001</v>
      </c>
      <c r="G36" s="60"/>
      <c r="H36" s="60"/>
      <c r="I36" s="60"/>
      <c r="J36" s="66"/>
      <c r="K36" s="9" t="s">
        <v>5</v>
      </c>
      <c r="L36" s="4">
        <v>0.28199999999999997</v>
      </c>
      <c r="M36" s="4">
        <v>0.79700000000000004</v>
      </c>
      <c r="N36" s="4">
        <v>4.9029999999999996</v>
      </c>
      <c r="O36" s="60"/>
      <c r="P36" s="60"/>
      <c r="Q36" s="60"/>
      <c r="R36" s="69"/>
      <c r="S36" s="36" t="s">
        <v>5</v>
      </c>
      <c r="T36" s="4">
        <v>1.359</v>
      </c>
      <c r="U36" s="4">
        <v>6.28</v>
      </c>
      <c r="V36" s="4">
        <v>12.821</v>
      </c>
      <c r="W36" s="60"/>
      <c r="X36" s="60"/>
      <c r="Y36" s="60"/>
    </row>
    <row r="37" spans="1:25" s="1" customFormat="1" x14ac:dyDescent="0.25">
      <c r="A37" s="60"/>
      <c r="B37" s="64"/>
      <c r="C37" s="7" t="s">
        <v>6</v>
      </c>
      <c r="D37" s="4">
        <v>0</v>
      </c>
      <c r="E37" s="4">
        <v>1.7749999999999999</v>
      </c>
      <c r="F37" s="4">
        <v>6.9749999999999996</v>
      </c>
      <c r="G37" s="61"/>
      <c r="H37" s="61"/>
      <c r="I37" s="61"/>
      <c r="J37" s="67"/>
      <c r="K37" s="9" t="s">
        <v>6</v>
      </c>
      <c r="L37" s="4">
        <v>0.17499999999999999</v>
      </c>
      <c r="M37" s="4">
        <v>0.54100000000000004</v>
      </c>
      <c r="N37" s="4">
        <v>4.7889999999999997</v>
      </c>
      <c r="O37" s="61"/>
      <c r="P37" s="61"/>
      <c r="Q37" s="61"/>
      <c r="R37" s="70"/>
      <c r="S37" s="36" t="s">
        <v>6</v>
      </c>
      <c r="T37" s="4">
        <v>0.44500000000000001</v>
      </c>
      <c r="U37" s="4">
        <v>4.3049999999999997</v>
      </c>
      <c r="V37" s="4">
        <v>9.4990000000000006</v>
      </c>
      <c r="W37" s="61"/>
      <c r="X37" s="61"/>
      <c r="Y37" s="61"/>
    </row>
    <row r="38" spans="1:25" s="1" customFormat="1" x14ac:dyDescent="0.25">
      <c r="A38" s="60"/>
      <c r="B38" s="62">
        <v>3885</v>
      </c>
      <c r="C38" s="7" t="s">
        <v>3</v>
      </c>
      <c r="D38" s="4">
        <v>0.29199999999999998</v>
      </c>
      <c r="E38" s="4">
        <v>2.5430000000000001</v>
      </c>
      <c r="F38" s="4">
        <v>7.5510000000000002</v>
      </c>
      <c r="G38" s="59">
        <f t="shared" ref="G38:I38" si="46">SUM(D38:D41)/4</f>
        <v>0.20900000000000002</v>
      </c>
      <c r="H38" s="59">
        <f t="shared" si="46"/>
        <v>1.54</v>
      </c>
      <c r="I38" s="59">
        <f t="shared" si="46"/>
        <v>6.0202499999999999</v>
      </c>
      <c r="J38" s="65">
        <v>3885</v>
      </c>
      <c r="K38" s="9" t="s">
        <v>3</v>
      </c>
      <c r="L38" s="4">
        <v>0.26300000000000001</v>
      </c>
      <c r="M38" s="4">
        <v>1.905</v>
      </c>
      <c r="N38" s="4">
        <v>5.55</v>
      </c>
      <c r="O38" s="59">
        <f t="shared" ref="O38" si="47">SUM(L38:L41)/4</f>
        <v>0.18000000000000002</v>
      </c>
      <c r="P38" s="59">
        <f t="shared" ref="P38" si="48">SUM(M38:M41)/4</f>
        <v>1.4155000000000002</v>
      </c>
      <c r="Q38" s="59">
        <f t="shared" ref="Q38" si="49">SUM(N38:N41)/4</f>
        <v>5.5090000000000003</v>
      </c>
      <c r="R38" s="68">
        <v>3885</v>
      </c>
      <c r="S38" s="36" t="s">
        <v>3</v>
      </c>
      <c r="T38" s="4">
        <v>0.34</v>
      </c>
      <c r="U38" s="4">
        <v>2.9239999999999999</v>
      </c>
      <c r="V38" s="4">
        <v>8.6340000000000003</v>
      </c>
      <c r="W38" s="59">
        <f t="shared" ref="W38" si="50">SUM(T38:T41)/4</f>
        <v>0.52975000000000005</v>
      </c>
      <c r="X38" s="59">
        <f t="shared" ref="X38" si="51">SUM(U38:U41)/4</f>
        <v>3.2614999999999998</v>
      </c>
      <c r="Y38" s="59">
        <f t="shared" ref="Y38" si="52">SUM(V38:V41)/4</f>
        <v>9.1255000000000006</v>
      </c>
    </row>
    <row r="39" spans="1:25" s="1" customFormat="1" x14ac:dyDescent="0.25">
      <c r="A39" s="60"/>
      <c r="B39" s="63"/>
      <c r="C39" s="7" t="s">
        <v>4</v>
      </c>
      <c r="D39" s="4">
        <v>9.6000000000000002E-2</v>
      </c>
      <c r="E39" s="4">
        <v>0.86599999999999999</v>
      </c>
      <c r="F39" s="4">
        <v>4.9820000000000002</v>
      </c>
      <c r="G39" s="60"/>
      <c r="H39" s="60"/>
      <c r="I39" s="60"/>
      <c r="J39" s="66"/>
      <c r="K39" s="9" t="s">
        <v>4</v>
      </c>
      <c r="L39" s="4">
        <v>0.121</v>
      </c>
      <c r="M39" s="4">
        <v>0.505</v>
      </c>
      <c r="N39" s="4">
        <v>3.8860000000000001</v>
      </c>
      <c r="O39" s="60"/>
      <c r="P39" s="60"/>
      <c r="Q39" s="60"/>
      <c r="R39" s="69"/>
      <c r="S39" s="36" t="s">
        <v>4</v>
      </c>
      <c r="T39" s="4">
        <v>0.73</v>
      </c>
      <c r="U39" s="4">
        <v>4.2060000000000004</v>
      </c>
      <c r="V39" s="4">
        <v>10.377000000000001</v>
      </c>
      <c r="W39" s="60"/>
      <c r="X39" s="60"/>
      <c r="Y39" s="60"/>
    </row>
    <row r="40" spans="1:25" s="1" customFormat="1" x14ac:dyDescent="0.25">
      <c r="A40" s="60"/>
      <c r="B40" s="63"/>
      <c r="C40" s="7" t="s">
        <v>5</v>
      </c>
      <c r="D40" s="4">
        <v>0</v>
      </c>
      <c r="E40" s="4">
        <v>0.19700000000000001</v>
      </c>
      <c r="F40" s="4">
        <v>2.444</v>
      </c>
      <c r="G40" s="60"/>
      <c r="H40" s="60"/>
      <c r="I40" s="60"/>
      <c r="J40" s="66"/>
      <c r="K40" s="9" t="s">
        <v>5</v>
      </c>
      <c r="L40" s="4">
        <v>0.182</v>
      </c>
      <c r="M40" s="4">
        <v>1.264</v>
      </c>
      <c r="N40" s="4">
        <v>5.093</v>
      </c>
      <c r="O40" s="60"/>
      <c r="P40" s="60"/>
      <c r="Q40" s="60"/>
      <c r="R40" s="69"/>
      <c r="S40" s="36" t="s">
        <v>5</v>
      </c>
      <c r="T40" s="4">
        <v>0.60699999999999998</v>
      </c>
      <c r="U40" s="4">
        <v>2.7389999999999999</v>
      </c>
      <c r="V40" s="4">
        <v>8.3550000000000004</v>
      </c>
      <c r="W40" s="60"/>
      <c r="X40" s="60"/>
      <c r="Y40" s="60"/>
    </row>
    <row r="41" spans="1:25" s="1" customFormat="1" x14ac:dyDescent="0.25">
      <c r="A41" s="60"/>
      <c r="B41" s="64"/>
      <c r="C41" s="7" t="s">
        <v>6</v>
      </c>
      <c r="D41" s="4">
        <v>0.44800000000000001</v>
      </c>
      <c r="E41" s="4">
        <v>2.5539999999999998</v>
      </c>
      <c r="F41" s="4">
        <v>9.1039999999999992</v>
      </c>
      <c r="G41" s="61"/>
      <c r="H41" s="61"/>
      <c r="I41" s="61"/>
      <c r="J41" s="67"/>
      <c r="K41" s="9" t="s">
        <v>6</v>
      </c>
      <c r="L41" s="4">
        <v>0.154</v>
      </c>
      <c r="M41" s="4">
        <v>1.988</v>
      </c>
      <c r="N41" s="4">
        <v>7.5069999999999997</v>
      </c>
      <c r="O41" s="61"/>
      <c r="P41" s="61"/>
      <c r="Q41" s="61"/>
      <c r="R41" s="70"/>
      <c r="S41" s="36" t="s">
        <v>6</v>
      </c>
      <c r="T41" s="4">
        <v>0.442</v>
      </c>
      <c r="U41" s="4">
        <v>3.177</v>
      </c>
      <c r="V41" s="4">
        <v>9.1359999999999992</v>
      </c>
      <c r="W41" s="61"/>
      <c r="X41" s="61"/>
      <c r="Y41" s="61"/>
    </row>
    <row r="42" spans="1:25" s="1" customFormat="1" x14ac:dyDescent="0.25">
      <c r="A42" s="60"/>
      <c r="B42" s="62">
        <v>4289</v>
      </c>
      <c r="C42" s="7" t="s">
        <v>3</v>
      </c>
      <c r="D42" s="4">
        <v>0.29599999999999999</v>
      </c>
      <c r="E42" s="4">
        <v>4.1050000000000004</v>
      </c>
      <c r="F42" s="4">
        <v>8.4760000000000009</v>
      </c>
      <c r="G42" s="59">
        <f t="shared" ref="G42:I42" si="53">SUM(D42:D45)/4</f>
        <v>0.35975000000000001</v>
      </c>
      <c r="H42" s="59">
        <f t="shared" si="53"/>
        <v>3.3732500000000001</v>
      </c>
      <c r="I42" s="59">
        <f t="shared" si="53"/>
        <v>7.8760000000000012</v>
      </c>
      <c r="J42" s="65">
        <v>4289</v>
      </c>
      <c r="K42" s="9" t="s">
        <v>3</v>
      </c>
      <c r="L42" s="4">
        <v>0</v>
      </c>
      <c r="M42" s="4">
        <v>0.81399999999999995</v>
      </c>
      <c r="N42" s="4">
        <v>1.1399999999999999</v>
      </c>
      <c r="O42" s="59">
        <f t="shared" ref="O42" si="54">SUM(L42:L45)/4</f>
        <v>0</v>
      </c>
      <c r="P42" s="59">
        <f t="shared" ref="P42" si="55">SUM(M42:M45)/4</f>
        <v>0.29025000000000001</v>
      </c>
      <c r="Q42" s="59">
        <f t="shared" ref="Q42" si="56">SUM(N42:N45)/4</f>
        <v>2.0887500000000001</v>
      </c>
      <c r="R42" s="68">
        <v>4289</v>
      </c>
      <c r="S42" s="36" t="s">
        <v>3</v>
      </c>
      <c r="T42" s="4">
        <v>0.433</v>
      </c>
      <c r="U42" s="4">
        <v>5.0910000000000002</v>
      </c>
      <c r="V42" s="4">
        <v>14.055999999999999</v>
      </c>
      <c r="W42" s="59">
        <f t="shared" ref="W42:Y42" si="57">SUM(T42:T45)/4</f>
        <v>0.47724999999999995</v>
      </c>
      <c r="X42" s="59">
        <f t="shared" si="57"/>
        <v>4.234</v>
      </c>
      <c r="Y42" s="59">
        <f t="shared" si="57"/>
        <v>13.148500000000002</v>
      </c>
    </row>
    <row r="43" spans="1:25" s="1" customFormat="1" x14ac:dyDescent="0.25">
      <c r="A43" s="60"/>
      <c r="B43" s="63"/>
      <c r="C43" s="7" t="s">
        <v>4</v>
      </c>
      <c r="D43" s="4">
        <v>0.35899999999999999</v>
      </c>
      <c r="E43" s="4">
        <v>5.1109999999999998</v>
      </c>
      <c r="F43" s="4">
        <v>10.797000000000001</v>
      </c>
      <c r="G43" s="60"/>
      <c r="H43" s="60"/>
      <c r="I43" s="60"/>
      <c r="J43" s="66"/>
      <c r="K43" s="9" t="s">
        <v>4</v>
      </c>
      <c r="L43" s="4">
        <v>0</v>
      </c>
      <c r="M43" s="4">
        <v>0</v>
      </c>
      <c r="N43" s="4">
        <v>1.518</v>
      </c>
      <c r="O43" s="60"/>
      <c r="P43" s="60"/>
      <c r="Q43" s="60"/>
      <c r="R43" s="69"/>
      <c r="S43" s="36" t="s">
        <v>4</v>
      </c>
      <c r="T43" s="4">
        <v>5.7000000000000002E-2</v>
      </c>
      <c r="U43" s="4">
        <v>1.7090000000000001</v>
      </c>
      <c r="V43" s="4">
        <v>9.7669999999999995</v>
      </c>
      <c r="W43" s="60"/>
      <c r="X43" s="60"/>
      <c r="Y43" s="60"/>
    </row>
    <row r="44" spans="1:25" s="1" customFormat="1" x14ac:dyDescent="0.25">
      <c r="A44" s="60"/>
      <c r="B44" s="63"/>
      <c r="C44" s="7" t="s">
        <v>5</v>
      </c>
      <c r="D44" s="4">
        <v>0.71</v>
      </c>
      <c r="E44" s="4">
        <v>4.1959999999999997</v>
      </c>
      <c r="F44" s="4">
        <v>10.215</v>
      </c>
      <c r="G44" s="60"/>
      <c r="H44" s="60"/>
      <c r="I44" s="60"/>
      <c r="J44" s="66"/>
      <c r="K44" s="9" t="s">
        <v>5</v>
      </c>
      <c r="L44" s="4">
        <v>0</v>
      </c>
      <c r="M44" s="4">
        <v>0.34699999999999998</v>
      </c>
      <c r="N44" s="4">
        <v>3.2120000000000002</v>
      </c>
      <c r="O44" s="60"/>
      <c r="P44" s="60"/>
      <c r="Q44" s="60"/>
      <c r="R44" s="69"/>
      <c r="S44" s="36" t="s">
        <v>5</v>
      </c>
      <c r="T44" s="4">
        <v>0.91</v>
      </c>
      <c r="U44" s="4">
        <v>5.7789999999999999</v>
      </c>
      <c r="V44" s="4">
        <v>14.675000000000001</v>
      </c>
      <c r="W44" s="60"/>
      <c r="X44" s="60"/>
      <c r="Y44" s="60"/>
    </row>
    <row r="45" spans="1:25" s="1" customFormat="1" x14ac:dyDescent="0.25">
      <c r="A45" s="60"/>
      <c r="B45" s="64"/>
      <c r="C45" s="7" t="s">
        <v>6</v>
      </c>
      <c r="D45" s="4">
        <v>7.3999999999999996E-2</v>
      </c>
      <c r="E45" s="4">
        <v>8.1000000000000003E-2</v>
      </c>
      <c r="F45" s="4">
        <v>2.016</v>
      </c>
      <c r="G45" s="61"/>
      <c r="H45" s="61"/>
      <c r="I45" s="61"/>
      <c r="J45" s="67"/>
      <c r="K45" s="9" t="s">
        <v>6</v>
      </c>
      <c r="L45" s="4">
        <v>0</v>
      </c>
      <c r="M45" s="4">
        <v>0</v>
      </c>
      <c r="N45" s="4">
        <v>2.4849999999999999</v>
      </c>
      <c r="O45" s="61"/>
      <c r="P45" s="61"/>
      <c r="Q45" s="61"/>
      <c r="R45" s="70"/>
      <c r="S45" s="36" t="s">
        <v>6</v>
      </c>
      <c r="T45" s="4">
        <v>0.50900000000000001</v>
      </c>
      <c r="U45" s="4">
        <v>4.3570000000000002</v>
      </c>
      <c r="V45" s="4">
        <v>14.096</v>
      </c>
      <c r="W45" s="61"/>
      <c r="X45" s="61"/>
      <c r="Y45" s="61"/>
    </row>
    <row r="46" spans="1:25" s="1" customFormat="1" x14ac:dyDescent="0.25">
      <c r="A46" s="60"/>
      <c r="B46" s="62">
        <v>4290</v>
      </c>
      <c r="C46" s="7" t="s">
        <v>3</v>
      </c>
      <c r="D46" s="4">
        <v>0</v>
      </c>
      <c r="E46" s="4">
        <v>0</v>
      </c>
      <c r="F46" s="4">
        <v>0.38400000000000001</v>
      </c>
      <c r="G46" s="59">
        <f>SUM(D46:D49)/2</f>
        <v>0</v>
      </c>
      <c r="H46" s="59">
        <f>SUM(E46:E49)/2</f>
        <v>0</v>
      </c>
      <c r="I46" s="59">
        <f>SUM(F46:F49)/2</f>
        <v>0.55449999999999999</v>
      </c>
      <c r="J46" s="65">
        <v>4290</v>
      </c>
      <c r="K46" s="9" t="s">
        <v>3</v>
      </c>
      <c r="L46" s="4">
        <v>0</v>
      </c>
      <c r="M46" s="4">
        <v>0</v>
      </c>
      <c r="N46" s="4">
        <v>0</v>
      </c>
      <c r="O46" s="59">
        <f>SUM(L46:L49)/3</f>
        <v>0</v>
      </c>
      <c r="P46" s="59">
        <f>SUM(M46:M49)/3</f>
        <v>0.3706666666666667</v>
      </c>
      <c r="Q46" s="59">
        <f>SUM(N46:N49)/3</f>
        <v>2.214</v>
      </c>
      <c r="R46" s="68">
        <v>4290</v>
      </c>
      <c r="S46" s="36" t="s">
        <v>3</v>
      </c>
      <c r="T46" s="4">
        <v>0.129</v>
      </c>
      <c r="U46" s="4">
        <v>0.77800000000000002</v>
      </c>
      <c r="V46" s="4">
        <v>3.5659999999999998</v>
      </c>
      <c r="W46" s="59">
        <f t="shared" ref="W46" si="58">SUM(T46:T49)/4</f>
        <v>0.15875</v>
      </c>
      <c r="X46" s="59">
        <f t="shared" ref="X46" si="59">SUM(U46:U49)/4</f>
        <v>0.71500000000000008</v>
      </c>
      <c r="Y46" s="59">
        <f t="shared" ref="Y46" si="60">SUM(V46:V49)/4</f>
        <v>3.39425</v>
      </c>
    </row>
    <row r="47" spans="1:25" s="1" customFormat="1" x14ac:dyDescent="0.25">
      <c r="A47" s="60"/>
      <c r="B47" s="63"/>
      <c r="C47" s="7" t="s">
        <v>4</v>
      </c>
      <c r="D47" s="4">
        <v>0</v>
      </c>
      <c r="E47" s="4">
        <v>0</v>
      </c>
      <c r="F47" s="4">
        <v>0.72499999999999998</v>
      </c>
      <c r="G47" s="60"/>
      <c r="H47" s="60"/>
      <c r="I47" s="60"/>
      <c r="J47" s="66"/>
      <c r="K47" s="9" t="s">
        <v>4</v>
      </c>
      <c r="L47" s="4">
        <v>0</v>
      </c>
      <c r="M47" s="4">
        <v>0.189</v>
      </c>
      <c r="N47" s="4">
        <v>1.756</v>
      </c>
      <c r="O47" s="60"/>
      <c r="P47" s="60"/>
      <c r="Q47" s="60"/>
      <c r="R47" s="69"/>
      <c r="S47" s="36" t="s">
        <v>4</v>
      </c>
      <c r="T47" s="4">
        <v>0.13700000000000001</v>
      </c>
      <c r="U47" s="4">
        <v>0.59199999999999997</v>
      </c>
      <c r="V47" s="4">
        <v>3.0750000000000002</v>
      </c>
      <c r="W47" s="60"/>
      <c r="X47" s="60"/>
      <c r="Y47" s="60"/>
    </row>
    <row r="48" spans="1:25" s="1" customFormat="1" x14ac:dyDescent="0.25">
      <c r="A48" s="60"/>
      <c r="B48" s="63"/>
      <c r="C48" s="7" t="s">
        <v>5</v>
      </c>
      <c r="D48" s="4">
        <v>0</v>
      </c>
      <c r="E48" s="4">
        <v>0</v>
      </c>
      <c r="F48" s="4">
        <v>0</v>
      </c>
      <c r="G48" s="60"/>
      <c r="H48" s="60"/>
      <c r="I48" s="60"/>
      <c r="J48" s="66"/>
      <c r="K48" s="9" t="s">
        <v>5</v>
      </c>
      <c r="L48" s="4">
        <v>0</v>
      </c>
      <c r="M48" s="4">
        <v>0.45500000000000002</v>
      </c>
      <c r="N48" s="4">
        <v>3.0030000000000001</v>
      </c>
      <c r="O48" s="60"/>
      <c r="P48" s="60"/>
      <c r="Q48" s="60"/>
      <c r="R48" s="69"/>
      <c r="S48" s="36" t="s">
        <v>5</v>
      </c>
      <c r="T48" s="4">
        <v>0.19</v>
      </c>
      <c r="U48" s="4">
        <v>0.60799999999999998</v>
      </c>
      <c r="V48" s="4">
        <v>3.2509999999999999</v>
      </c>
      <c r="W48" s="60"/>
      <c r="X48" s="60"/>
      <c r="Y48" s="60"/>
    </row>
    <row r="49" spans="1:25" s="1" customFormat="1" x14ac:dyDescent="0.25">
      <c r="A49" s="60"/>
      <c r="B49" s="64"/>
      <c r="C49" s="7" t="s">
        <v>6</v>
      </c>
      <c r="D49" s="4">
        <v>0</v>
      </c>
      <c r="E49" s="4">
        <v>0</v>
      </c>
      <c r="F49" s="4">
        <v>0</v>
      </c>
      <c r="G49" s="61"/>
      <c r="H49" s="61"/>
      <c r="I49" s="61"/>
      <c r="J49" s="67"/>
      <c r="K49" s="9" t="s">
        <v>6</v>
      </c>
      <c r="L49" s="4">
        <v>0</v>
      </c>
      <c r="M49" s="4">
        <v>0.46800000000000003</v>
      </c>
      <c r="N49" s="4">
        <v>1.883</v>
      </c>
      <c r="O49" s="61"/>
      <c r="P49" s="61"/>
      <c r="Q49" s="61"/>
      <c r="R49" s="70"/>
      <c r="S49" s="36" t="s">
        <v>6</v>
      </c>
      <c r="T49" s="4">
        <v>0.17899999999999999</v>
      </c>
      <c r="U49" s="4">
        <v>0.88200000000000001</v>
      </c>
      <c r="V49" s="4">
        <v>3.6850000000000001</v>
      </c>
      <c r="W49" s="61"/>
      <c r="X49" s="61"/>
      <c r="Y49" s="61"/>
    </row>
    <row r="50" spans="1:25" s="1" customFormat="1" x14ac:dyDescent="0.25">
      <c r="A50" s="60"/>
      <c r="B50" s="62">
        <v>4291</v>
      </c>
      <c r="C50" s="7" t="s">
        <v>3</v>
      </c>
      <c r="D50" s="4">
        <v>0</v>
      </c>
      <c r="E50" s="4">
        <v>0.71899999999999997</v>
      </c>
      <c r="F50" s="4">
        <v>1.3180000000000001</v>
      </c>
      <c r="G50" s="59">
        <f t="shared" ref="G50:I50" si="61">SUM(D50:D53)/4</f>
        <v>0</v>
      </c>
      <c r="H50" s="59">
        <f t="shared" si="61"/>
        <v>1.21675</v>
      </c>
      <c r="I50" s="59">
        <f t="shared" si="61"/>
        <v>2.7525000000000004</v>
      </c>
      <c r="J50" s="65">
        <v>4291</v>
      </c>
      <c r="K50" s="9" t="s">
        <v>3</v>
      </c>
      <c r="L50" s="4">
        <v>0</v>
      </c>
      <c r="M50" s="4">
        <v>0.86699999999999999</v>
      </c>
      <c r="N50" s="4">
        <v>3.0219999999999998</v>
      </c>
      <c r="O50" s="59">
        <f t="shared" ref="O50" si="62">SUM(L50:L53)/4</f>
        <v>0</v>
      </c>
      <c r="P50" s="59">
        <f t="shared" ref="P50" si="63">SUM(M50:M53)/4</f>
        <v>0.87749999999999995</v>
      </c>
      <c r="Q50" s="59">
        <f t="shared" ref="Q50" si="64">SUM(N50:N53)/4</f>
        <v>4.2329999999999997</v>
      </c>
      <c r="R50" s="68">
        <v>4291</v>
      </c>
      <c r="S50" s="36" t="s">
        <v>3</v>
      </c>
      <c r="T50" s="4">
        <v>0.316</v>
      </c>
      <c r="U50" s="4">
        <v>4.4429999999999996</v>
      </c>
      <c r="V50" s="4">
        <v>9.86</v>
      </c>
      <c r="W50" s="59">
        <f t="shared" ref="W50:Y50" si="65">SUM(T50:T53)/4</f>
        <v>0.53225</v>
      </c>
      <c r="X50" s="59">
        <f t="shared" si="65"/>
        <v>5.4804999999999993</v>
      </c>
      <c r="Y50" s="59">
        <f t="shared" si="65"/>
        <v>11.530749999999999</v>
      </c>
    </row>
    <row r="51" spans="1:25" s="1" customFormat="1" x14ac:dyDescent="0.25">
      <c r="A51" s="60"/>
      <c r="B51" s="63"/>
      <c r="C51" s="7" t="s">
        <v>4</v>
      </c>
      <c r="D51" s="4">
        <v>0</v>
      </c>
      <c r="E51" s="4">
        <v>0.34399999999999997</v>
      </c>
      <c r="F51" s="4">
        <v>0.48699999999999999</v>
      </c>
      <c r="G51" s="60"/>
      <c r="H51" s="60"/>
      <c r="I51" s="60"/>
      <c r="J51" s="66"/>
      <c r="K51" s="9" t="s">
        <v>4</v>
      </c>
      <c r="L51" s="4">
        <v>0</v>
      </c>
      <c r="M51" s="4">
        <v>0.69099999999999995</v>
      </c>
      <c r="N51" s="4">
        <v>4.2779999999999996</v>
      </c>
      <c r="O51" s="60"/>
      <c r="P51" s="60"/>
      <c r="Q51" s="60"/>
      <c r="R51" s="69"/>
      <c r="S51" s="36" t="s">
        <v>4</v>
      </c>
      <c r="T51" s="4">
        <v>0.751</v>
      </c>
      <c r="U51" s="4">
        <v>6.0419999999999998</v>
      </c>
      <c r="V51" s="4">
        <v>12.714</v>
      </c>
      <c r="W51" s="60"/>
      <c r="X51" s="60"/>
      <c r="Y51" s="60"/>
    </row>
    <row r="52" spans="1:25" s="2" customFormat="1" x14ac:dyDescent="0.25">
      <c r="A52" s="60"/>
      <c r="B52" s="63"/>
      <c r="C52" s="7" t="s">
        <v>5</v>
      </c>
      <c r="D52" s="4">
        <v>0</v>
      </c>
      <c r="E52" s="4">
        <v>1.93</v>
      </c>
      <c r="F52" s="4">
        <v>4.9669999999999996</v>
      </c>
      <c r="G52" s="60"/>
      <c r="H52" s="60"/>
      <c r="I52" s="60"/>
      <c r="J52" s="66"/>
      <c r="K52" s="9" t="s">
        <v>5</v>
      </c>
      <c r="L52" s="4">
        <v>0</v>
      </c>
      <c r="M52" s="4">
        <v>0.88100000000000001</v>
      </c>
      <c r="N52" s="4">
        <v>4.8789999999999996</v>
      </c>
      <c r="O52" s="60"/>
      <c r="P52" s="60"/>
      <c r="Q52" s="60"/>
      <c r="R52" s="69"/>
      <c r="S52" s="36" t="s">
        <v>5</v>
      </c>
      <c r="T52" s="4">
        <v>0.46100000000000002</v>
      </c>
      <c r="U52" s="4">
        <v>5.819</v>
      </c>
      <c r="V52" s="4">
        <v>11.305999999999999</v>
      </c>
      <c r="W52" s="60"/>
      <c r="X52" s="60"/>
      <c r="Y52" s="60"/>
    </row>
    <row r="53" spans="1:25" s="1" customFormat="1" x14ac:dyDescent="0.25">
      <c r="A53" s="60"/>
      <c r="B53" s="64"/>
      <c r="C53" s="7" t="s">
        <v>6</v>
      </c>
      <c r="D53" s="4">
        <v>0</v>
      </c>
      <c r="E53" s="4">
        <v>1.8740000000000001</v>
      </c>
      <c r="F53" s="4">
        <v>4.2380000000000004</v>
      </c>
      <c r="G53" s="61"/>
      <c r="H53" s="61"/>
      <c r="I53" s="61"/>
      <c r="J53" s="67"/>
      <c r="K53" s="9" t="s">
        <v>6</v>
      </c>
      <c r="L53" s="4">
        <v>0</v>
      </c>
      <c r="M53" s="4">
        <v>1.071</v>
      </c>
      <c r="N53" s="4">
        <v>4.7530000000000001</v>
      </c>
      <c r="O53" s="61"/>
      <c r="P53" s="61"/>
      <c r="Q53" s="61"/>
      <c r="R53" s="70"/>
      <c r="S53" s="36" t="s">
        <v>6</v>
      </c>
      <c r="T53" s="4">
        <v>0.60099999999999998</v>
      </c>
      <c r="U53" s="4">
        <v>5.6180000000000003</v>
      </c>
      <c r="V53" s="4">
        <v>12.243</v>
      </c>
      <c r="W53" s="61"/>
      <c r="X53" s="61"/>
      <c r="Y53" s="61"/>
    </row>
    <row r="54" spans="1:25" s="1" customFormat="1" x14ac:dyDescent="0.25">
      <c r="A54" s="60"/>
      <c r="B54" s="62" t="s">
        <v>2</v>
      </c>
      <c r="C54" s="7" t="s">
        <v>3</v>
      </c>
      <c r="D54" s="4">
        <v>0</v>
      </c>
      <c r="E54" s="4">
        <v>0</v>
      </c>
      <c r="F54" s="4">
        <v>0</v>
      </c>
      <c r="G54" s="59">
        <f t="shared" ref="G54:I54" si="66">SUM(D54:D57)/4</f>
        <v>0</v>
      </c>
      <c r="H54" s="59">
        <f t="shared" si="66"/>
        <v>0</v>
      </c>
      <c r="I54" s="59">
        <f t="shared" si="66"/>
        <v>0</v>
      </c>
      <c r="J54" s="65" t="s">
        <v>2</v>
      </c>
      <c r="K54" s="9" t="s">
        <v>3</v>
      </c>
      <c r="L54" s="4">
        <v>0</v>
      </c>
      <c r="M54" s="4">
        <v>0</v>
      </c>
      <c r="N54" s="4">
        <v>0</v>
      </c>
      <c r="O54" s="59">
        <f t="shared" ref="O54" si="67">SUM(L54:L57)/4</f>
        <v>0</v>
      </c>
      <c r="P54" s="59">
        <f t="shared" ref="P54" si="68">SUM(M54:M57)/4</f>
        <v>0</v>
      </c>
      <c r="Q54" s="59">
        <f t="shared" ref="Q54" si="69">SUM(N54:N57)/4</f>
        <v>0</v>
      </c>
      <c r="R54" s="68" t="s">
        <v>2</v>
      </c>
      <c r="S54" s="36" t="s">
        <v>3</v>
      </c>
      <c r="T54" s="4">
        <v>0</v>
      </c>
      <c r="U54" s="4">
        <v>0</v>
      </c>
      <c r="V54" s="4">
        <v>0</v>
      </c>
      <c r="W54" s="59">
        <f t="shared" ref="W54" si="70">SUM(T54:T57)/4</f>
        <v>0</v>
      </c>
      <c r="X54" s="59">
        <f t="shared" ref="X54" si="71">SUM(U54:U57)/4</f>
        <v>0</v>
      </c>
      <c r="Y54" s="59">
        <f t="shared" ref="Y54" si="72">SUM(V54:V57)/4</f>
        <v>0</v>
      </c>
    </row>
    <row r="55" spans="1:25" s="1" customFormat="1" x14ac:dyDescent="0.25">
      <c r="A55" s="60"/>
      <c r="B55" s="63"/>
      <c r="C55" s="7" t="s">
        <v>4</v>
      </c>
      <c r="D55" s="4">
        <v>0</v>
      </c>
      <c r="E55" s="4">
        <v>0</v>
      </c>
      <c r="F55" s="4">
        <v>0</v>
      </c>
      <c r="G55" s="60"/>
      <c r="H55" s="60"/>
      <c r="I55" s="60"/>
      <c r="J55" s="66"/>
      <c r="K55" s="9" t="s">
        <v>4</v>
      </c>
      <c r="L55" s="4">
        <v>0</v>
      </c>
      <c r="M55" s="4">
        <v>0</v>
      </c>
      <c r="N55" s="4">
        <v>0</v>
      </c>
      <c r="O55" s="60"/>
      <c r="P55" s="60"/>
      <c r="Q55" s="60"/>
      <c r="R55" s="69"/>
      <c r="S55" s="36" t="s">
        <v>4</v>
      </c>
      <c r="T55" s="4">
        <v>0</v>
      </c>
      <c r="U55" s="4">
        <v>0</v>
      </c>
      <c r="V55" s="4">
        <v>0</v>
      </c>
      <c r="W55" s="60"/>
      <c r="X55" s="60"/>
      <c r="Y55" s="60"/>
    </row>
    <row r="56" spans="1:25" s="1" customFormat="1" x14ac:dyDescent="0.25">
      <c r="A56" s="60"/>
      <c r="B56" s="63"/>
      <c r="C56" s="7" t="s">
        <v>5</v>
      </c>
      <c r="D56" s="4">
        <v>0</v>
      </c>
      <c r="E56" s="4">
        <v>0</v>
      </c>
      <c r="F56" s="4">
        <v>0</v>
      </c>
      <c r="G56" s="60"/>
      <c r="H56" s="60"/>
      <c r="I56" s="60"/>
      <c r="J56" s="66"/>
      <c r="K56" s="9" t="s">
        <v>5</v>
      </c>
      <c r="L56" s="4">
        <v>0</v>
      </c>
      <c r="M56" s="4">
        <v>0</v>
      </c>
      <c r="N56" s="4">
        <v>0</v>
      </c>
      <c r="O56" s="60"/>
      <c r="P56" s="60"/>
      <c r="Q56" s="60"/>
      <c r="R56" s="69"/>
      <c r="S56" s="36" t="s">
        <v>5</v>
      </c>
      <c r="T56" s="4">
        <v>0</v>
      </c>
      <c r="U56" s="4">
        <v>0</v>
      </c>
      <c r="V56" s="4">
        <v>0</v>
      </c>
      <c r="W56" s="60"/>
      <c r="X56" s="60"/>
      <c r="Y56" s="60"/>
    </row>
    <row r="57" spans="1:25" s="1" customFormat="1" x14ac:dyDescent="0.25">
      <c r="A57" s="61"/>
      <c r="B57" s="64"/>
      <c r="C57" s="7" t="s">
        <v>6</v>
      </c>
      <c r="D57" s="4">
        <v>0</v>
      </c>
      <c r="E57" s="4">
        <v>0</v>
      </c>
      <c r="F57" s="4">
        <v>0</v>
      </c>
      <c r="G57" s="61"/>
      <c r="H57" s="61"/>
      <c r="I57" s="61"/>
      <c r="J57" s="67"/>
      <c r="K57" s="9" t="s">
        <v>6</v>
      </c>
      <c r="L57" s="4">
        <v>0</v>
      </c>
      <c r="M57" s="4">
        <v>0</v>
      </c>
      <c r="N57" s="4">
        <v>0</v>
      </c>
      <c r="O57" s="61"/>
      <c r="P57" s="61"/>
      <c r="Q57" s="61"/>
      <c r="R57" s="70"/>
      <c r="S57" s="36" t="s">
        <v>6</v>
      </c>
      <c r="T57" s="4">
        <v>0</v>
      </c>
      <c r="U57" s="4">
        <v>0</v>
      </c>
      <c r="V57" s="4">
        <v>0</v>
      </c>
      <c r="W57" s="61"/>
      <c r="X57" s="61"/>
      <c r="Y57" s="61"/>
    </row>
    <row r="58" spans="1:25" s="1" customFormat="1" x14ac:dyDescent="0.25">
      <c r="A58" s="59" t="s">
        <v>1</v>
      </c>
      <c r="B58" s="62">
        <v>3118</v>
      </c>
      <c r="C58" s="7" t="s">
        <v>3</v>
      </c>
      <c r="D58" s="4">
        <v>0</v>
      </c>
      <c r="E58" s="4">
        <v>0</v>
      </c>
      <c r="F58" s="4">
        <v>0</v>
      </c>
      <c r="G58" s="59">
        <f>SUM(D58:D61)/3</f>
        <v>0.157</v>
      </c>
      <c r="H58" s="59">
        <f>SUM(E58:E61)/3</f>
        <v>0.68933333333333335</v>
      </c>
      <c r="I58" s="59">
        <f>SUM(F58:F61)/3</f>
        <v>1.369</v>
      </c>
      <c r="J58" s="65">
        <v>3118</v>
      </c>
      <c r="K58" s="9" t="s">
        <v>3</v>
      </c>
      <c r="L58" s="4">
        <v>0</v>
      </c>
      <c r="M58" s="4">
        <v>0</v>
      </c>
      <c r="N58" s="4">
        <v>0</v>
      </c>
      <c r="O58" s="59">
        <f>SUM(L58:L61)/3</f>
        <v>8.2000000000000003E-2</v>
      </c>
      <c r="P58" s="59">
        <f>SUM(M58:M61)/3</f>
        <v>0.38700000000000001</v>
      </c>
      <c r="Q58" s="59">
        <f>SUM(N58:N61)/3</f>
        <v>0.69133333333333324</v>
      </c>
      <c r="R58" s="68">
        <v>3118</v>
      </c>
      <c r="S58" s="36" t="s">
        <v>3</v>
      </c>
      <c r="T58" s="4">
        <v>0</v>
      </c>
      <c r="U58" s="4">
        <v>2.323</v>
      </c>
      <c r="V58" s="4">
        <v>9.4239999999999995</v>
      </c>
      <c r="W58" s="59">
        <f t="shared" ref="W58:Y58" si="73">SUM(T58:T61)/4</f>
        <v>0.27424999999999999</v>
      </c>
      <c r="X58" s="59">
        <f t="shared" si="73"/>
        <v>3.2010000000000005</v>
      </c>
      <c r="Y58" s="59">
        <f t="shared" si="73"/>
        <v>9.3595000000000006</v>
      </c>
    </row>
    <row r="59" spans="1:25" s="1" customFormat="1" x14ac:dyDescent="0.25">
      <c r="A59" s="60"/>
      <c r="B59" s="63"/>
      <c r="C59" s="7" t="s">
        <v>4</v>
      </c>
      <c r="D59" s="4">
        <v>0.19600000000000001</v>
      </c>
      <c r="E59" s="4">
        <v>1.0649999999999999</v>
      </c>
      <c r="F59" s="4">
        <v>1.903</v>
      </c>
      <c r="G59" s="60"/>
      <c r="H59" s="60"/>
      <c r="I59" s="60"/>
      <c r="J59" s="66"/>
      <c r="K59" s="9" t="s">
        <v>4</v>
      </c>
      <c r="L59" s="4">
        <v>0.10299999999999999</v>
      </c>
      <c r="M59" s="4">
        <v>0.29199999999999998</v>
      </c>
      <c r="N59" s="4">
        <v>0.375</v>
      </c>
      <c r="O59" s="60"/>
      <c r="P59" s="60"/>
      <c r="Q59" s="60"/>
      <c r="R59" s="69"/>
      <c r="S59" s="36" t="s">
        <v>4</v>
      </c>
      <c r="T59" s="4">
        <v>0</v>
      </c>
      <c r="U59" s="4">
        <v>1.0740000000000001</v>
      </c>
      <c r="V59" s="4">
        <v>7.9770000000000003</v>
      </c>
      <c r="W59" s="60"/>
      <c r="X59" s="60"/>
      <c r="Y59" s="60"/>
    </row>
    <row r="60" spans="1:25" s="1" customFormat="1" x14ac:dyDescent="0.25">
      <c r="A60" s="60"/>
      <c r="B60" s="63"/>
      <c r="C60" s="7" t="s">
        <v>5</v>
      </c>
      <c r="D60" s="4">
        <v>6.2E-2</v>
      </c>
      <c r="E60" s="4">
        <v>0.76500000000000001</v>
      </c>
      <c r="F60" s="4">
        <v>1.4830000000000001</v>
      </c>
      <c r="G60" s="60"/>
      <c r="H60" s="60"/>
      <c r="I60" s="60"/>
      <c r="J60" s="66"/>
      <c r="K60" s="9" t="s">
        <v>5</v>
      </c>
      <c r="L60" s="4">
        <v>0</v>
      </c>
      <c r="M60" s="4">
        <v>0.16400000000000001</v>
      </c>
      <c r="N60" s="4">
        <v>9.5000000000000001E-2</v>
      </c>
      <c r="O60" s="60"/>
      <c r="P60" s="60"/>
      <c r="Q60" s="60"/>
      <c r="R60" s="69"/>
      <c r="S60" s="36" t="s">
        <v>5</v>
      </c>
      <c r="T60" s="4">
        <v>0.54700000000000004</v>
      </c>
      <c r="U60" s="4">
        <v>5.0490000000000004</v>
      </c>
      <c r="V60" s="4">
        <v>8.8089999999999993</v>
      </c>
      <c r="W60" s="60"/>
      <c r="X60" s="60"/>
      <c r="Y60" s="60"/>
    </row>
    <row r="61" spans="1:25" s="1" customFormat="1" x14ac:dyDescent="0.25">
      <c r="A61" s="60"/>
      <c r="B61" s="64"/>
      <c r="C61" s="7" t="s">
        <v>6</v>
      </c>
      <c r="D61" s="4">
        <v>0.21299999999999999</v>
      </c>
      <c r="E61" s="4">
        <v>0.23799999999999999</v>
      </c>
      <c r="F61" s="4">
        <v>0.72099999999999997</v>
      </c>
      <c r="G61" s="61"/>
      <c r="H61" s="61"/>
      <c r="I61" s="61"/>
      <c r="J61" s="67"/>
      <c r="K61" s="9" t="s">
        <v>6</v>
      </c>
      <c r="L61" s="4">
        <v>0.14299999999999999</v>
      </c>
      <c r="M61" s="4">
        <v>0.70499999999999996</v>
      </c>
      <c r="N61" s="4">
        <v>1.6040000000000001</v>
      </c>
      <c r="O61" s="61"/>
      <c r="P61" s="61"/>
      <c r="Q61" s="61"/>
      <c r="R61" s="70"/>
      <c r="S61" s="36" t="s">
        <v>6</v>
      </c>
      <c r="T61" s="4">
        <v>0.55000000000000004</v>
      </c>
      <c r="U61" s="4">
        <v>4.3579999999999997</v>
      </c>
      <c r="V61" s="4">
        <v>11.228</v>
      </c>
      <c r="W61" s="61"/>
      <c r="X61" s="61"/>
      <c r="Y61" s="61"/>
    </row>
    <row r="62" spans="1:25" s="1" customFormat="1" x14ac:dyDescent="0.25">
      <c r="A62" s="60"/>
      <c r="B62" s="62">
        <v>3126</v>
      </c>
      <c r="C62" s="7" t="s">
        <v>3</v>
      </c>
      <c r="D62" s="4">
        <v>0</v>
      </c>
      <c r="E62" s="4">
        <v>0</v>
      </c>
      <c r="F62" s="4">
        <v>0</v>
      </c>
      <c r="G62" s="59">
        <f>SUM(D62:D65)/3</f>
        <v>0.33</v>
      </c>
      <c r="H62" s="59">
        <f>SUM(E62:E65)/3</f>
        <v>1.327</v>
      </c>
      <c r="I62" s="59">
        <f>SUM(F62:F65)/3</f>
        <v>2.7360000000000002</v>
      </c>
      <c r="J62" s="65">
        <v>3126</v>
      </c>
      <c r="K62" s="9" t="s">
        <v>3</v>
      </c>
      <c r="L62" s="4">
        <v>0.28199999999999997</v>
      </c>
      <c r="M62" s="4">
        <v>3.3140000000000001</v>
      </c>
      <c r="N62" s="4">
        <v>5.7190000000000003</v>
      </c>
      <c r="O62" s="59">
        <f>SUM(L62:L65)/3</f>
        <v>0.26166666666666666</v>
      </c>
      <c r="P62" s="59">
        <f>SUM(M62:M65)/3</f>
        <v>2.5426666666666669</v>
      </c>
      <c r="Q62" s="59">
        <f>SUM(N62:N65)/3</f>
        <v>4.67</v>
      </c>
      <c r="R62" s="68">
        <v>3126</v>
      </c>
      <c r="S62" s="36" t="s">
        <v>3</v>
      </c>
      <c r="T62" s="4">
        <v>7.4999999999999997E-2</v>
      </c>
      <c r="U62" s="4">
        <v>1.0920000000000001</v>
      </c>
      <c r="V62" s="4">
        <v>4.5810000000000004</v>
      </c>
      <c r="W62" s="59">
        <f t="shared" ref="W62" si="74">SUM(T62:T65)/4</f>
        <v>0.32150000000000001</v>
      </c>
      <c r="X62" s="59">
        <f t="shared" ref="X62" si="75">SUM(U62:U65)/4</f>
        <v>2.5287499999999996</v>
      </c>
      <c r="Y62" s="59">
        <f t="shared" ref="Y62" si="76">SUM(V62:V65)/4</f>
        <v>7.3659999999999997</v>
      </c>
    </row>
    <row r="63" spans="1:25" s="1" customFormat="1" x14ac:dyDescent="0.25">
      <c r="A63" s="60"/>
      <c r="B63" s="63"/>
      <c r="C63" s="7" t="s">
        <v>4</v>
      </c>
      <c r="D63" s="4">
        <v>0.152</v>
      </c>
      <c r="E63" s="4">
        <v>0.66700000000000004</v>
      </c>
      <c r="F63" s="4">
        <v>1.4750000000000001</v>
      </c>
      <c r="G63" s="60"/>
      <c r="H63" s="60"/>
      <c r="I63" s="60"/>
      <c r="J63" s="66"/>
      <c r="K63" s="9" t="s">
        <v>4</v>
      </c>
      <c r="L63" s="4">
        <v>0.35499999999999998</v>
      </c>
      <c r="M63" s="4">
        <v>3.6589999999999998</v>
      </c>
      <c r="N63" s="4">
        <v>6.3220000000000001</v>
      </c>
      <c r="O63" s="60"/>
      <c r="P63" s="60"/>
      <c r="Q63" s="60"/>
      <c r="R63" s="69"/>
      <c r="S63" s="36" t="s">
        <v>4</v>
      </c>
      <c r="T63" s="4">
        <v>0.13400000000000001</v>
      </c>
      <c r="U63" s="4">
        <v>2.2999999999999998</v>
      </c>
      <c r="V63" s="4">
        <v>7.1150000000000002</v>
      </c>
      <c r="W63" s="60"/>
      <c r="X63" s="60"/>
      <c r="Y63" s="60"/>
    </row>
    <row r="64" spans="1:25" s="1" customFormat="1" x14ac:dyDescent="0.25">
      <c r="A64" s="60"/>
      <c r="B64" s="63"/>
      <c r="C64" s="7" t="s">
        <v>5</v>
      </c>
      <c r="D64" s="4">
        <v>0.498</v>
      </c>
      <c r="E64" s="4">
        <v>1.851</v>
      </c>
      <c r="F64" s="4">
        <v>3.573</v>
      </c>
      <c r="G64" s="60"/>
      <c r="H64" s="60"/>
      <c r="I64" s="60"/>
      <c r="J64" s="66"/>
      <c r="K64" s="9" t="s">
        <v>5</v>
      </c>
      <c r="L64" s="4">
        <v>0</v>
      </c>
      <c r="M64" s="4">
        <v>0</v>
      </c>
      <c r="N64" s="4">
        <v>0</v>
      </c>
      <c r="O64" s="60"/>
      <c r="P64" s="60"/>
      <c r="Q64" s="60"/>
      <c r="R64" s="69"/>
      <c r="S64" s="36" t="s">
        <v>5</v>
      </c>
      <c r="T64" s="4">
        <v>0.54</v>
      </c>
      <c r="U64" s="4">
        <v>3.173</v>
      </c>
      <c r="V64" s="4">
        <v>8.9990000000000006</v>
      </c>
      <c r="W64" s="60"/>
      <c r="X64" s="60"/>
      <c r="Y64" s="60"/>
    </row>
    <row r="65" spans="1:25" s="1" customFormat="1" x14ac:dyDescent="0.25">
      <c r="A65" s="60"/>
      <c r="B65" s="64"/>
      <c r="C65" s="7" t="s">
        <v>6</v>
      </c>
      <c r="D65" s="4">
        <v>0.34</v>
      </c>
      <c r="E65" s="4">
        <v>1.4630000000000001</v>
      </c>
      <c r="F65" s="4">
        <v>3.16</v>
      </c>
      <c r="G65" s="61"/>
      <c r="H65" s="61"/>
      <c r="I65" s="61"/>
      <c r="J65" s="67"/>
      <c r="K65" s="9" t="s">
        <v>6</v>
      </c>
      <c r="L65" s="4">
        <v>0.14799999999999999</v>
      </c>
      <c r="M65" s="4">
        <v>0.65500000000000003</v>
      </c>
      <c r="N65" s="4">
        <v>1.9690000000000001</v>
      </c>
      <c r="O65" s="61"/>
      <c r="P65" s="61"/>
      <c r="Q65" s="61"/>
      <c r="R65" s="70"/>
      <c r="S65" s="36" t="s">
        <v>6</v>
      </c>
      <c r="T65" s="4">
        <v>0.53700000000000003</v>
      </c>
      <c r="U65" s="4">
        <v>3.55</v>
      </c>
      <c r="V65" s="4">
        <v>8.7690000000000001</v>
      </c>
      <c r="W65" s="61"/>
      <c r="X65" s="61"/>
      <c r="Y65" s="61"/>
    </row>
    <row r="66" spans="1:25" s="1" customFormat="1" x14ac:dyDescent="0.25">
      <c r="A66" s="60"/>
      <c r="B66" s="62">
        <v>3128</v>
      </c>
      <c r="C66" s="7" t="s">
        <v>3</v>
      </c>
      <c r="D66" s="4">
        <v>8.5999999999999993E-2</v>
      </c>
      <c r="E66" s="4">
        <v>1.492</v>
      </c>
      <c r="F66" s="4">
        <v>4.4489999999999998</v>
      </c>
      <c r="G66" s="59">
        <f t="shared" ref="G66:I66" si="77">SUM(D66:D69)/4</f>
        <v>0.14349999999999999</v>
      </c>
      <c r="H66" s="59">
        <f t="shared" si="77"/>
        <v>1.1435</v>
      </c>
      <c r="I66" s="59">
        <f t="shared" si="77"/>
        <v>3.0812499999999998</v>
      </c>
      <c r="J66" s="65">
        <v>3128</v>
      </c>
      <c r="K66" s="9" t="s">
        <v>3</v>
      </c>
      <c r="L66" s="4">
        <v>0.23599999999999999</v>
      </c>
      <c r="M66" s="4">
        <v>1.867</v>
      </c>
      <c r="N66" s="4">
        <v>7.2430000000000003</v>
      </c>
      <c r="O66" s="59">
        <f t="shared" ref="O66" si="78">SUM(L66:L69)/4</f>
        <v>0.16125</v>
      </c>
      <c r="P66" s="59">
        <f t="shared" ref="P66" si="79">SUM(M66:M69)/4</f>
        <v>1.4065000000000001</v>
      </c>
      <c r="Q66" s="59">
        <f t="shared" ref="Q66" si="80">SUM(N66:N69)/4</f>
        <v>5.3872499999999999</v>
      </c>
      <c r="R66" s="68">
        <v>3128</v>
      </c>
      <c r="S66" s="36" t="s">
        <v>3</v>
      </c>
      <c r="T66" s="4">
        <v>0.46899999999999997</v>
      </c>
      <c r="U66" s="4">
        <v>4.8869999999999996</v>
      </c>
      <c r="V66" s="4">
        <v>10.894</v>
      </c>
      <c r="W66" s="59">
        <f t="shared" ref="W66:Y66" si="81">SUM(T66:T69)/4</f>
        <v>0.28925000000000001</v>
      </c>
      <c r="X66" s="59">
        <f t="shared" si="81"/>
        <v>3.0374999999999996</v>
      </c>
      <c r="Y66" s="59">
        <f t="shared" si="81"/>
        <v>9.6280000000000001</v>
      </c>
    </row>
    <row r="67" spans="1:25" s="1" customFormat="1" x14ac:dyDescent="0.25">
      <c r="A67" s="60"/>
      <c r="B67" s="63"/>
      <c r="C67" s="7" t="s">
        <v>4</v>
      </c>
      <c r="D67" s="4">
        <v>0</v>
      </c>
      <c r="E67" s="4">
        <v>4.9000000000000002E-2</v>
      </c>
      <c r="F67" s="4">
        <v>0.76</v>
      </c>
      <c r="G67" s="60"/>
      <c r="H67" s="60"/>
      <c r="I67" s="60"/>
      <c r="J67" s="66"/>
      <c r="K67" s="9" t="s">
        <v>4</v>
      </c>
      <c r="L67" s="4">
        <v>0.26200000000000001</v>
      </c>
      <c r="M67" s="4">
        <v>1.9390000000000001</v>
      </c>
      <c r="N67" s="4">
        <v>7.5659999999999998</v>
      </c>
      <c r="O67" s="60"/>
      <c r="P67" s="60"/>
      <c r="Q67" s="60"/>
      <c r="R67" s="69"/>
      <c r="S67" s="36" t="s">
        <v>4</v>
      </c>
      <c r="T67" s="4">
        <v>0.215</v>
      </c>
      <c r="U67" s="4">
        <v>3.2869999999999999</v>
      </c>
      <c r="V67" s="4">
        <v>10.179</v>
      </c>
      <c r="W67" s="60"/>
      <c r="X67" s="60"/>
      <c r="Y67" s="60"/>
    </row>
    <row r="68" spans="1:25" s="1" customFormat="1" x14ac:dyDescent="0.25">
      <c r="A68" s="60"/>
      <c r="B68" s="63"/>
      <c r="C68" s="7" t="s">
        <v>5</v>
      </c>
      <c r="D68" s="4">
        <v>0</v>
      </c>
      <c r="E68" s="4">
        <v>0</v>
      </c>
      <c r="F68" s="4">
        <v>6.5000000000000002E-2</v>
      </c>
      <c r="G68" s="60"/>
      <c r="H68" s="60"/>
      <c r="I68" s="60"/>
      <c r="J68" s="66"/>
      <c r="K68" s="9" t="s">
        <v>5</v>
      </c>
      <c r="L68" s="4">
        <v>0.14699999999999999</v>
      </c>
      <c r="M68" s="4">
        <v>1.6930000000000001</v>
      </c>
      <c r="N68" s="4">
        <v>6.4359999999999999</v>
      </c>
      <c r="O68" s="60"/>
      <c r="P68" s="60"/>
      <c r="Q68" s="60"/>
      <c r="R68" s="69"/>
      <c r="S68" s="36" t="s">
        <v>5</v>
      </c>
      <c r="T68" s="4">
        <v>0.06</v>
      </c>
      <c r="U68" s="4">
        <v>0.92600000000000005</v>
      </c>
      <c r="V68" s="4">
        <v>6.02</v>
      </c>
      <c r="W68" s="60"/>
      <c r="X68" s="60"/>
      <c r="Y68" s="60"/>
    </row>
    <row r="69" spans="1:25" s="1" customFormat="1" x14ac:dyDescent="0.25">
      <c r="A69" s="60"/>
      <c r="B69" s="64"/>
      <c r="C69" s="7" t="s">
        <v>6</v>
      </c>
      <c r="D69" s="4">
        <v>0.48799999999999999</v>
      </c>
      <c r="E69" s="4">
        <v>3.0329999999999999</v>
      </c>
      <c r="F69" s="4">
        <v>7.0510000000000002</v>
      </c>
      <c r="G69" s="61"/>
      <c r="H69" s="61"/>
      <c r="I69" s="61"/>
      <c r="J69" s="67"/>
      <c r="K69" s="9" t="s">
        <v>6</v>
      </c>
      <c r="L69" s="4">
        <v>0</v>
      </c>
      <c r="M69" s="4">
        <v>0.127</v>
      </c>
      <c r="N69" s="4">
        <v>0.30399999999999999</v>
      </c>
      <c r="O69" s="61"/>
      <c r="P69" s="61"/>
      <c r="Q69" s="61"/>
      <c r="R69" s="70"/>
      <c r="S69" s="36" t="s">
        <v>6</v>
      </c>
      <c r="T69" s="4">
        <v>0.41299999999999998</v>
      </c>
      <c r="U69" s="4">
        <v>3.05</v>
      </c>
      <c r="V69" s="4">
        <v>11.419</v>
      </c>
      <c r="W69" s="61"/>
      <c r="X69" s="61"/>
      <c r="Y69" s="61"/>
    </row>
    <row r="70" spans="1:25" s="1" customFormat="1" x14ac:dyDescent="0.25">
      <c r="A70" s="60"/>
      <c r="B70" s="62">
        <v>3616</v>
      </c>
      <c r="C70" s="7" t="s">
        <v>3</v>
      </c>
      <c r="D70" s="4">
        <v>0.45400000000000001</v>
      </c>
      <c r="E70" s="4">
        <v>2.4740000000000002</v>
      </c>
      <c r="F70" s="4">
        <v>8.7029999999999994</v>
      </c>
      <c r="G70" s="59">
        <f t="shared" ref="G70:I70" si="82">SUM(D70:D73)/4</f>
        <v>0.21675</v>
      </c>
      <c r="H70" s="59">
        <f t="shared" si="82"/>
        <v>1.542</v>
      </c>
      <c r="I70" s="59">
        <f t="shared" si="82"/>
        <v>6.3475000000000001</v>
      </c>
      <c r="J70" s="65">
        <v>3616</v>
      </c>
      <c r="K70" s="9" t="s">
        <v>3</v>
      </c>
      <c r="L70" s="4">
        <v>0.22600000000000001</v>
      </c>
      <c r="M70" s="4">
        <v>0.998</v>
      </c>
      <c r="N70" s="4">
        <v>1.41</v>
      </c>
      <c r="O70" s="59">
        <f>SUM(L70:L73)/3</f>
        <v>7.5333333333333335E-2</v>
      </c>
      <c r="P70" s="59">
        <f>SUM(M70:M73)/3</f>
        <v>0.97766666666666657</v>
      </c>
      <c r="Q70" s="59">
        <f>SUM(N70:N73)/3</f>
        <v>2.6190000000000002</v>
      </c>
      <c r="R70" s="68">
        <v>3616</v>
      </c>
      <c r="S70" s="36" t="s">
        <v>3</v>
      </c>
      <c r="T70" s="4">
        <v>0.35499999999999998</v>
      </c>
      <c r="U70" s="4">
        <v>2.6059999999999999</v>
      </c>
      <c r="V70" s="4">
        <v>9.0579999999999998</v>
      </c>
      <c r="W70" s="59">
        <f t="shared" ref="W70" si="83">SUM(T70:T73)/4</f>
        <v>0.62725000000000009</v>
      </c>
      <c r="X70" s="59">
        <f t="shared" ref="X70" si="84">SUM(U70:U73)/4</f>
        <v>3.2102499999999998</v>
      </c>
      <c r="Y70" s="59">
        <f t="shared" ref="Y70" si="85">SUM(V70:V73)/4</f>
        <v>10.50775</v>
      </c>
    </row>
    <row r="71" spans="1:25" s="1" customFormat="1" x14ac:dyDescent="0.25">
      <c r="A71" s="60"/>
      <c r="B71" s="63"/>
      <c r="C71" s="7" t="s">
        <v>4</v>
      </c>
      <c r="D71" s="4">
        <v>0.41299999999999998</v>
      </c>
      <c r="E71" s="4">
        <v>2.851</v>
      </c>
      <c r="F71" s="4">
        <v>8.1690000000000005</v>
      </c>
      <c r="G71" s="60"/>
      <c r="H71" s="60"/>
      <c r="I71" s="60"/>
      <c r="J71" s="66"/>
      <c r="K71" s="9" t="s">
        <v>4</v>
      </c>
      <c r="L71" s="4">
        <v>0</v>
      </c>
      <c r="M71" s="4">
        <v>0.89500000000000002</v>
      </c>
      <c r="N71" s="4">
        <v>2.726</v>
      </c>
      <c r="O71" s="60"/>
      <c r="P71" s="60"/>
      <c r="Q71" s="60"/>
      <c r="R71" s="69"/>
      <c r="S71" s="36" t="s">
        <v>4</v>
      </c>
      <c r="T71" s="4">
        <v>1.034</v>
      </c>
      <c r="U71" s="4">
        <v>4.5549999999999997</v>
      </c>
      <c r="V71" s="4">
        <v>12.039</v>
      </c>
      <c r="W71" s="60"/>
      <c r="X71" s="60"/>
      <c r="Y71" s="60"/>
    </row>
    <row r="72" spans="1:25" s="1" customFormat="1" x14ac:dyDescent="0.25">
      <c r="A72" s="60"/>
      <c r="B72" s="63"/>
      <c r="C72" s="7" t="s">
        <v>5</v>
      </c>
      <c r="D72" s="4">
        <v>0</v>
      </c>
      <c r="E72" s="4">
        <v>0.34799999999999998</v>
      </c>
      <c r="F72" s="4">
        <v>3.5880000000000001</v>
      </c>
      <c r="G72" s="60"/>
      <c r="H72" s="60"/>
      <c r="I72" s="60"/>
      <c r="J72" s="66"/>
      <c r="K72" s="9" t="s">
        <v>5</v>
      </c>
      <c r="L72" s="4">
        <v>0</v>
      </c>
      <c r="M72" s="4">
        <v>0</v>
      </c>
      <c r="N72" s="4">
        <v>0</v>
      </c>
      <c r="O72" s="60"/>
      <c r="P72" s="60"/>
      <c r="Q72" s="60"/>
      <c r="R72" s="69"/>
      <c r="S72" s="36" t="s">
        <v>5</v>
      </c>
      <c r="T72" s="4">
        <v>0.26300000000000001</v>
      </c>
      <c r="U72" s="4">
        <v>1.498</v>
      </c>
      <c r="V72" s="4">
        <v>8.9459999999999997</v>
      </c>
      <c r="W72" s="60"/>
      <c r="X72" s="60"/>
      <c r="Y72" s="60"/>
    </row>
    <row r="73" spans="1:25" s="1" customFormat="1" x14ac:dyDescent="0.25">
      <c r="A73" s="60"/>
      <c r="B73" s="64"/>
      <c r="C73" s="7" t="s">
        <v>6</v>
      </c>
      <c r="D73" s="4">
        <v>0</v>
      </c>
      <c r="E73" s="4">
        <v>0.495</v>
      </c>
      <c r="F73" s="4">
        <v>4.93</v>
      </c>
      <c r="G73" s="61"/>
      <c r="H73" s="61"/>
      <c r="I73" s="61"/>
      <c r="J73" s="67"/>
      <c r="K73" s="9" t="s">
        <v>6</v>
      </c>
      <c r="L73" s="4">
        <v>0</v>
      </c>
      <c r="M73" s="4">
        <v>1.04</v>
      </c>
      <c r="N73" s="4">
        <v>3.7210000000000001</v>
      </c>
      <c r="O73" s="61"/>
      <c r="P73" s="61"/>
      <c r="Q73" s="61"/>
      <c r="R73" s="70"/>
      <c r="S73" s="36" t="s">
        <v>6</v>
      </c>
      <c r="T73" s="4">
        <v>0.85699999999999998</v>
      </c>
      <c r="U73" s="4">
        <v>4.1820000000000004</v>
      </c>
      <c r="V73" s="4">
        <v>11.988</v>
      </c>
      <c r="W73" s="61"/>
      <c r="X73" s="61"/>
      <c r="Y73" s="61"/>
    </row>
    <row r="74" spans="1:25" s="1" customFormat="1" x14ac:dyDescent="0.25">
      <c r="A74" s="60"/>
      <c r="B74" s="62">
        <v>3770</v>
      </c>
      <c r="C74" s="7" t="s">
        <v>3</v>
      </c>
      <c r="D74" s="4">
        <v>0.249</v>
      </c>
      <c r="E74" s="4">
        <v>1.8340000000000001</v>
      </c>
      <c r="F74" s="4">
        <v>6.6559999999999997</v>
      </c>
      <c r="G74" s="59">
        <f>SUM(D74:D77)/3</f>
        <v>0.32900000000000001</v>
      </c>
      <c r="H74" s="59">
        <f>SUM(E74:E77)/3</f>
        <v>2.6006666666666667</v>
      </c>
      <c r="I74" s="59">
        <f>SUM(F74:F77)/3</f>
        <v>8.2463333333333342</v>
      </c>
      <c r="J74" s="65">
        <v>3770</v>
      </c>
      <c r="K74" s="9" t="s">
        <v>3</v>
      </c>
      <c r="L74" s="4">
        <v>0</v>
      </c>
      <c r="M74" s="4">
        <v>0</v>
      </c>
      <c r="N74" s="4">
        <v>0.57799999999999996</v>
      </c>
      <c r="O74" s="59">
        <f t="shared" ref="O74" si="86">SUM(L74:L77)/4</f>
        <v>9.0999999999999998E-2</v>
      </c>
      <c r="P74" s="59">
        <f t="shared" ref="P74" si="87">SUM(M74:M77)/4</f>
        <v>0.89150000000000007</v>
      </c>
      <c r="Q74" s="59">
        <f t="shared" ref="Q74" si="88">SUM(N74:N77)/4</f>
        <v>2.6535000000000002</v>
      </c>
      <c r="R74" s="68">
        <v>3770</v>
      </c>
      <c r="S74" s="36" t="s">
        <v>3</v>
      </c>
      <c r="T74" s="4">
        <v>0.253</v>
      </c>
      <c r="U74" s="4">
        <v>2.9380000000000002</v>
      </c>
      <c r="V74" s="4">
        <v>7.6909999999999998</v>
      </c>
      <c r="W74" s="59">
        <f t="shared" ref="W74:Y74" si="89">SUM(T74:T77)/4</f>
        <v>0.28350000000000003</v>
      </c>
      <c r="X74" s="59">
        <f t="shared" si="89"/>
        <v>3.0269999999999997</v>
      </c>
      <c r="Y74" s="59">
        <f t="shared" si="89"/>
        <v>8.8844999999999992</v>
      </c>
    </row>
    <row r="75" spans="1:25" s="1" customFormat="1" x14ac:dyDescent="0.25">
      <c r="A75" s="60"/>
      <c r="B75" s="63"/>
      <c r="C75" s="7" t="s">
        <v>4</v>
      </c>
      <c r="D75" s="4">
        <v>0</v>
      </c>
      <c r="E75" s="4">
        <v>0</v>
      </c>
      <c r="F75" s="4">
        <v>0</v>
      </c>
      <c r="G75" s="60"/>
      <c r="H75" s="60"/>
      <c r="I75" s="60"/>
      <c r="J75" s="66"/>
      <c r="K75" s="9" t="s">
        <v>4</v>
      </c>
      <c r="L75" s="4">
        <v>0.36399999999999999</v>
      </c>
      <c r="M75" s="4">
        <v>0.95899999999999996</v>
      </c>
      <c r="N75" s="4">
        <v>2.871</v>
      </c>
      <c r="O75" s="60"/>
      <c r="P75" s="60"/>
      <c r="Q75" s="60"/>
      <c r="R75" s="69"/>
      <c r="S75" s="36" t="s">
        <v>4</v>
      </c>
      <c r="T75" s="4">
        <v>0.38600000000000001</v>
      </c>
      <c r="U75" s="4">
        <v>4.3150000000000004</v>
      </c>
      <c r="V75" s="4">
        <v>11.957000000000001</v>
      </c>
      <c r="W75" s="60"/>
      <c r="X75" s="60"/>
      <c r="Y75" s="60"/>
    </row>
    <row r="76" spans="1:25" s="1" customFormat="1" x14ac:dyDescent="0.25">
      <c r="A76" s="60"/>
      <c r="B76" s="63"/>
      <c r="C76" s="7" t="s">
        <v>5</v>
      </c>
      <c r="D76" s="4">
        <v>0.29499999999999998</v>
      </c>
      <c r="E76" s="4">
        <v>3.153</v>
      </c>
      <c r="F76" s="4">
        <v>9.1669999999999998</v>
      </c>
      <c r="G76" s="60"/>
      <c r="H76" s="60"/>
      <c r="I76" s="60"/>
      <c r="J76" s="66"/>
      <c r="K76" s="9" t="s">
        <v>5</v>
      </c>
      <c r="L76" s="4">
        <v>0</v>
      </c>
      <c r="M76" s="4">
        <v>1.7330000000000001</v>
      </c>
      <c r="N76" s="4">
        <v>5.4379999999999997</v>
      </c>
      <c r="O76" s="60"/>
      <c r="P76" s="60"/>
      <c r="Q76" s="60"/>
      <c r="R76" s="69"/>
      <c r="S76" s="36" t="s">
        <v>5</v>
      </c>
      <c r="T76" s="4">
        <v>0.38800000000000001</v>
      </c>
      <c r="U76" s="4">
        <v>2.95</v>
      </c>
      <c r="V76" s="4">
        <v>8.1300000000000008</v>
      </c>
      <c r="W76" s="60"/>
      <c r="X76" s="60"/>
      <c r="Y76" s="60"/>
    </row>
    <row r="77" spans="1:25" s="1" customFormat="1" x14ac:dyDescent="0.25">
      <c r="A77" s="60"/>
      <c r="B77" s="64"/>
      <c r="C77" s="7" t="s">
        <v>6</v>
      </c>
      <c r="D77" s="4">
        <v>0.443</v>
      </c>
      <c r="E77" s="4">
        <v>2.8149999999999999</v>
      </c>
      <c r="F77" s="4">
        <v>8.9160000000000004</v>
      </c>
      <c r="G77" s="61"/>
      <c r="H77" s="61"/>
      <c r="I77" s="61"/>
      <c r="J77" s="67"/>
      <c r="K77" s="9" t="s">
        <v>6</v>
      </c>
      <c r="L77" s="4">
        <v>0</v>
      </c>
      <c r="M77" s="4">
        <v>0.874</v>
      </c>
      <c r="N77" s="4">
        <v>1.7270000000000001</v>
      </c>
      <c r="O77" s="61"/>
      <c r="P77" s="61"/>
      <c r="Q77" s="61"/>
      <c r="R77" s="70"/>
      <c r="S77" s="36" t="s">
        <v>6</v>
      </c>
      <c r="T77" s="4">
        <v>0.107</v>
      </c>
      <c r="U77" s="4">
        <v>1.905</v>
      </c>
      <c r="V77" s="4">
        <v>7.76</v>
      </c>
      <c r="W77" s="61"/>
      <c r="X77" s="61"/>
      <c r="Y77" s="61"/>
    </row>
    <row r="78" spans="1:25" s="1" customFormat="1" x14ac:dyDescent="0.25">
      <c r="A78" s="60"/>
      <c r="B78" s="62">
        <v>3772</v>
      </c>
      <c r="C78" s="7" t="s">
        <v>3</v>
      </c>
      <c r="D78" s="4">
        <v>0.41899999999999998</v>
      </c>
      <c r="E78" s="4">
        <v>2.165</v>
      </c>
      <c r="F78" s="4">
        <v>6.19</v>
      </c>
      <c r="G78" s="59">
        <f>SUM(D78:D81)/4</f>
        <v>0.31900000000000001</v>
      </c>
      <c r="H78" s="59">
        <f>SUM(E78:E81)/4</f>
        <v>2.2450000000000001</v>
      </c>
      <c r="I78" s="59">
        <f t="shared" ref="I78" si="90">SUM(F78:F81)/4</f>
        <v>5.85</v>
      </c>
      <c r="J78" s="65">
        <v>3772</v>
      </c>
      <c r="K78" s="9" t="s">
        <v>3</v>
      </c>
      <c r="L78" s="4">
        <v>0</v>
      </c>
      <c r="M78" s="4">
        <v>0</v>
      </c>
      <c r="N78" s="4">
        <v>0.34599999999999997</v>
      </c>
      <c r="O78" s="59">
        <f t="shared" ref="O78" si="91">SUM(L78:L81)/4</f>
        <v>0</v>
      </c>
      <c r="P78" s="59">
        <f t="shared" ref="P78" si="92">SUM(M78:M81)/4</f>
        <v>0.60024999999999995</v>
      </c>
      <c r="Q78" s="59">
        <f t="shared" ref="Q78" si="93">SUM(N78:N81)/4</f>
        <v>2.17875</v>
      </c>
      <c r="R78" s="68">
        <v>3772</v>
      </c>
      <c r="S78" s="36" t="s">
        <v>3</v>
      </c>
      <c r="T78" s="4">
        <v>0</v>
      </c>
      <c r="U78" s="4">
        <v>3.97</v>
      </c>
      <c r="V78" s="4">
        <v>9.3559999999999999</v>
      </c>
      <c r="W78" s="59">
        <f t="shared" ref="W78" si="94">SUM(T78:T81)/4</f>
        <v>0.2525</v>
      </c>
      <c r="X78" s="59">
        <f t="shared" ref="X78" si="95">SUM(U78:U81)/4</f>
        <v>3.3302500000000004</v>
      </c>
      <c r="Y78" s="59">
        <f t="shared" ref="Y78" si="96">SUM(V78:V81)/4</f>
        <v>8.8185000000000002</v>
      </c>
    </row>
    <row r="79" spans="1:25" s="1" customFormat="1" x14ac:dyDescent="0.25">
      <c r="A79" s="60"/>
      <c r="B79" s="63"/>
      <c r="C79" s="7" t="s">
        <v>4</v>
      </c>
      <c r="D79" s="4">
        <v>0.22500000000000001</v>
      </c>
      <c r="E79" s="4">
        <v>2.0579999999999998</v>
      </c>
      <c r="F79" s="4">
        <v>4.5759999999999996</v>
      </c>
      <c r="G79" s="60"/>
      <c r="H79" s="60"/>
      <c r="I79" s="60"/>
      <c r="J79" s="66"/>
      <c r="K79" s="9" t="s">
        <v>4</v>
      </c>
      <c r="L79" s="4">
        <v>0</v>
      </c>
      <c r="M79" s="4">
        <v>0.91500000000000004</v>
      </c>
      <c r="N79" s="4">
        <v>3.52</v>
      </c>
      <c r="O79" s="60"/>
      <c r="P79" s="60"/>
      <c r="Q79" s="60"/>
      <c r="R79" s="69"/>
      <c r="S79" s="36" t="s">
        <v>4</v>
      </c>
      <c r="T79" s="4">
        <v>0.36599999999999999</v>
      </c>
      <c r="U79" s="4">
        <v>4.33</v>
      </c>
      <c r="V79" s="4">
        <v>10.41</v>
      </c>
      <c r="W79" s="60"/>
      <c r="X79" s="60"/>
      <c r="Y79" s="60"/>
    </row>
    <row r="80" spans="1:25" s="1" customFormat="1" x14ac:dyDescent="0.25">
      <c r="A80" s="60"/>
      <c r="B80" s="63"/>
      <c r="C80" s="7" t="s">
        <v>5</v>
      </c>
      <c r="D80" s="4">
        <v>5.1999999999999998E-2</v>
      </c>
      <c r="E80" s="4">
        <v>0.29099999999999998</v>
      </c>
      <c r="F80" s="4">
        <v>2.899</v>
      </c>
      <c r="G80" s="60"/>
      <c r="H80" s="60"/>
      <c r="I80" s="60"/>
      <c r="J80" s="66"/>
      <c r="K80" s="9" t="s">
        <v>5</v>
      </c>
      <c r="L80" s="4">
        <v>0</v>
      </c>
      <c r="M80" s="4">
        <v>1.486</v>
      </c>
      <c r="N80" s="4">
        <v>4.7869999999999999</v>
      </c>
      <c r="O80" s="60"/>
      <c r="P80" s="60"/>
      <c r="Q80" s="60"/>
      <c r="R80" s="69"/>
      <c r="S80" s="36" t="s">
        <v>5</v>
      </c>
      <c r="T80" s="4">
        <v>0.41399999999999998</v>
      </c>
      <c r="U80" s="4">
        <v>3.5089999999999999</v>
      </c>
      <c r="V80" s="4">
        <v>8.4819999999999993</v>
      </c>
      <c r="W80" s="60"/>
      <c r="X80" s="60"/>
      <c r="Y80" s="60"/>
    </row>
    <row r="81" spans="1:25" s="1" customFormat="1" x14ac:dyDescent="0.25">
      <c r="A81" s="60"/>
      <c r="B81" s="64"/>
      <c r="C81" s="7" t="s">
        <v>6</v>
      </c>
      <c r="D81" s="4">
        <v>0.57999999999999996</v>
      </c>
      <c r="E81" s="4">
        <v>4.4660000000000002</v>
      </c>
      <c r="F81" s="4">
        <v>9.7349999999999994</v>
      </c>
      <c r="G81" s="61"/>
      <c r="H81" s="61"/>
      <c r="I81" s="61"/>
      <c r="J81" s="67"/>
      <c r="K81" s="9" t="s">
        <v>6</v>
      </c>
      <c r="L81" s="4">
        <v>0</v>
      </c>
      <c r="M81" s="4">
        <v>0</v>
      </c>
      <c r="N81" s="4">
        <v>6.2E-2</v>
      </c>
      <c r="O81" s="61"/>
      <c r="P81" s="61"/>
      <c r="Q81" s="61"/>
      <c r="R81" s="70"/>
      <c r="S81" s="36" t="s">
        <v>6</v>
      </c>
      <c r="T81" s="4">
        <v>0.23</v>
      </c>
      <c r="U81" s="4">
        <v>1.512</v>
      </c>
      <c r="V81" s="4">
        <v>7.0259999999999998</v>
      </c>
      <c r="W81" s="61"/>
      <c r="X81" s="61"/>
      <c r="Y81" s="61"/>
    </row>
    <row r="82" spans="1:25" s="1" customFormat="1" x14ac:dyDescent="0.25">
      <c r="A82" s="60"/>
      <c r="B82" s="62">
        <v>3813</v>
      </c>
      <c r="C82" s="7" t="s">
        <v>3</v>
      </c>
      <c r="D82" s="4">
        <v>0</v>
      </c>
      <c r="E82" s="4">
        <v>1.389</v>
      </c>
      <c r="F82" s="4">
        <v>7.73</v>
      </c>
      <c r="G82" s="59">
        <f t="shared" ref="G82:I82" si="97">SUM(D82:D85)/4</f>
        <v>0.10249999999999999</v>
      </c>
      <c r="H82" s="59">
        <f t="shared" si="97"/>
        <v>2.2450000000000001</v>
      </c>
      <c r="I82" s="59">
        <f t="shared" si="97"/>
        <v>8.161999999999999</v>
      </c>
      <c r="J82" s="65">
        <v>3813</v>
      </c>
      <c r="K82" s="9" t="s">
        <v>3</v>
      </c>
      <c r="L82" s="4">
        <v>0</v>
      </c>
      <c r="M82" s="4">
        <v>0.161</v>
      </c>
      <c r="N82" s="4">
        <v>0.30099999999999999</v>
      </c>
      <c r="O82" s="59">
        <f t="shared" ref="O82" si="98">SUM(L82:L85)/4</f>
        <v>2.6749999999999999E-2</v>
      </c>
      <c r="P82" s="59">
        <f t="shared" ref="P82" si="99">SUM(M82:M85)/4</f>
        <v>0.66249999999999998</v>
      </c>
      <c r="Q82" s="59">
        <f t="shared" ref="Q82" si="100">SUM(N82:N85)/4</f>
        <v>1.95225</v>
      </c>
      <c r="R82" s="68">
        <v>3813</v>
      </c>
      <c r="S82" s="36" t="s">
        <v>3</v>
      </c>
      <c r="T82" s="4">
        <v>0.86699999999999999</v>
      </c>
      <c r="U82" s="4">
        <v>4.1710000000000003</v>
      </c>
      <c r="V82" s="4">
        <v>10.586</v>
      </c>
      <c r="W82" s="59">
        <f t="shared" ref="W82:Y82" si="101">SUM(T82:T85)/4</f>
        <v>0.55499999999999994</v>
      </c>
      <c r="X82" s="59">
        <f t="shared" si="101"/>
        <v>3.3355000000000001</v>
      </c>
      <c r="Y82" s="59">
        <f t="shared" si="101"/>
        <v>9.6212499999999999</v>
      </c>
    </row>
    <row r="83" spans="1:25" s="1" customFormat="1" x14ac:dyDescent="0.25">
      <c r="A83" s="60"/>
      <c r="B83" s="63"/>
      <c r="C83" s="7" t="s">
        <v>4</v>
      </c>
      <c r="D83" s="4">
        <v>0</v>
      </c>
      <c r="E83" s="4">
        <v>1.931</v>
      </c>
      <c r="F83" s="4">
        <v>6.4029999999999996</v>
      </c>
      <c r="G83" s="60"/>
      <c r="H83" s="60"/>
      <c r="I83" s="60"/>
      <c r="J83" s="66"/>
      <c r="K83" s="9" t="s">
        <v>4</v>
      </c>
      <c r="L83" s="4">
        <v>0</v>
      </c>
      <c r="M83" s="4">
        <v>1.0389999999999999</v>
      </c>
      <c r="N83" s="4">
        <v>3.411</v>
      </c>
      <c r="O83" s="60"/>
      <c r="P83" s="60"/>
      <c r="Q83" s="60"/>
      <c r="R83" s="69"/>
      <c r="S83" s="36" t="s">
        <v>4</v>
      </c>
      <c r="T83" s="4">
        <v>0.66200000000000003</v>
      </c>
      <c r="U83" s="4">
        <v>3.76</v>
      </c>
      <c r="V83" s="4">
        <v>9.7089999999999996</v>
      </c>
      <c r="W83" s="60"/>
      <c r="X83" s="60"/>
      <c r="Y83" s="60"/>
    </row>
    <row r="84" spans="1:25" s="1" customFormat="1" x14ac:dyDescent="0.25">
      <c r="A84" s="60"/>
      <c r="B84" s="63"/>
      <c r="C84" s="7" t="s">
        <v>5</v>
      </c>
      <c r="D84" s="4">
        <v>0.41</v>
      </c>
      <c r="E84" s="4">
        <v>3.2</v>
      </c>
      <c r="F84" s="4">
        <v>9.9589999999999996</v>
      </c>
      <c r="G84" s="60"/>
      <c r="H84" s="60"/>
      <c r="I84" s="60"/>
      <c r="J84" s="66"/>
      <c r="K84" s="9" t="s">
        <v>5</v>
      </c>
      <c r="L84" s="4">
        <v>0.107</v>
      </c>
      <c r="M84" s="4">
        <v>1.3089999999999999</v>
      </c>
      <c r="N84" s="4">
        <v>3.847</v>
      </c>
      <c r="O84" s="60"/>
      <c r="P84" s="60"/>
      <c r="Q84" s="60"/>
      <c r="R84" s="69"/>
      <c r="S84" s="36" t="s">
        <v>5</v>
      </c>
      <c r="T84" s="4">
        <v>0.215</v>
      </c>
      <c r="U84" s="4">
        <v>2.2799999999999998</v>
      </c>
      <c r="V84" s="4">
        <v>8.9049999999999994</v>
      </c>
      <c r="W84" s="60"/>
      <c r="X84" s="60"/>
      <c r="Y84" s="60"/>
    </row>
    <row r="85" spans="1:25" s="1" customFormat="1" x14ac:dyDescent="0.25">
      <c r="A85" s="60"/>
      <c r="B85" s="64"/>
      <c r="C85" s="7" t="s">
        <v>6</v>
      </c>
      <c r="D85" s="4">
        <v>0</v>
      </c>
      <c r="E85" s="4">
        <v>2.46</v>
      </c>
      <c r="F85" s="4">
        <v>8.5559999999999992</v>
      </c>
      <c r="G85" s="61"/>
      <c r="H85" s="61"/>
      <c r="I85" s="61"/>
      <c r="J85" s="67"/>
      <c r="K85" s="9" t="s">
        <v>6</v>
      </c>
      <c r="L85" s="4">
        <v>0</v>
      </c>
      <c r="M85" s="4">
        <v>0.14099999999999999</v>
      </c>
      <c r="N85" s="4">
        <v>0.25</v>
      </c>
      <c r="O85" s="61"/>
      <c r="P85" s="61"/>
      <c r="Q85" s="61"/>
      <c r="R85" s="70"/>
      <c r="S85" s="36" t="s">
        <v>6</v>
      </c>
      <c r="T85" s="4">
        <v>0.47599999999999998</v>
      </c>
      <c r="U85" s="4">
        <v>3.1309999999999998</v>
      </c>
      <c r="V85" s="4">
        <v>9.2850000000000001</v>
      </c>
      <c r="W85" s="61"/>
      <c r="X85" s="61"/>
      <c r="Y85" s="61"/>
    </row>
    <row r="86" spans="1:25" s="1" customFormat="1" x14ac:dyDescent="0.25">
      <c r="A86" s="60"/>
      <c r="B86" s="62">
        <v>3815</v>
      </c>
      <c r="C86" s="7" t="s">
        <v>3</v>
      </c>
      <c r="D86" s="4">
        <v>0.21299999999999999</v>
      </c>
      <c r="E86" s="4">
        <v>1.407</v>
      </c>
      <c r="F86" s="4">
        <v>4.718</v>
      </c>
      <c r="G86" s="59">
        <f t="shared" ref="G86:I86" si="102">SUM(D86:D89)/4</f>
        <v>0.28649999999999998</v>
      </c>
      <c r="H86" s="59">
        <f t="shared" si="102"/>
        <v>1.78925</v>
      </c>
      <c r="I86" s="59">
        <f t="shared" si="102"/>
        <v>5.5077499999999997</v>
      </c>
      <c r="J86" s="65">
        <v>3815</v>
      </c>
      <c r="K86" s="9" t="s">
        <v>3</v>
      </c>
      <c r="L86" s="4">
        <v>0</v>
      </c>
      <c r="M86" s="4">
        <v>0.89100000000000001</v>
      </c>
      <c r="N86" s="4">
        <v>2.3980000000000001</v>
      </c>
      <c r="O86" s="59">
        <f t="shared" ref="O86" si="103">SUM(L86:L89)/4</f>
        <v>0</v>
      </c>
      <c r="P86" s="59">
        <f t="shared" ref="P86" si="104">SUM(M86:M89)/4</f>
        <v>0.71699999999999986</v>
      </c>
      <c r="Q86" s="59">
        <f t="shared" ref="Q86" si="105">SUM(N86:N89)/4</f>
        <v>3.2087499999999998</v>
      </c>
      <c r="R86" s="68">
        <v>3815</v>
      </c>
      <c r="S86" s="36" t="s">
        <v>3</v>
      </c>
      <c r="T86" s="4">
        <v>0.41399999999999998</v>
      </c>
      <c r="U86" s="4">
        <v>2.1309999999999998</v>
      </c>
      <c r="V86" s="4">
        <v>9.5</v>
      </c>
      <c r="W86" s="59">
        <f t="shared" ref="W86" si="106">SUM(T86:T89)/4</f>
        <v>0.29499999999999998</v>
      </c>
      <c r="X86" s="59">
        <f t="shared" ref="X86" si="107">SUM(U86:U89)/4</f>
        <v>1.47075</v>
      </c>
      <c r="Y86" s="59">
        <f t="shared" ref="Y86" si="108">SUM(V86:V89)/4</f>
        <v>6.3507499999999997</v>
      </c>
    </row>
    <row r="87" spans="1:25" s="1" customFormat="1" x14ac:dyDescent="0.25">
      <c r="A87" s="60"/>
      <c r="B87" s="63"/>
      <c r="C87" s="7" t="s">
        <v>4</v>
      </c>
      <c r="D87" s="4">
        <v>0.56699999999999995</v>
      </c>
      <c r="E87" s="4">
        <v>2.516</v>
      </c>
      <c r="F87" s="4">
        <v>5.5229999999999997</v>
      </c>
      <c r="G87" s="60"/>
      <c r="H87" s="60"/>
      <c r="I87" s="60"/>
      <c r="J87" s="66"/>
      <c r="K87" s="9" t="s">
        <v>4</v>
      </c>
      <c r="L87" s="4">
        <v>0</v>
      </c>
      <c r="M87" s="4">
        <v>0.81599999999999995</v>
      </c>
      <c r="N87" s="4">
        <v>5.48</v>
      </c>
      <c r="O87" s="60"/>
      <c r="P87" s="60"/>
      <c r="Q87" s="60"/>
      <c r="R87" s="69"/>
      <c r="S87" s="36" t="s">
        <v>4</v>
      </c>
      <c r="T87" s="4">
        <v>0.27400000000000002</v>
      </c>
      <c r="U87" s="4">
        <v>0.96799999999999997</v>
      </c>
      <c r="V87" s="4">
        <v>4.6399999999999997</v>
      </c>
      <c r="W87" s="60"/>
      <c r="X87" s="60"/>
      <c r="Y87" s="60"/>
    </row>
    <row r="88" spans="1:25" s="1" customFormat="1" x14ac:dyDescent="0.25">
      <c r="A88" s="60"/>
      <c r="B88" s="63"/>
      <c r="C88" s="7" t="s">
        <v>5</v>
      </c>
      <c r="D88" s="4">
        <v>0.247</v>
      </c>
      <c r="E88" s="4">
        <v>1.8140000000000001</v>
      </c>
      <c r="F88" s="4">
        <v>5.609</v>
      </c>
      <c r="G88" s="60"/>
      <c r="H88" s="60"/>
      <c r="I88" s="60"/>
      <c r="J88" s="66"/>
      <c r="K88" s="9" t="s">
        <v>5</v>
      </c>
      <c r="L88" s="4">
        <v>0</v>
      </c>
      <c r="M88" s="4">
        <v>0.15</v>
      </c>
      <c r="N88" s="4">
        <v>0.41799999999999998</v>
      </c>
      <c r="O88" s="60"/>
      <c r="P88" s="60"/>
      <c r="Q88" s="60"/>
      <c r="R88" s="69"/>
      <c r="S88" s="36" t="s">
        <v>5</v>
      </c>
      <c r="T88" s="4">
        <v>0.32700000000000001</v>
      </c>
      <c r="U88" s="4">
        <v>1.59</v>
      </c>
      <c r="V88" s="4">
        <v>5.5049999999999999</v>
      </c>
      <c r="W88" s="60"/>
      <c r="X88" s="60"/>
      <c r="Y88" s="60"/>
    </row>
    <row r="89" spans="1:25" s="1" customFormat="1" x14ac:dyDescent="0.25">
      <c r="A89" s="60"/>
      <c r="B89" s="64"/>
      <c r="C89" s="7" t="s">
        <v>6</v>
      </c>
      <c r="D89" s="4">
        <v>0.11899999999999999</v>
      </c>
      <c r="E89" s="4">
        <v>1.42</v>
      </c>
      <c r="F89" s="4">
        <v>6.181</v>
      </c>
      <c r="G89" s="61"/>
      <c r="H89" s="61"/>
      <c r="I89" s="61"/>
      <c r="J89" s="67"/>
      <c r="K89" s="9" t="s">
        <v>6</v>
      </c>
      <c r="L89" s="4">
        <v>0</v>
      </c>
      <c r="M89" s="4">
        <v>1.0109999999999999</v>
      </c>
      <c r="N89" s="4">
        <v>4.5389999999999997</v>
      </c>
      <c r="O89" s="61"/>
      <c r="P89" s="61"/>
      <c r="Q89" s="61"/>
      <c r="R89" s="70"/>
      <c r="S89" s="36" t="s">
        <v>6</v>
      </c>
      <c r="T89" s="4">
        <v>0.16500000000000001</v>
      </c>
      <c r="U89" s="4">
        <v>1.194</v>
      </c>
      <c r="V89" s="4">
        <v>5.758</v>
      </c>
      <c r="W89" s="61"/>
      <c r="X89" s="61"/>
      <c r="Y89" s="61"/>
    </row>
    <row r="90" spans="1:25" s="1" customFormat="1" x14ac:dyDescent="0.25">
      <c r="A90" s="60"/>
      <c r="B90" s="62">
        <v>3867</v>
      </c>
      <c r="C90" s="7" t="s">
        <v>3</v>
      </c>
      <c r="D90" s="4">
        <v>0.57999999999999996</v>
      </c>
      <c r="E90" s="4">
        <v>3.24</v>
      </c>
      <c r="F90" s="4">
        <v>1.9690000000000001</v>
      </c>
      <c r="G90" s="59">
        <f t="shared" ref="G90:I90" si="109">SUM(D90:D93)/4</f>
        <v>0.53825000000000001</v>
      </c>
      <c r="H90" s="59">
        <f t="shared" si="109"/>
        <v>3.581</v>
      </c>
      <c r="I90" s="59">
        <f t="shared" si="109"/>
        <v>3.2080000000000002</v>
      </c>
      <c r="J90" s="65">
        <v>3867</v>
      </c>
      <c r="K90" s="9" t="s">
        <v>3</v>
      </c>
      <c r="L90" s="4">
        <v>9.2999999999999999E-2</v>
      </c>
      <c r="M90" s="4">
        <v>1.159</v>
      </c>
      <c r="N90" s="4">
        <v>5.1130000000000004</v>
      </c>
      <c r="O90" s="59">
        <f t="shared" ref="O90" si="110">SUM(L90:L93)/4</f>
        <v>6.6000000000000003E-2</v>
      </c>
      <c r="P90" s="59">
        <f t="shared" ref="P90" si="111">SUM(M90:M93)/4</f>
        <v>1.54725</v>
      </c>
      <c r="Q90" s="59">
        <f t="shared" ref="Q90" si="112">SUM(N90:N93)/4</f>
        <v>5.3610000000000007</v>
      </c>
      <c r="R90" s="68">
        <v>3867</v>
      </c>
      <c r="S90" s="36" t="s">
        <v>3</v>
      </c>
      <c r="T90" s="4">
        <v>0.19900000000000001</v>
      </c>
      <c r="U90" s="4">
        <v>0.65600000000000003</v>
      </c>
      <c r="V90" s="4">
        <v>7.569</v>
      </c>
      <c r="W90" s="59">
        <f t="shared" ref="W90:Y90" si="113">SUM(T90:T93)/4</f>
        <v>0.44750000000000001</v>
      </c>
      <c r="X90" s="59">
        <f t="shared" si="113"/>
        <v>2.4617500000000003</v>
      </c>
      <c r="Y90" s="59">
        <f t="shared" si="113"/>
        <v>10.016500000000001</v>
      </c>
    </row>
    <row r="91" spans="1:25" s="1" customFormat="1" x14ac:dyDescent="0.25">
      <c r="A91" s="60"/>
      <c r="B91" s="63"/>
      <c r="C91" s="7" t="s">
        <v>4</v>
      </c>
      <c r="D91" s="4">
        <v>0.75800000000000001</v>
      </c>
      <c r="E91" s="4">
        <v>3.91</v>
      </c>
      <c r="F91" s="4">
        <v>2.1909999999999998</v>
      </c>
      <c r="G91" s="60"/>
      <c r="H91" s="60"/>
      <c r="I91" s="60"/>
      <c r="J91" s="66"/>
      <c r="K91" s="9" t="s">
        <v>4</v>
      </c>
      <c r="L91" s="4">
        <v>0</v>
      </c>
      <c r="M91" s="4">
        <v>1.4390000000000001</v>
      </c>
      <c r="N91" s="4">
        <v>6.1909999999999998</v>
      </c>
      <c r="O91" s="60"/>
      <c r="P91" s="60"/>
      <c r="Q91" s="60"/>
      <c r="R91" s="69"/>
      <c r="S91" s="36" t="s">
        <v>4</v>
      </c>
      <c r="T91" s="4">
        <v>0.59299999999999997</v>
      </c>
      <c r="U91" s="4">
        <v>3.2440000000000002</v>
      </c>
      <c r="V91" s="4">
        <v>11.282</v>
      </c>
      <c r="W91" s="60"/>
      <c r="X91" s="60"/>
      <c r="Y91" s="60"/>
    </row>
    <row r="92" spans="1:25" s="1" customFormat="1" x14ac:dyDescent="0.25">
      <c r="A92" s="60"/>
      <c r="B92" s="63"/>
      <c r="C92" s="7" t="s">
        <v>5</v>
      </c>
      <c r="D92" s="4">
        <v>0.10299999999999999</v>
      </c>
      <c r="E92" s="4">
        <v>2.7959999999999998</v>
      </c>
      <c r="F92" s="4">
        <v>5.3330000000000002</v>
      </c>
      <c r="G92" s="60"/>
      <c r="H92" s="60"/>
      <c r="I92" s="60"/>
      <c r="J92" s="66"/>
      <c r="K92" s="9" t="s">
        <v>5</v>
      </c>
      <c r="L92" s="4">
        <v>0</v>
      </c>
      <c r="M92" s="4">
        <v>1.506</v>
      </c>
      <c r="N92" s="4">
        <v>4.4210000000000003</v>
      </c>
      <c r="O92" s="60"/>
      <c r="P92" s="60"/>
      <c r="Q92" s="60"/>
      <c r="R92" s="69"/>
      <c r="S92" s="36" t="s">
        <v>5</v>
      </c>
      <c r="T92" s="4">
        <v>0.53900000000000003</v>
      </c>
      <c r="U92" s="4">
        <v>3.7429999999999999</v>
      </c>
      <c r="V92" s="4">
        <v>12.692</v>
      </c>
      <c r="W92" s="60"/>
      <c r="X92" s="60"/>
      <c r="Y92" s="60"/>
    </row>
    <row r="93" spans="1:25" s="1" customFormat="1" x14ac:dyDescent="0.25">
      <c r="A93" s="60"/>
      <c r="B93" s="64"/>
      <c r="C93" s="7" t="s">
        <v>6</v>
      </c>
      <c r="D93" s="4">
        <v>0.71199999999999997</v>
      </c>
      <c r="E93" s="4">
        <v>4.3780000000000001</v>
      </c>
      <c r="F93" s="4">
        <v>3.339</v>
      </c>
      <c r="G93" s="61"/>
      <c r="H93" s="61"/>
      <c r="I93" s="61"/>
      <c r="J93" s="67"/>
      <c r="K93" s="9" t="s">
        <v>6</v>
      </c>
      <c r="L93" s="4">
        <v>0.17100000000000001</v>
      </c>
      <c r="M93" s="4">
        <v>2.085</v>
      </c>
      <c r="N93" s="4">
        <v>5.7190000000000003</v>
      </c>
      <c r="O93" s="61"/>
      <c r="P93" s="61"/>
      <c r="Q93" s="61"/>
      <c r="R93" s="70"/>
      <c r="S93" s="36" t="s">
        <v>6</v>
      </c>
      <c r="T93" s="4">
        <v>0.45900000000000002</v>
      </c>
      <c r="U93" s="4">
        <v>2.2040000000000002</v>
      </c>
      <c r="V93" s="4">
        <v>8.5229999999999997</v>
      </c>
      <c r="W93" s="61"/>
      <c r="X93" s="61"/>
      <c r="Y93" s="61"/>
    </row>
    <row r="94" spans="1:25" s="1" customFormat="1" x14ac:dyDescent="0.25">
      <c r="A94" s="60"/>
      <c r="B94" s="62">
        <v>3885</v>
      </c>
      <c r="C94" s="7" t="s">
        <v>3</v>
      </c>
      <c r="D94" s="4">
        <v>0.57399999999999995</v>
      </c>
      <c r="E94" s="4">
        <v>3.242</v>
      </c>
      <c r="F94" s="4">
        <v>7.5019999999999998</v>
      </c>
      <c r="G94" s="59">
        <f t="shared" ref="G94:I94" si="114">SUM(D94:D97)/4</f>
        <v>0.26174999999999998</v>
      </c>
      <c r="H94" s="59">
        <f t="shared" si="114"/>
        <v>2.39575</v>
      </c>
      <c r="I94" s="59">
        <f t="shared" si="114"/>
        <v>5.7032499999999997</v>
      </c>
      <c r="J94" s="65">
        <v>3885</v>
      </c>
      <c r="K94" s="9" t="s">
        <v>3</v>
      </c>
      <c r="L94" s="4">
        <v>0</v>
      </c>
      <c r="M94" s="4">
        <v>0</v>
      </c>
      <c r="N94" s="4">
        <v>0</v>
      </c>
      <c r="O94" s="59">
        <f>SUM(L94:L97)/3</f>
        <v>0.15533333333333332</v>
      </c>
      <c r="P94" s="59">
        <f>SUM(M94:M97)/3</f>
        <v>1.5043333333333335</v>
      </c>
      <c r="Q94" s="59">
        <f>SUM(N94:N97)/3</f>
        <v>4.4523333333333328</v>
      </c>
      <c r="R94" s="68">
        <v>3885</v>
      </c>
      <c r="S94" s="36" t="s">
        <v>3</v>
      </c>
      <c r="T94" s="4">
        <v>0.65600000000000003</v>
      </c>
      <c r="U94" s="4">
        <v>3.1040000000000001</v>
      </c>
      <c r="V94" s="4">
        <v>9.9239999999999995</v>
      </c>
      <c r="W94" s="59">
        <f t="shared" ref="W94" si="115">SUM(T94:T97)/4</f>
        <v>0.46350000000000002</v>
      </c>
      <c r="X94" s="59">
        <f t="shared" ref="X94" si="116">SUM(U94:U97)/4</f>
        <v>2.3422499999999999</v>
      </c>
      <c r="Y94" s="59">
        <f t="shared" ref="Y94" si="117">SUM(V94:V97)/4</f>
        <v>8.3027499999999996</v>
      </c>
    </row>
    <row r="95" spans="1:25" s="1" customFormat="1" x14ac:dyDescent="0.25">
      <c r="A95" s="60"/>
      <c r="B95" s="63"/>
      <c r="C95" s="7" t="s">
        <v>4</v>
      </c>
      <c r="D95" s="4">
        <v>0.28299999999999997</v>
      </c>
      <c r="E95" s="4">
        <v>4.0650000000000004</v>
      </c>
      <c r="F95" s="4">
        <v>8.44</v>
      </c>
      <c r="G95" s="60"/>
      <c r="H95" s="60"/>
      <c r="I95" s="60"/>
      <c r="J95" s="66"/>
      <c r="K95" s="9" t="s">
        <v>4</v>
      </c>
      <c r="L95" s="4">
        <v>0.35</v>
      </c>
      <c r="M95" s="4">
        <v>2.8340000000000001</v>
      </c>
      <c r="N95" s="4">
        <v>8.375</v>
      </c>
      <c r="O95" s="60"/>
      <c r="P95" s="60"/>
      <c r="Q95" s="60"/>
      <c r="R95" s="69"/>
      <c r="S95" s="36" t="s">
        <v>4</v>
      </c>
      <c r="T95" s="4">
        <v>0.32700000000000001</v>
      </c>
      <c r="U95" s="4">
        <v>1.8180000000000001</v>
      </c>
      <c r="V95" s="4">
        <v>7.9260000000000002</v>
      </c>
      <c r="W95" s="60"/>
      <c r="X95" s="60"/>
      <c r="Y95" s="60"/>
    </row>
    <row r="96" spans="1:25" s="1" customFormat="1" x14ac:dyDescent="0.25">
      <c r="A96" s="60"/>
      <c r="B96" s="63"/>
      <c r="C96" s="7" t="s">
        <v>5</v>
      </c>
      <c r="D96" s="4">
        <v>0.152</v>
      </c>
      <c r="E96" s="4">
        <v>2.0859999999999999</v>
      </c>
      <c r="F96" s="4">
        <v>6.32</v>
      </c>
      <c r="G96" s="60"/>
      <c r="H96" s="60"/>
      <c r="I96" s="60"/>
      <c r="J96" s="66"/>
      <c r="K96" s="9" t="s">
        <v>5</v>
      </c>
      <c r="L96" s="4">
        <v>0.11600000000000001</v>
      </c>
      <c r="M96" s="4">
        <v>1.5740000000000001</v>
      </c>
      <c r="N96" s="4">
        <v>4.569</v>
      </c>
      <c r="O96" s="60"/>
      <c r="P96" s="60"/>
      <c r="Q96" s="60"/>
      <c r="R96" s="69"/>
      <c r="S96" s="36" t="s">
        <v>5</v>
      </c>
      <c r="T96" s="4">
        <v>0.51700000000000002</v>
      </c>
      <c r="U96" s="4">
        <v>2.0880000000000001</v>
      </c>
      <c r="V96" s="4">
        <v>8.3829999999999991</v>
      </c>
      <c r="W96" s="60"/>
      <c r="X96" s="60"/>
      <c r="Y96" s="60"/>
    </row>
    <row r="97" spans="1:25" s="1" customFormat="1" x14ac:dyDescent="0.25">
      <c r="A97" s="60"/>
      <c r="B97" s="64"/>
      <c r="C97" s="7" t="s">
        <v>6</v>
      </c>
      <c r="D97" s="4">
        <v>3.7999999999999999E-2</v>
      </c>
      <c r="E97" s="4">
        <v>0.19</v>
      </c>
      <c r="F97" s="4">
        <v>0.55100000000000005</v>
      </c>
      <c r="G97" s="61"/>
      <c r="H97" s="61"/>
      <c r="I97" s="61"/>
      <c r="J97" s="67"/>
      <c r="K97" s="9" t="s">
        <v>6</v>
      </c>
      <c r="L97" s="4">
        <v>0</v>
      </c>
      <c r="M97" s="4">
        <v>0.105</v>
      </c>
      <c r="N97" s="4">
        <v>0.41299999999999998</v>
      </c>
      <c r="O97" s="61"/>
      <c r="P97" s="61"/>
      <c r="Q97" s="61"/>
      <c r="R97" s="70"/>
      <c r="S97" s="36" t="s">
        <v>6</v>
      </c>
      <c r="T97" s="4">
        <v>0.35399999999999998</v>
      </c>
      <c r="U97" s="4">
        <v>2.359</v>
      </c>
      <c r="V97" s="4">
        <v>6.9779999999999998</v>
      </c>
      <c r="W97" s="61"/>
      <c r="X97" s="61"/>
      <c r="Y97" s="61"/>
    </row>
    <row r="98" spans="1:25" s="1" customFormat="1" x14ac:dyDescent="0.25">
      <c r="A98" s="60"/>
      <c r="B98" s="62">
        <v>4289</v>
      </c>
      <c r="C98" s="7" t="s">
        <v>3</v>
      </c>
      <c r="D98" s="4">
        <v>0.3</v>
      </c>
      <c r="E98" s="4">
        <v>0.89300000000000002</v>
      </c>
      <c r="F98" s="4">
        <v>4.577</v>
      </c>
      <c r="G98" s="59">
        <f t="shared" ref="G98:I98" si="118">SUM(D98:D101)/4</f>
        <v>0.19675000000000001</v>
      </c>
      <c r="H98" s="59">
        <f t="shared" si="118"/>
        <v>1.9295</v>
      </c>
      <c r="I98" s="59">
        <f t="shared" si="118"/>
        <v>6.33575</v>
      </c>
      <c r="J98" s="65">
        <v>4289</v>
      </c>
      <c r="K98" s="9" t="s">
        <v>3</v>
      </c>
      <c r="L98" s="4">
        <v>0.11899999999999999</v>
      </c>
      <c r="M98" s="4">
        <v>1.129</v>
      </c>
      <c r="N98" s="4">
        <v>2.2490000000000001</v>
      </c>
      <c r="O98" s="59">
        <f>SUM(L98:L101)/1</f>
        <v>0.11899999999999999</v>
      </c>
      <c r="P98" s="59">
        <f>SUM(M98:M101)/1</f>
        <v>1.129</v>
      </c>
      <c r="Q98" s="59">
        <f>SUM(N98:N101)/1</f>
        <v>2.2490000000000001</v>
      </c>
      <c r="R98" s="68">
        <v>4289</v>
      </c>
      <c r="S98" s="36" t="s">
        <v>3</v>
      </c>
      <c r="T98" s="4">
        <v>0.59299999999999997</v>
      </c>
      <c r="U98" s="4">
        <v>5.2729999999999997</v>
      </c>
      <c r="V98" s="4">
        <v>13.704000000000001</v>
      </c>
      <c r="W98" s="59">
        <f t="shared" ref="W98:Y98" si="119">SUM(T98:T101)/4</f>
        <v>0.52549999999999997</v>
      </c>
      <c r="X98" s="59">
        <f t="shared" si="119"/>
        <v>5.0730000000000004</v>
      </c>
      <c r="Y98" s="59">
        <f t="shared" si="119"/>
        <v>12.931500000000002</v>
      </c>
    </row>
    <row r="99" spans="1:25" s="1" customFormat="1" x14ac:dyDescent="0.25">
      <c r="A99" s="60"/>
      <c r="B99" s="63"/>
      <c r="C99" s="7" t="s">
        <v>4</v>
      </c>
      <c r="D99" s="4">
        <v>6.9000000000000006E-2</v>
      </c>
      <c r="E99" s="4">
        <v>3.306</v>
      </c>
      <c r="F99" s="4">
        <v>8.7100000000000009</v>
      </c>
      <c r="G99" s="60"/>
      <c r="H99" s="60"/>
      <c r="I99" s="60"/>
      <c r="J99" s="66"/>
      <c r="K99" s="9" t="s">
        <v>4</v>
      </c>
      <c r="L99" s="4">
        <v>0</v>
      </c>
      <c r="M99" s="4">
        <v>0</v>
      </c>
      <c r="N99" s="4">
        <v>0</v>
      </c>
      <c r="O99" s="60"/>
      <c r="P99" s="60"/>
      <c r="Q99" s="60"/>
      <c r="R99" s="69"/>
      <c r="S99" s="36" t="s">
        <v>4</v>
      </c>
      <c r="T99" s="4">
        <v>0.254</v>
      </c>
      <c r="U99" s="4">
        <v>4.5250000000000004</v>
      </c>
      <c r="V99" s="4">
        <v>11.359</v>
      </c>
      <c r="W99" s="60"/>
      <c r="X99" s="60"/>
      <c r="Y99" s="60"/>
    </row>
    <row r="100" spans="1:25" s="1" customFormat="1" x14ac:dyDescent="0.25">
      <c r="A100" s="60"/>
      <c r="B100" s="63"/>
      <c r="C100" s="7" t="s">
        <v>5</v>
      </c>
      <c r="D100" s="4">
        <v>0.316</v>
      </c>
      <c r="E100" s="4">
        <v>2.5129999999999999</v>
      </c>
      <c r="F100" s="4">
        <v>7.0880000000000001</v>
      </c>
      <c r="G100" s="60"/>
      <c r="H100" s="60"/>
      <c r="I100" s="60"/>
      <c r="J100" s="66"/>
      <c r="K100" s="9" t="s">
        <v>5</v>
      </c>
      <c r="L100" s="4">
        <v>0</v>
      </c>
      <c r="M100" s="4">
        <v>0</v>
      </c>
      <c r="N100" s="4">
        <v>0</v>
      </c>
      <c r="O100" s="60"/>
      <c r="P100" s="60"/>
      <c r="Q100" s="60"/>
      <c r="R100" s="69"/>
      <c r="S100" s="36" t="s">
        <v>5</v>
      </c>
      <c r="T100" s="4">
        <v>0.505</v>
      </c>
      <c r="U100" s="4">
        <v>5.2539999999999996</v>
      </c>
      <c r="V100" s="4">
        <v>13.35</v>
      </c>
      <c r="W100" s="60"/>
      <c r="X100" s="60"/>
      <c r="Y100" s="60"/>
    </row>
    <row r="101" spans="1:25" s="1" customFormat="1" x14ac:dyDescent="0.25">
      <c r="A101" s="60"/>
      <c r="B101" s="64"/>
      <c r="C101" s="7" t="s">
        <v>6</v>
      </c>
      <c r="D101" s="4">
        <v>0.10199999999999999</v>
      </c>
      <c r="E101" s="4">
        <v>1.006</v>
      </c>
      <c r="F101" s="4">
        <v>4.968</v>
      </c>
      <c r="G101" s="61"/>
      <c r="H101" s="61"/>
      <c r="I101" s="61"/>
      <c r="J101" s="67"/>
      <c r="K101" s="9" t="s">
        <v>6</v>
      </c>
      <c r="L101" s="4">
        <v>0</v>
      </c>
      <c r="M101" s="4">
        <v>0</v>
      </c>
      <c r="N101" s="4">
        <v>0</v>
      </c>
      <c r="O101" s="61"/>
      <c r="P101" s="61"/>
      <c r="Q101" s="61"/>
      <c r="R101" s="70"/>
      <c r="S101" s="36" t="s">
        <v>6</v>
      </c>
      <c r="T101" s="4">
        <v>0.75</v>
      </c>
      <c r="U101" s="4">
        <v>5.24</v>
      </c>
      <c r="V101" s="4">
        <v>13.313000000000001</v>
      </c>
      <c r="W101" s="61"/>
      <c r="X101" s="61"/>
      <c r="Y101" s="61"/>
    </row>
    <row r="102" spans="1:25" s="1" customFormat="1" x14ac:dyDescent="0.25">
      <c r="A102" s="60"/>
      <c r="B102" s="62">
        <v>4290</v>
      </c>
      <c r="C102" s="7" t="s">
        <v>3</v>
      </c>
      <c r="D102" s="4">
        <v>0.13</v>
      </c>
      <c r="E102" s="4">
        <v>0.17199999999999999</v>
      </c>
      <c r="F102" s="4">
        <v>0.63600000000000001</v>
      </c>
      <c r="G102" s="59">
        <f t="shared" ref="G102:I102" si="120">SUM(D102:D105)/4</f>
        <v>9.6500000000000002E-2</v>
      </c>
      <c r="H102" s="59">
        <f t="shared" si="120"/>
        <v>0.2465</v>
      </c>
      <c r="I102" s="59">
        <f t="shared" si="120"/>
        <v>0.63275000000000003</v>
      </c>
      <c r="J102" s="65">
        <v>4290</v>
      </c>
      <c r="K102" s="9" t="s">
        <v>3</v>
      </c>
      <c r="L102" s="4">
        <v>0</v>
      </c>
      <c r="M102" s="4">
        <v>0.47899999999999998</v>
      </c>
      <c r="N102" s="4">
        <v>1.2709999999999999</v>
      </c>
      <c r="O102" s="59">
        <f t="shared" ref="O102" si="121">SUM(L102:L105)/4</f>
        <v>0</v>
      </c>
      <c r="P102" s="59">
        <f t="shared" ref="P102" si="122">SUM(M102:M105)/4</f>
        <v>0.60299999999999998</v>
      </c>
      <c r="Q102" s="59">
        <f t="shared" ref="Q102" si="123">SUM(N102:N105)/4</f>
        <v>2.1915</v>
      </c>
      <c r="R102" s="68">
        <v>4290</v>
      </c>
      <c r="S102" s="36" t="s">
        <v>3</v>
      </c>
      <c r="T102" s="4">
        <v>0.14399999999999999</v>
      </c>
      <c r="U102" s="4">
        <v>0.28000000000000003</v>
      </c>
      <c r="V102" s="4">
        <v>2.2839999999999998</v>
      </c>
      <c r="W102" s="59">
        <f t="shared" ref="W102" si="124">SUM(T102:T105)/4</f>
        <v>0.20449999999999999</v>
      </c>
      <c r="X102" s="59">
        <f t="shared" ref="X102" si="125">SUM(U102:U105)/4</f>
        <v>0.80174999999999996</v>
      </c>
      <c r="Y102" s="59">
        <f t="shared" ref="Y102" si="126">SUM(V102:V105)/4</f>
        <v>2.8414999999999999</v>
      </c>
    </row>
    <row r="103" spans="1:25" s="1" customFormat="1" x14ac:dyDescent="0.25">
      <c r="A103" s="60"/>
      <c r="B103" s="63"/>
      <c r="C103" s="7" t="s">
        <v>4</v>
      </c>
      <c r="D103" s="4">
        <v>0.14199999999999999</v>
      </c>
      <c r="E103" s="4">
        <v>0.26</v>
      </c>
      <c r="F103" s="4">
        <v>0.747</v>
      </c>
      <c r="G103" s="60"/>
      <c r="H103" s="60"/>
      <c r="I103" s="60"/>
      <c r="J103" s="66"/>
      <c r="K103" s="9" t="s">
        <v>4</v>
      </c>
      <c r="L103" s="4">
        <v>0</v>
      </c>
      <c r="M103" s="4">
        <v>0.51900000000000002</v>
      </c>
      <c r="N103" s="4">
        <v>1.6850000000000001</v>
      </c>
      <c r="O103" s="60"/>
      <c r="P103" s="60"/>
      <c r="Q103" s="60"/>
      <c r="R103" s="69"/>
      <c r="S103" s="36" t="s">
        <v>4</v>
      </c>
      <c r="T103" s="4">
        <v>0.224</v>
      </c>
      <c r="U103" s="4">
        <v>1.393</v>
      </c>
      <c r="V103" s="4">
        <v>3.75</v>
      </c>
      <c r="W103" s="60"/>
      <c r="X103" s="60"/>
      <c r="Y103" s="60"/>
    </row>
    <row r="104" spans="1:25" s="1" customFormat="1" x14ac:dyDescent="0.25">
      <c r="A104" s="60"/>
      <c r="B104" s="63"/>
      <c r="C104" s="7" t="s">
        <v>5</v>
      </c>
      <c r="D104" s="4">
        <v>0.114</v>
      </c>
      <c r="E104" s="4">
        <v>0.42699999999999999</v>
      </c>
      <c r="F104" s="4">
        <v>0.97099999999999997</v>
      </c>
      <c r="G104" s="60"/>
      <c r="H104" s="60"/>
      <c r="I104" s="60"/>
      <c r="J104" s="66"/>
      <c r="K104" s="9" t="s">
        <v>5</v>
      </c>
      <c r="L104" s="4">
        <v>0</v>
      </c>
      <c r="M104" s="4">
        <v>0.70299999999999996</v>
      </c>
      <c r="N104" s="4">
        <v>2.97</v>
      </c>
      <c r="O104" s="60"/>
      <c r="P104" s="60"/>
      <c r="Q104" s="60"/>
      <c r="R104" s="69"/>
      <c r="S104" s="36" t="s">
        <v>5</v>
      </c>
      <c r="T104" s="4">
        <v>0.23699999999999999</v>
      </c>
      <c r="U104" s="4">
        <v>1.111</v>
      </c>
      <c r="V104" s="4">
        <v>3.347</v>
      </c>
      <c r="W104" s="60"/>
      <c r="X104" s="60"/>
      <c r="Y104" s="60"/>
    </row>
    <row r="105" spans="1:25" s="1" customFormat="1" x14ac:dyDescent="0.25">
      <c r="A105" s="60"/>
      <c r="B105" s="64"/>
      <c r="C105" s="7" t="s">
        <v>6</v>
      </c>
      <c r="D105" s="4">
        <v>0</v>
      </c>
      <c r="E105" s="4">
        <v>0.127</v>
      </c>
      <c r="F105" s="4">
        <v>0.17699999999999999</v>
      </c>
      <c r="G105" s="61"/>
      <c r="H105" s="61"/>
      <c r="I105" s="61"/>
      <c r="J105" s="67"/>
      <c r="K105" s="9" t="s">
        <v>6</v>
      </c>
      <c r="L105" s="4">
        <v>0</v>
      </c>
      <c r="M105" s="4">
        <v>0.71099999999999997</v>
      </c>
      <c r="N105" s="4">
        <v>2.84</v>
      </c>
      <c r="O105" s="61"/>
      <c r="P105" s="61"/>
      <c r="Q105" s="61"/>
      <c r="R105" s="70"/>
      <c r="S105" s="36" t="s">
        <v>6</v>
      </c>
      <c r="T105" s="4">
        <v>0.21299999999999999</v>
      </c>
      <c r="U105" s="4">
        <v>0.42299999999999999</v>
      </c>
      <c r="V105" s="4">
        <v>1.9850000000000001</v>
      </c>
      <c r="W105" s="61"/>
      <c r="X105" s="61"/>
      <c r="Y105" s="61"/>
    </row>
    <row r="106" spans="1:25" s="1" customFormat="1" x14ac:dyDescent="0.25">
      <c r="A106" s="60"/>
      <c r="B106" s="62">
        <v>4291</v>
      </c>
      <c r="C106" s="7" t="s">
        <v>3</v>
      </c>
      <c r="D106" s="4">
        <v>0.78900000000000003</v>
      </c>
      <c r="E106" s="4">
        <v>0.80600000000000005</v>
      </c>
      <c r="F106" s="4">
        <v>1.2609999999999999</v>
      </c>
      <c r="G106" s="59">
        <f t="shared" ref="G106:I106" si="127">SUM(D106:D109)/4</f>
        <v>0.19725000000000001</v>
      </c>
      <c r="H106" s="59">
        <f t="shared" si="127"/>
        <v>0.32124999999999998</v>
      </c>
      <c r="I106" s="59">
        <f t="shared" si="127"/>
        <v>0.68424999999999991</v>
      </c>
      <c r="J106" s="65">
        <v>4291</v>
      </c>
      <c r="K106" s="9" t="s">
        <v>3</v>
      </c>
      <c r="L106" s="4">
        <v>0</v>
      </c>
      <c r="M106" s="4">
        <v>0.52400000000000002</v>
      </c>
      <c r="N106" s="4">
        <v>2.125</v>
      </c>
      <c r="O106" s="59">
        <f>SUM(L106:L109)/3</f>
        <v>0</v>
      </c>
      <c r="P106" s="59">
        <f>SUM(M106:M109)/3</f>
        <v>0.45466666666666672</v>
      </c>
      <c r="Q106" s="59">
        <f>SUM(N106:N109)/3</f>
        <v>1.4346666666666668</v>
      </c>
      <c r="R106" s="68">
        <v>4291</v>
      </c>
      <c r="S106" s="36" t="s">
        <v>3</v>
      </c>
      <c r="T106" s="4">
        <v>0</v>
      </c>
      <c r="U106" s="4">
        <v>2.569</v>
      </c>
      <c r="V106" s="4">
        <v>9.7620000000000005</v>
      </c>
      <c r="W106" s="59">
        <f>SUM(T106:T109)/3</f>
        <v>0.79266666666666674</v>
      </c>
      <c r="X106" s="59">
        <f>SUM(U106:U109)/3</f>
        <v>4.4460000000000006</v>
      </c>
      <c r="Y106" s="59">
        <f>SUM(V106:V109)/3</f>
        <v>11.688000000000001</v>
      </c>
    </row>
    <row r="107" spans="1:25" s="1" customFormat="1" x14ac:dyDescent="0.25">
      <c r="A107" s="60"/>
      <c r="B107" s="63"/>
      <c r="C107" s="7" t="s">
        <v>4</v>
      </c>
      <c r="D107" s="4">
        <v>0</v>
      </c>
      <c r="E107" s="4">
        <v>0.252</v>
      </c>
      <c r="F107" s="4">
        <v>0.29599999999999999</v>
      </c>
      <c r="G107" s="60"/>
      <c r="H107" s="60"/>
      <c r="I107" s="60"/>
      <c r="J107" s="66"/>
      <c r="K107" s="9" t="s">
        <v>4</v>
      </c>
      <c r="L107" s="4">
        <v>0</v>
      </c>
      <c r="M107" s="4">
        <v>0.66500000000000004</v>
      </c>
      <c r="N107" s="4">
        <v>1.756</v>
      </c>
      <c r="O107" s="60"/>
      <c r="P107" s="60"/>
      <c r="Q107" s="60"/>
      <c r="R107" s="69"/>
      <c r="S107" s="36" t="s">
        <v>4</v>
      </c>
      <c r="T107" s="4">
        <v>0</v>
      </c>
      <c r="U107" s="4">
        <v>0</v>
      </c>
      <c r="V107" s="4">
        <v>0</v>
      </c>
      <c r="W107" s="60"/>
      <c r="X107" s="60"/>
      <c r="Y107" s="60"/>
    </row>
    <row r="108" spans="1:25" s="1" customFormat="1" x14ac:dyDescent="0.25">
      <c r="A108" s="60"/>
      <c r="B108" s="63"/>
      <c r="C108" s="7" t="s">
        <v>5</v>
      </c>
      <c r="D108" s="4">
        <v>0</v>
      </c>
      <c r="E108" s="4">
        <v>0.17199999999999999</v>
      </c>
      <c r="F108" s="4">
        <v>1.1439999999999999</v>
      </c>
      <c r="G108" s="60"/>
      <c r="H108" s="60"/>
      <c r="I108" s="60"/>
      <c r="J108" s="66"/>
      <c r="K108" s="9" t="s">
        <v>5</v>
      </c>
      <c r="L108" s="4">
        <v>0</v>
      </c>
      <c r="M108" s="4">
        <v>0.17499999999999999</v>
      </c>
      <c r="N108" s="4">
        <v>0.42299999999999999</v>
      </c>
      <c r="O108" s="60"/>
      <c r="P108" s="60"/>
      <c r="Q108" s="60"/>
      <c r="R108" s="69"/>
      <c r="S108" s="36" t="s">
        <v>5</v>
      </c>
      <c r="T108" s="4">
        <v>1.006</v>
      </c>
      <c r="U108" s="4">
        <v>5.4219999999999997</v>
      </c>
      <c r="V108" s="4">
        <v>12.51</v>
      </c>
      <c r="W108" s="60"/>
      <c r="X108" s="60"/>
      <c r="Y108" s="60"/>
    </row>
    <row r="109" spans="1:25" s="1" customFormat="1" x14ac:dyDescent="0.25">
      <c r="A109" s="60"/>
      <c r="B109" s="64"/>
      <c r="C109" s="7" t="s">
        <v>6</v>
      </c>
      <c r="D109" s="4">
        <v>0</v>
      </c>
      <c r="E109" s="4">
        <v>5.5E-2</v>
      </c>
      <c r="F109" s="4">
        <v>3.5999999999999997E-2</v>
      </c>
      <c r="G109" s="61"/>
      <c r="H109" s="61"/>
      <c r="I109" s="61"/>
      <c r="J109" s="67"/>
      <c r="K109" s="9" t="s">
        <v>6</v>
      </c>
      <c r="L109" s="4">
        <v>0</v>
      </c>
      <c r="M109" s="4">
        <v>0</v>
      </c>
      <c r="N109" s="4">
        <v>0</v>
      </c>
      <c r="O109" s="61"/>
      <c r="P109" s="61"/>
      <c r="Q109" s="61"/>
      <c r="R109" s="70"/>
      <c r="S109" s="36" t="s">
        <v>6</v>
      </c>
      <c r="T109" s="4">
        <v>1.3720000000000001</v>
      </c>
      <c r="U109" s="4">
        <v>5.3470000000000004</v>
      </c>
      <c r="V109" s="4">
        <v>12.792</v>
      </c>
      <c r="W109" s="61"/>
      <c r="X109" s="61"/>
      <c r="Y109" s="61"/>
    </row>
    <row r="110" spans="1:25" s="1" customFormat="1" x14ac:dyDescent="0.25">
      <c r="A110" s="60"/>
      <c r="B110" s="62" t="s">
        <v>2</v>
      </c>
      <c r="C110" s="7" t="s">
        <v>3</v>
      </c>
      <c r="D110" s="4">
        <v>0</v>
      </c>
      <c r="E110" s="4">
        <v>0</v>
      </c>
      <c r="F110" s="4">
        <v>0</v>
      </c>
      <c r="G110" s="59">
        <f t="shared" ref="G110:I110" si="128">SUM(D110:D113)/4</f>
        <v>0</v>
      </c>
      <c r="H110" s="59">
        <f t="shared" si="128"/>
        <v>0</v>
      </c>
      <c r="I110" s="59">
        <f t="shared" si="128"/>
        <v>0</v>
      </c>
      <c r="J110" s="65" t="s">
        <v>2</v>
      </c>
      <c r="K110" s="9" t="s">
        <v>3</v>
      </c>
      <c r="L110" s="4">
        <v>0</v>
      </c>
      <c r="M110" s="4">
        <v>0</v>
      </c>
      <c r="N110" s="4">
        <v>0</v>
      </c>
      <c r="O110" s="59">
        <f t="shared" ref="O110" si="129">SUM(L110:L113)/4</f>
        <v>0</v>
      </c>
      <c r="P110" s="59">
        <f t="shared" ref="P110" si="130">SUM(M110:M113)/4</f>
        <v>0</v>
      </c>
      <c r="Q110" s="59">
        <f t="shared" ref="Q110" si="131">SUM(N110:N113)/4</f>
        <v>0</v>
      </c>
      <c r="R110" s="68" t="s">
        <v>2</v>
      </c>
      <c r="S110" s="36" t="s">
        <v>3</v>
      </c>
      <c r="T110" s="4">
        <v>0</v>
      </c>
      <c r="U110" s="4">
        <v>0</v>
      </c>
      <c r="V110" s="4">
        <v>0</v>
      </c>
      <c r="W110" s="59">
        <f t="shared" ref="W110" si="132">SUM(T110:T113)/4</f>
        <v>0</v>
      </c>
      <c r="X110" s="59">
        <f t="shared" ref="X110" si="133">SUM(U110:U113)/4</f>
        <v>0</v>
      </c>
      <c r="Y110" s="59">
        <f t="shared" ref="Y110" si="134">SUM(V110:V113)/4</f>
        <v>0</v>
      </c>
    </row>
    <row r="111" spans="1:25" s="1" customFormat="1" x14ac:dyDescent="0.25">
      <c r="A111" s="60"/>
      <c r="B111" s="63"/>
      <c r="C111" s="7" t="s">
        <v>4</v>
      </c>
      <c r="D111" s="4">
        <v>0</v>
      </c>
      <c r="E111" s="4">
        <v>0</v>
      </c>
      <c r="F111" s="4">
        <v>0</v>
      </c>
      <c r="G111" s="60"/>
      <c r="H111" s="60"/>
      <c r="I111" s="60"/>
      <c r="J111" s="66"/>
      <c r="K111" s="9" t="s">
        <v>4</v>
      </c>
      <c r="L111" s="4">
        <v>0</v>
      </c>
      <c r="M111" s="4">
        <v>0</v>
      </c>
      <c r="N111" s="4">
        <v>0</v>
      </c>
      <c r="O111" s="60"/>
      <c r="P111" s="60"/>
      <c r="Q111" s="60"/>
      <c r="R111" s="69"/>
      <c r="S111" s="36" t="s">
        <v>4</v>
      </c>
      <c r="T111" s="4">
        <v>0</v>
      </c>
      <c r="U111" s="4">
        <v>0</v>
      </c>
      <c r="V111" s="4">
        <v>0</v>
      </c>
      <c r="W111" s="60"/>
      <c r="X111" s="60"/>
      <c r="Y111" s="60"/>
    </row>
    <row r="112" spans="1:25" s="1" customFormat="1" x14ac:dyDescent="0.25">
      <c r="A112" s="60"/>
      <c r="B112" s="63"/>
      <c r="C112" s="7" t="s">
        <v>5</v>
      </c>
      <c r="D112" s="4">
        <v>0</v>
      </c>
      <c r="E112" s="4">
        <v>0</v>
      </c>
      <c r="F112" s="4">
        <v>0</v>
      </c>
      <c r="G112" s="60"/>
      <c r="H112" s="60"/>
      <c r="I112" s="60"/>
      <c r="J112" s="66"/>
      <c r="K112" s="9" t="s">
        <v>5</v>
      </c>
      <c r="L112" s="4">
        <v>0</v>
      </c>
      <c r="M112" s="4">
        <v>0</v>
      </c>
      <c r="N112" s="4">
        <v>0</v>
      </c>
      <c r="O112" s="60"/>
      <c r="P112" s="60"/>
      <c r="Q112" s="60"/>
      <c r="R112" s="69"/>
      <c r="S112" s="36" t="s">
        <v>5</v>
      </c>
      <c r="T112" s="4">
        <v>0</v>
      </c>
      <c r="U112" s="4">
        <v>0</v>
      </c>
      <c r="V112" s="4">
        <v>0</v>
      </c>
      <c r="W112" s="60"/>
      <c r="X112" s="60"/>
      <c r="Y112" s="60"/>
    </row>
    <row r="113" spans="1:25" s="1" customFormat="1" x14ac:dyDescent="0.25">
      <c r="A113" s="61"/>
      <c r="B113" s="64"/>
      <c r="C113" s="7" t="s">
        <v>6</v>
      </c>
      <c r="D113" s="4">
        <v>0</v>
      </c>
      <c r="E113" s="4">
        <v>0</v>
      </c>
      <c r="F113" s="4">
        <v>0</v>
      </c>
      <c r="G113" s="61"/>
      <c r="H113" s="61"/>
      <c r="I113" s="61"/>
      <c r="J113" s="67"/>
      <c r="K113" s="9" t="s">
        <v>6</v>
      </c>
      <c r="L113" s="4">
        <v>0</v>
      </c>
      <c r="M113" s="4">
        <v>0</v>
      </c>
      <c r="N113" s="4">
        <v>0</v>
      </c>
      <c r="O113" s="61"/>
      <c r="P113" s="61"/>
      <c r="Q113" s="61"/>
      <c r="R113" s="70"/>
      <c r="S113" s="36" t="s">
        <v>6</v>
      </c>
      <c r="T113" s="4">
        <v>0</v>
      </c>
      <c r="U113" s="4">
        <v>0</v>
      </c>
      <c r="V113" s="4">
        <v>0</v>
      </c>
      <c r="W113" s="61"/>
      <c r="X113" s="61"/>
      <c r="Y113" s="61"/>
    </row>
    <row r="114" spans="1:25" s="3" customFormat="1" x14ac:dyDescent="0.25">
      <c r="A114" s="5"/>
      <c r="D114" s="5"/>
      <c r="E114" s="5"/>
      <c r="F114" s="5"/>
      <c r="G114" s="5"/>
      <c r="H114" s="5"/>
      <c r="I114" s="5"/>
      <c r="L114" s="5"/>
      <c r="M114" s="5"/>
      <c r="N114" s="5"/>
      <c r="O114" s="5"/>
      <c r="P114" s="5"/>
      <c r="Q114" s="5"/>
    </row>
    <row r="115" spans="1:25" s="1" customFormat="1" x14ac:dyDescent="0.25">
      <c r="A115" s="71" t="s">
        <v>15</v>
      </c>
      <c r="B115" s="7">
        <v>3118</v>
      </c>
      <c r="C115" s="3"/>
      <c r="D115" s="5"/>
      <c r="E115" s="5"/>
      <c r="F115" s="5"/>
      <c r="G115" s="4">
        <f>(G2+G58)/2</f>
        <v>7.85E-2</v>
      </c>
      <c r="H115" s="4">
        <f t="shared" ref="H115:I115" si="135">(H2+H58)/2</f>
        <v>0.76054166666666667</v>
      </c>
      <c r="I115" s="4">
        <f t="shared" si="135"/>
        <v>3.3173750000000002</v>
      </c>
      <c r="J115" s="9">
        <v>3118</v>
      </c>
      <c r="K115" s="9"/>
      <c r="L115" s="5"/>
      <c r="M115" s="5"/>
      <c r="N115" s="5"/>
      <c r="O115" s="4">
        <f>(O2+O58)/2</f>
        <v>9.5250000000000001E-2</v>
      </c>
      <c r="P115" s="4">
        <f t="shared" ref="P115:Q115" si="136">(P2+P58)/2</f>
        <v>0.46212500000000001</v>
      </c>
      <c r="Q115" s="4">
        <f t="shared" si="136"/>
        <v>1.5800416666666666</v>
      </c>
      <c r="R115" s="36">
        <v>3118</v>
      </c>
      <c r="S115" s="36"/>
      <c r="T115" s="5"/>
      <c r="U115" s="5"/>
      <c r="V115" s="5"/>
      <c r="W115" s="4">
        <f>(W2+W58)/2</f>
        <v>0.31900000000000001</v>
      </c>
      <c r="X115" s="4">
        <f t="shared" ref="X115" si="137">(X2+X58)/2</f>
        <v>3.0811250000000001</v>
      </c>
      <c r="Y115" s="4">
        <f>(Y2+Y58)/2</f>
        <v>9.5232500000000009</v>
      </c>
    </row>
    <row r="116" spans="1:25" s="1" customFormat="1" x14ac:dyDescent="0.25">
      <c r="A116" s="71"/>
      <c r="B116" s="7">
        <v>3126</v>
      </c>
      <c r="C116" s="3"/>
      <c r="D116" s="5"/>
      <c r="E116" s="5"/>
      <c r="F116" s="5"/>
      <c r="G116" s="4">
        <f>(G6+G62)/2</f>
        <v>0.193</v>
      </c>
      <c r="H116" s="4">
        <f t="shared" ref="H116" si="138">(H6+H62)/2</f>
        <v>0.85299999999999998</v>
      </c>
      <c r="I116" s="4">
        <f>(I6+I62)/2</f>
        <v>1.7728333333333335</v>
      </c>
      <c r="J116" s="9">
        <v>3126</v>
      </c>
      <c r="K116" s="9"/>
      <c r="L116" s="5"/>
      <c r="M116" s="5"/>
      <c r="N116" s="5"/>
      <c r="O116" s="4">
        <f>(O6+O62)/2</f>
        <v>0.23395833333333332</v>
      </c>
      <c r="P116" s="4">
        <f t="shared" ref="P116" si="139">(P6+P62)/2</f>
        <v>1.8632083333333336</v>
      </c>
      <c r="Q116" s="4">
        <f>(Q6+Q62)/2</f>
        <v>4.4743750000000002</v>
      </c>
      <c r="R116" s="36">
        <v>3126</v>
      </c>
      <c r="S116" s="36"/>
      <c r="T116" s="5"/>
      <c r="U116" s="5"/>
      <c r="V116" s="5"/>
      <c r="W116" s="4">
        <f>(W6+W62)/2</f>
        <v>0.20150000000000001</v>
      </c>
      <c r="X116" s="4">
        <f t="shared" ref="X116" si="140">(X6+X62)/2</f>
        <v>2.0378749999999997</v>
      </c>
      <c r="Y116" s="4">
        <f>(Y6+Y62)/2</f>
        <v>5.8810000000000002</v>
      </c>
    </row>
    <row r="117" spans="1:25" s="1" customFormat="1" x14ac:dyDescent="0.25">
      <c r="A117" s="71"/>
      <c r="B117" s="7">
        <v>3128</v>
      </c>
      <c r="C117" s="3"/>
      <c r="D117" s="5"/>
      <c r="E117" s="5"/>
      <c r="F117" s="5"/>
      <c r="G117" s="4">
        <f>(G10+G66)/2</f>
        <v>0.26774999999999999</v>
      </c>
      <c r="H117" s="4">
        <f t="shared" ref="H117:I117" si="141">(H10+H66)/2</f>
        <v>1.7743749999999998</v>
      </c>
      <c r="I117" s="4">
        <f t="shared" si="141"/>
        <v>5.0233749999999997</v>
      </c>
      <c r="J117" s="9">
        <v>3128</v>
      </c>
      <c r="K117" s="9"/>
      <c r="L117" s="5"/>
      <c r="M117" s="5"/>
      <c r="N117" s="5"/>
      <c r="O117" s="4">
        <f>(O10+O66)/2</f>
        <v>0.208625</v>
      </c>
      <c r="P117" s="4">
        <f t="shared" ref="P117:Q117" si="142">(P10+P66)/2</f>
        <v>1.7066249999999998</v>
      </c>
      <c r="Q117" s="4">
        <f t="shared" si="142"/>
        <v>5.7046250000000001</v>
      </c>
      <c r="R117" s="36">
        <v>3128</v>
      </c>
      <c r="S117" s="36"/>
      <c r="T117" s="5"/>
      <c r="U117" s="5"/>
      <c r="V117" s="5"/>
      <c r="W117" s="4">
        <f>(W10+W66)/2</f>
        <v>0.31437500000000002</v>
      </c>
      <c r="X117" s="4">
        <f t="shared" ref="X117" si="143">(X10+X66)/2</f>
        <v>3.81325</v>
      </c>
      <c r="Y117" s="4">
        <f>(Y10+Y66)/2</f>
        <v>10.556125</v>
      </c>
    </row>
    <row r="118" spans="1:25" s="1" customFormat="1" x14ac:dyDescent="0.25">
      <c r="A118" s="71"/>
      <c r="B118" s="7">
        <v>3616</v>
      </c>
      <c r="C118" s="3"/>
      <c r="D118" s="5"/>
      <c r="E118" s="5"/>
      <c r="F118" s="5"/>
      <c r="G118" s="4">
        <f>(G14+G70)/2</f>
        <v>0.18062499999999998</v>
      </c>
      <c r="H118" s="4">
        <f t="shared" ref="H118:I118" si="144">(H14+H70)/2</f>
        <v>1.9528750000000001</v>
      </c>
      <c r="I118" s="4">
        <f t="shared" si="144"/>
        <v>6.5969999999999995</v>
      </c>
      <c r="J118" s="9">
        <v>3616</v>
      </c>
      <c r="K118" s="9"/>
      <c r="L118" s="5"/>
      <c r="M118" s="5"/>
      <c r="N118" s="5"/>
      <c r="O118" s="4">
        <f>(O14+O70)/2</f>
        <v>7.6416666666666661E-2</v>
      </c>
      <c r="P118" s="4">
        <f t="shared" ref="P118:Q118" si="145">(P14+P70)/2</f>
        <v>0.97533333333333339</v>
      </c>
      <c r="Q118" s="4">
        <f t="shared" si="145"/>
        <v>2.3226250000000004</v>
      </c>
      <c r="R118" s="36">
        <v>3616</v>
      </c>
      <c r="S118" s="36"/>
      <c r="T118" s="5"/>
      <c r="U118" s="5"/>
      <c r="V118" s="5"/>
      <c r="W118" s="4">
        <f>(W14+W70)/2</f>
        <v>0.58462500000000006</v>
      </c>
      <c r="X118" s="4">
        <f t="shared" ref="X118" si="146">(X14+X70)/2</f>
        <v>3.6443750000000001</v>
      </c>
      <c r="Y118" s="4">
        <f>(Y14+Y70)/2</f>
        <v>9.9815000000000005</v>
      </c>
    </row>
    <row r="119" spans="1:25" s="1" customFormat="1" x14ac:dyDescent="0.25">
      <c r="A119" s="71"/>
      <c r="B119" s="7">
        <v>3770</v>
      </c>
      <c r="C119" s="3"/>
      <c r="D119" s="5"/>
      <c r="E119" s="5"/>
      <c r="F119" s="5"/>
      <c r="G119" s="4">
        <f>(G18+G74)/2</f>
        <v>0.41287499999999999</v>
      </c>
      <c r="H119" s="4">
        <f t="shared" ref="H119:I119" si="147">(H18+H74)/2</f>
        <v>2.6560833333333331</v>
      </c>
      <c r="I119" s="4">
        <f t="shared" si="147"/>
        <v>6.7192916666666669</v>
      </c>
      <c r="J119" s="9">
        <v>3770</v>
      </c>
      <c r="K119" s="9"/>
      <c r="L119" s="5"/>
      <c r="M119" s="5"/>
      <c r="N119" s="5"/>
      <c r="O119" s="4">
        <f>(O18+O74)/2</f>
        <v>4.5499999999999999E-2</v>
      </c>
      <c r="P119" s="4">
        <f t="shared" ref="P119:Q119" si="148">(P18+P74)/2</f>
        <v>1.028375</v>
      </c>
      <c r="Q119" s="4">
        <f t="shared" si="148"/>
        <v>2.9725000000000001</v>
      </c>
      <c r="R119" s="36">
        <v>3770</v>
      </c>
      <c r="S119" s="36"/>
      <c r="T119" s="5"/>
      <c r="U119" s="5"/>
      <c r="V119" s="5"/>
      <c r="W119" s="4">
        <f>(W18+W74)/2</f>
        <v>0.43512499999999998</v>
      </c>
      <c r="X119" s="4">
        <f t="shared" ref="X119" si="149">(X18+X74)/2</f>
        <v>3.6617499999999996</v>
      </c>
      <c r="Y119" s="4">
        <f>(Y18+Y74)/2</f>
        <v>10.091624999999999</v>
      </c>
    </row>
    <row r="120" spans="1:25" s="1" customFormat="1" x14ac:dyDescent="0.25">
      <c r="A120" s="71"/>
      <c r="B120" s="7">
        <v>3772</v>
      </c>
      <c r="C120" s="3"/>
      <c r="D120" s="5"/>
      <c r="E120" s="5"/>
      <c r="F120" s="5"/>
      <c r="G120" s="4">
        <f>(G22+G78)/2</f>
        <v>0.27349999999999997</v>
      </c>
      <c r="H120" s="4">
        <f t="shared" ref="H120:I120" si="150">(H22+H78)/2</f>
        <v>1.5898333333333334</v>
      </c>
      <c r="I120" s="4">
        <f t="shared" si="150"/>
        <v>4.0164999999999997</v>
      </c>
      <c r="J120" s="9">
        <v>3772</v>
      </c>
      <c r="K120" s="9"/>
      <c r="L120" s="5"/>
      <c r="M120" s="5"/>
      <c r="N120" s="5"/>
      <c r="O120" s="4">
        <f>(O22+O78)/2</f>
        <v>0</v>
      </c>
      <c r="P120" s="4">
        <f t="shared" ref="P120:Q120" si="151">(P22+P78)/2</f>
        <v>0.84675</v>
      </c>
      <c r="Q120" s="4">
        <f t="shared" si="151"/>
        <v>2.72525</v>
      </c>
      <c r="R120" s="36">
        <v>3772</v>
      </c>
      <c r="S120" s="36"/>
      <c r="T120" s="5"/>
      <c r="U120" s="5"/>
      <c r="V120" s="5"/>
      <c r="W120" s="4">
        <f>(W22+W78)/2</f>
        <v>0.26949999999999996</v>
      </c>
      <c r="X120" s="4">
        <f t="shared" ref="X120" si="152">(X22+X78)/2</f>
        <v>2.6633750000000003</v>
      </c>
      <c r="Y120" s="4">
        <f>(Y22+Y78)/2</f>
        <v>8.8162500000000001</v>
      </c>
    </row>
    <row r="121" spans="1:25" s="1" customFormat="1" x14ac:dyDescent="0.25">
      <c r="A121" s="71"/>
      <c r="B121" s="7">
        <v>3813</v>
      </c>
      <c r="C121" s="3"/>
      <c r="D121" s="5"/>
      <c r="E121" s="5"/>
      <c r="F121" s="5"/>
      <c r="G121" s="4">
        <f>(G26+G82)/2</f>
        <v>5.1249999999999997E-2</v>
      </c>
      <c r="H121" s="4">
        <f t="shared" ref="H121:I121" si="153">(H26+H82)/2</f>
        <v>1.4016250000000001</v>
      </c>
      <c r="I121" s="4">
        <f t="shared" si="153"/>
        <v>5.0012499999999998</v>
      </c>
      <c r="J121" s="9">
        <v>3813</v>
      </c>
      <c r="K121" s="9"/>
      <c r="L121" s="5"/>
      <c r="M121" s="5"/>
      <c r="N121" s="5"/>
      <c r="O121" s="4">
        <f>(O26+O82)/2</f>
        <v>1.3375E-2</v>
      </c>
      <c r="P121" s="4">
        <f t="shared" ref="P121:Q121" si="154">(P26+P82)/2</f>
        <v>0.74049999999999994</v>
      </c>
      <c r="Q121" s="4">
        <f t="shared" si="154"/>
        <v>3.7210000000000001</v>
      </c>
      <c r="R121" s="36">
        <v>3813</v>
      </c>
      <c r="S121" s="36"/>
      <c r="T121" s="5"/>
      <c r="U121" s="5"/>
      <c r="V121" s="5"/>
      <c r="W121" s="4">
        <f>(W26+W82)/2</f>
        <v>0.41412499999999997</v>
      </c>
      <c r="X121" s="4">
        <f t="shared" ref="X121" si="155">(X26+X82)/2</f>
        <v>2.5678749999999999</v>
      </c>
      <c r="Y121" s="4">
        <f>(Y26+Y82)/2</f>
        <v>8.9124999999999996</v>
      </c>
    </row>
    <row r="122" spans="1:25" s="1" customFormat="1" x14ac:dyDescent="0.25">
      <c r="A122" s="71"/>
      <c r="B122" s="7">
        <v>3815</v>
      </c>
      <c r="C122" s="3"/>
      <c r="D122" s="5"/>
      <c r="E122" s="5"/>
      <c r="F122" s="5"/>
      <c r="G122" s="4">
        <f>(G30+G86)/2</f>
        <v>0.40799999999999997</v>
      </c>
      <c r="H122" s="4">
        <f t="shared" ref="H122:I122" si="156">(H30+H86)/2</f>
        <v>2.5646249999999999</v>
      </c>
      <c r="I122" s="4">
        <f t="shared" si="156"/>
        <v>7.1207500000000001</v>
      </c>
      <c r="J122" s="9">
        <v>3815</v>
      </c>
      <c r="K122" s="9"/>
      <c r="L122" s="5"/>
      <c r="M122" s="5"/>
      <c r="N122" s="5"/>
      <c r="O122" s="4">
        <f>(O30+O86)/2</f>
        <v>7.1749999999999994E-2</v>
      </c>
      <c r="P122" s="4">
        <f t="shared" ref="P122" si="157">(P30+P86)/2</f>
        <v>0.99749999999999994</v>
      </c>
      <c r="Q122" s="4">
        <f>(Q30+Q86)/2</f>
        <v>3.7798749999999997</v>
      </c>
      <c r="R122" s="36">
        <v>3815</v>
      </c>
      <c r="S122" s="36"/>
      <c r="T122" s="5"/>
      <c r="U122" s="5"/>
      <c r="V122" s="5"/>
      <c r="W122" s="4">
        <f>(W30+W86)/2</f>
        <v>0.420875</v>
      </c>
      <c r="X122" s="4">
        <f t="shared" ref="X122" si="158">(X30+X86)/2</f>
        <v>2.3733750000000002</v>
      </c>
      <c r="Y122" s="4">
        <f>(Y30+Y86)/2</f>
        <v>8.166125000000001</v>
      </c>
    </row>
    <row r="123" spans="1:25" s="1" customFormat="1" x14ac:dyDescent="0.25">
      <c r="A123" s="71"/>
      <c r="B123" s="7">
        <v>3867</v>
      </c>
      <c r="C123" s="3"/>
      <c r="D123" s="5"/>
      <c r="E123" s="5"/>
      <c r="F123" s="5"/>
      <c r="G123" s="4">
        <f>(G34+G90)/2</f>
        <v>0.47799999999999998</v>
      </c>
      <c r="H123" s="4">
        <f t="shared" ref="H123:I123" si="159">(H34+H90)/2</f>
        <v>3.2839999999999998</v>
      </c>
      <c r="I123" s="4">
        <f t="shared" si="159"/>
        <v>5.2442500000000001</v>
      </c>
      <c r="J123" s="9">
        <v>3867</v>
      </c>
      <c r="K123" s="9"/>
      <c r="L123" s="5"/>
      <c r="M123" s="5"/>
      <c r="N123" s="5"/>
      <c r="O123" s="4">
        <f>(O34+O90)/2</f>
        <v>0.105</v>
      </c>
      <c r="P123" s="4">
        <f t="shared" ref="P123" si="160">(P34+P90)/2</f>
        <v>1.1123750000000001</v>
      </c>
      <c r="Q123" s="4">
        <f>(Q34+Q90)/2</f>
        <v>4.7371250000000007</v>
      </c>
      <c r="R123" s="36">
        <v>3867</v>
      </c>
      <c r="S123" s="36"/>
      <c r="T123" s="5"/>
      <c r="U123" s="5"/>
      <c r="V123" s="5"/>
      <c r="W123" s="4">
        <f>(W34+W90)/2</f>
        <v>0.49099999999999999</v>
      </c>
      <c r="X123" s="4">
        <f t="shared" ref="X123" si="161">(X34+X90)/2</f>
        <v>3.0013750000000003</v>
      </c>
      <c r="Y123" s="4">
        <f>(Y34+Y90)/2</f>
        <v>9.1460000000000008</v>
      </c>
    </row>
    <row r="124" spans="1:25" s="1" customFormat="1" x14ac:dyDescent="0.25">
      <c r="A124" s="71"/>
      <c r="B124" s="7">
        <v>3885</v>
      </c>
      <c r="C124" s="3"/>
      <c r="D124" s="5"/>
      <c r="E124" s="5"/>
      <c r="F124" s="5"/>
      <c r="G124" s="4">
        <f>(G38+G94)/2</f>
        <v>0.235375</v>
      </c>
      <c r="H124" s="4">
        <f t="shared" ref="H124:I124" si="162">(H38+H94)/2</f>
        <v>1.967875</v>
      </c>
      <c r="I124" s="4">
        <f t="shared" si="162"/>
        <v>5.8617499999999998</v>
      </c>
      <c r="J124" s="9">
        <v>3885</v>
      </c>
      <c r="K124" s="9"/>
      <c r="L124" s="5"/>
      <c r="M124" s="5"/>
      <c r="N124" s="5"/>
      <c r="O124" s="4">
        <f>(O38+O94)/2</f>
        <v>0.16766666666666669</v>
      </c>
      <c r="P124" s="4">
        <f t="shared" ref="P124:Q124" si="163">(P38+P94)/2</f>
        <v>1.459916666666667</v>
      </c>
      <c r="Q124" s="4">
        <f t="shared" si="163"/>
        <v>4.9806666666666661</v>
      </c>
      <c r="R124" s="36">
        <v>3885</v>
      </c>
      <c r="S124" s="36"/>
      <c r="T124" s="5"/>
      <c r="U124" s="5"/>
      <c r="V124" s="5"/>
      <c r="W124" s="4">
        <f>(W38+W94)/2</f>
        <v>0.49662500000000004</v>
      </c>
      <c r="X124" s="4">
        <f t="shared" ref="X124" si="164">(X38+X94)/2</f>
        <v>2.8018749999999999</v>
      </c>
      <c r="Y124" s="4">
        <f>(Y38+Y94)/2</f>
        <v>8.7141249999999992</v>
      </c>
    </row>
    <row r="125" spans="1:25" s="1" customFormat="1" x14ac:dyDescent="0.25">
      <c r="A125" s="71"/>
      <c r="B125" s="7">
        <v>4289</v>
      </c>
      <c r="C125" s="3"/>
      <c r="D125" s="5"/>
      <c r="E125" s="5"/>
      <c r="F125" s="5"/>
      <c r="G125" s="4">
        <f>(G42+G98)/2</f>
        <v>0.27825</v>
      </c>
      <c r="H125" s="4">
        <f t="shared" ref="H125:I125" si="165">(H42+H98)/2</f>
        <v>2.6513749999999998</v>
      </c>
      <c r="I125" s="4">
        <f t="shared" si="165"/>
        <v>7.1058750000000011</v>
      </c>
      <c r="J125" s="9">
        <v>4289</v>
      </c>
      <c r="K125" s="9"/>
      <c r="L125" s="5"/>
      <c r="M125" s="5"/>
      <c r="N125" s="5"/>
      <c r="O125" s="4">
        <f>(O42+O98)/2</f>
        <v>5.9499999999999997E-2</v>
      </c>
      <c r="P125" s="4">
        <f t="shared" ref="P125:Q125" si="166">(P42+P98)/2</f>
        <v>0.70962499999999995</v>
      </c>
      <c r="Q125" s="4">
        <f t="shared" si="166"/>
        <v>2.1688749999999999</v>
      </c>
      <c r="R125" s="36">
        <v>4289</v>
      </c>
      <c r="S125" s="36"/>
      <c r="T125" s="5"/>
      <c r="U125" s="5"/>
      <c r="V125" s="5"/>
      <c r="W125" s="4">
        <f>(W42+W98)/2</f>
        <v>0.5013749999999999</v>
      </c>
      <c r="X125" s="4">
        <f t="shared" ref="X125" si="167">(X42+X98)/2</f>
        <v>4.6535000000000002</v>
      </c>
      <c r="Y125" s="4">
        <f>(Y42+Y98)/2</f>
        <v>13.040000000000003</v>
      </c>
    </row>
    <row r="126" spans="1:25" s="1" customFormat="1" x14ac:dyDescent="0.25">
      <c r="A126" s="71"/>
      <c r="B126" s="7">
        <v>4290</v>
      </c>
      <c r="C126" s="3"/>
      <c r="D126" s="5"/>
      <c r="E126" s="5"/>
      <c r="F126" s="5"/>
      <c r="G126" s="4">
        <f>(G46+G102)/2</f>
        <v>4.8250000000000001E-2</v>
      </c>
      <c r="H126" s="4">
        <f t="shared" ref="H126:I126" si="168">(H46+H102)/2</f>
        <v>0.12325</v>
      </c>
      <c r="I126" s="4">
        <f t="shared" si="168"/>
        <v>0.59362500000000007</v>
      </c>
      <c r="J126" s="9">
        <v>4290</v>
      </c>
      <c r="K126" s="9"/>
      <c r="L126" s="5"/>
      <c r="M126" s="5"/>
      <c r="N126" s="5"/>
      <c r="O126" s="4">
        <f>(O46+O102)/2</f>
        <v>0</v>
      </c>
      <c r="P126" s="4">
        <f t="shared" ref="P126:Q126" si="169">(P46+P102)/2</f>
        <v>0.48683333333333334</v>
      </c>
      <c r="Q126" s="4">
        <f t="shared" si="169"/>
        <v>2.20275</v>
      </c>
      <c r="R126" s="36">
        <v>4290</v>
      </c>
      <c r="S126" s="36"/>
      <c r="T126" s="5"/>
      <c r="U126" s="5"/>
      <c r="V126" s="5"/>
      <c r="W126" s="4">
        <f>(W46+W102)/2</f>
        <v>0.18162499999999998</v>
      </c>
      <c r="X126" s="4">
        <f t="shared" ref="X126" si="170">(X46+X102)/2</f>
        <v>0.75837500000000002</v>
      </c>
      <c r="Y126" s="4">
        <f>(Y46+Y102)/2</f>
        <v>3.1178749999999997</v>
      </c>
    </row>
    <row r="127" spans="1:25" s="1" customFormat="1" x14ac:dyDescent="0.25">
      <c r="A127" s="71"/>
      <c r="B127" s="7">
        <v>4291</v>
      </c>
      <c r="C127" s="3"/>
      <c r="D127" s="5"/>
      <c r="E127" s="5"/>
      <c r="F127" s="5"/>
      <c r="G127" s="4">
        <f>(G50+G106)/2</f>
        <v>9.8625000000000004E-2</v>
      </c>
      <c r="H127" s="4">
        <f t="shared" ref="H127:I127" si="171">(H50+H106)/2</f>
        <v>0.76900000000000002</v>
      </c>
      <c r="I127" s="4">
        <f t="shared" si="171"/>
        <v>1.7183750000000002</v>
      </c>
      <c r="J127" s="9">
        <v>4291</v>
      </c>
      <c r="K127" s="9"/>
      <c r="L127" s="5"/>
      <c r="M127" s="5"/>
      <c r="N127" s="5"/>
      <c r="O127" s="4">
        <f>(O50+O106)/2</f>
        <v>0</v>
      </c>
      <c r="P127" s="4">
        <f t="shared" ref="P127:Q127" si="172">(P50+P106)/2</f>
        <v>0.66608333333333336</v>
      </c>
      <c r="Q127" s="4">
        <f t="shared" si="172"/>
        <v>2.8338333333333332</v>
      </c>
      <c r="R127" s="36">
        <v>4291</v>
      </c>
      <c r="S127" s="36"/>
      <c r="T127" s="5"/>
      <c r="U127" s="5"/>
      <c r="V127" s="5"/>
      <c r="W127" s="4">
        <f>(W50+W106)/2</f>
        <v>0.66245833333333337</v>
      </c>
      <c r="X127" s="4">
        <f t="shared" ref="X127" si="173">(X50+X106)/2</f>
        <v>4.9632500000000004</v>
      </c>
      <c r="Y127" s="4">
        <f>(Y50+Y106)/2</f>
        <v>11.609375</v>
      </c>
    </row>
    <row r="128" spans="1:25" s="1" customFormat="1" x14ac:dyDescent="0.25">
      <c r="A128" s="71"/>
      <c r="B128" s="7" t="s">
        <v>2</v>
      </c>
      <c r="C128" s="3"/>
      <c r="D128" s="5"/>
      <c r="E128" s="5"/>
      <c r="F128" s="5"/>
      <c r="G128" s="4">
        <v>0</v>
      </c>
      <c r="H128" s="4">
        <v>0</v>
      </c>
      <c r="I128" s="4">
        <v>0</v>
      </c>
      <c r="J128" s="9" t="s">
        <v>2</v>
      </c>
      <c r="K128" s="9"/>
      <c r="L128" s="5"/>
      <c r="M128" s="5"/>
      <c r="N128" s="5"/>
      <c r="O128" s="4">
        <v>0</v>
      </c>
      <c r="P128" s="4">
        <v>0</v>
      </c>
      <c r="Q128" s="4">
        <v>0</v>
      </c>
      <c r="R128" s="36" t="s">
        <v>2</v>
      </c>
      <c r="S128" s="36"/>
      <c r="T128" s="5"/>
      <c r="U128" s="5"/>
      <c r="V128" s="5"/>
      <c r="W128" s="4">
        <v>0</v>
      </c>
      <c r="X128" s="4">
        <v>0</v>
      </c>
      <c r="Y128" s="4">
        <v>0</v>
      </c>
    </row>
    <row r="129" spans="1:25" x14ac:dyDescent="0.25">
      <c r="A129" s="71" t="s">
        <v>60</v>
      </c>
      <c r="B129" s="7">
        <v>3118</v>
      </c>
      <c r="C129" s="3"/>
      <c r="D129" s="5"/>
      <c r="E129" s="5"/>
      <c r="F129" s="5"/>
      <c r="G129" s="4"/>
      <c r="H129" s="4"/>
      <c r="I129" s="4">
        <f>(I115+Benthi1Ano!F5)/I126</f>
        <v>6.647695098485884</v>
      </c>
      <c r="J129" s="9">
        <v>3118</v>
      </c>
      <c r="K129" s="9"/>
      <c r="L129" s="5"/>
      <c r="M129" s="5"/>
      <c r="N129" s="5"/>
      <c r="O129" s="4"/>
      <c r="P129" s="4"/>
      <c r="Q129" s="4">
        <f>(Q115+Benthi2Ano!F5)/Q126</f>
        <v>1.0274034511756611</v>
      </c>
      <c r="R129" s="36">
        <v>3118</v>
      </c>
      <c r="S129" s="36"/>
      <c r="T129" s="5"/>
      <c r="U129" s="5"/>
      <c r="V129" s="5"/>
      <c r="W129" s="4"/>
      <c r="X129" s="4"/>
      <c r="Y129" s="4">
        <f>(Y115+Benthi2Ano!F5)/Y126</f>
        <v>3.2734863602326976</v>
      </c>
    </row>
    <row r="130" spans="1:25" x14ac:dyDescent="0.25">
      <c r="A130" s="71"/>
      <c r="B130" s="7">
        <v>3126</v>
      </c>
      <c r="C130" s="3"/>
      <c r="D130" s="5"/>
      <c r="E130" s="5"/>
      <c r="F130" s="5"/>
      <c r="G130" s="4"/>
      <c r="H130" s="4"/>
      <c r="I130" s="4">
        <f>(I116+Benthi1Ano!F6)/I127</f>
        <v>1.5652749612478343</v>
      </c>
      <c r="J130" s="9">
        <v>3126</v>
      </c>
      <c r="K130" s="9"/>
      <c r="L130" s="5"/>
      <c r="M130" s="5"/>
      <c r="N130" s="5"/>
      <c r="O130" s="4"/>
      <c r="P130" s="4"/>
      <c r="Q130" s="4">
        <f>(Q116+Benthi2Ano!F6)/Q126</f>
        <v>2.4475183421636202</v>
      </c>
      <c r="R130" s="36">
        <v>3126</v>
      </c>
      <c r="S130" s="36"/>
      <c r="T130" s="5"/>
      <c r="U130" s="5"/>
      <c r="V130" s="5"/>
      <c r="W130" s="4"/>
      <c r="X130" s="4"/>
      <c r="Y130" s="4">
        <f>(Y116+Benthi2Ano!F6)/Y126</f>
        <v>2.1802978080265936</v>
      </c>
    </row>
    <row r="131" spans="1:25" x14ac:dyDescent="0.25">
      <c r="A131" s="71"/>
      <c r="B131" s="7">
        <v>3128</v>
      </c>
      <c r="C131" s="3"/>
      <c r="D131" s="5"/>
      <c r="E131" s="5"/>
      <c r="F131" s="5"/>
      <c r="G131" s="4"/>
      <c r="H131" s="4"/>
      <c r="I131" s="4">
        <f>(I117+Benthi1Ano!F7)/I126</f>
        <v>9.8550930341261154</v>
      </c>
      <c r="J131" s="9">
        <v>3128</v>
      </c>
      <c r="K131" s="9"/>
      <c r="L131" s="5"/>
      <c r="M131" s="5"/>
      <c r="N131" s="5"/>
      <c r="O131" s="4"/>
      <c r="P131" s="4"/>
      <c r="Q131" s="4">
        <f>(Q117+Benthi2Ano!F7)/Q126</f>
        <v>2.9651479298073395</v>
      </c>
      <c r="R131" s="36">
        <v>3128</v>
      </c>
      <c r="S131" s="36"/>
      <c r="T131" s="5"/>
      <c r="U131" s="5"/>
      <c r="V131" s="5"/>
      <c r="W131" s="4"/>
      <c r="X131" s="4"/>
      <c r="Y131" s="4">
        <f>(Y117+Benthi2Ano!F7)/Y126</f>
        <v>3.650877473401954</v>
      </c>
    </row>
    <row r="132" spans="1:25" x14ac:dyDescent="0.25">
      <c r="A132" s="71"/>
      <c r="B132" s="7">
        <v>3616</v>
      </c>
      <c r="C132" s="3"/>
      <c r="D132" s="5"/>
      <c r="E132" s="5"/>
      <c r="F132" s="5"/>
      <c r="G132" s="4"/>
      <c r="H132" s="4"/>
      <c r="I132" s="4">
        <f>(I118+Benthi1Ano!F8)/I126</f>
        <v>11.891813229059503</v>
      </c>
      <c r="J132" s="9">
        <v>3616</v>
      </c>
      <c r="K132" s="9"/>
      <c r="L132" s="5"/>
      <c r="M132" s="5"/>
      <c r="N132" s="5"/>
      <c r="O132" s="4"/>
      <c r="P132" s="4"/>
      <c r="Q132" s="4">
        <f>(Q118+Benthi2Ano!F8)/Q126</f>
        <v>1.2642844753605489</v>
      </c>
      <c r="R132" s="36">
        <v>3616</v>
      </c>
      <c r="S132" s="36"/>
      <c r="T132" s="5"/>
      <c r="U132" s="5"/>
      <c r="V132" s="5"/>
      <c r="W132" s="4"/>
      <c r="X132" s="4"/>
      <c r="Y132" s="4">
        <f>(Y118+Benthi2Ano!F8)/Y126</f>
        <v>3.3496460339495489</v>
      </c>
    </row>
    <row r="133" spans="1:25" x14ac:dyDescent="0.25">
      <c r="A133" s="71"/>
      <c r="B133" s="7">
        <v>3770</v>
      </c>
      <c r="C133" s="3"/>
      <c r="D133" s="5"/>
      <c r="E133" s="5"/>
      <c r="F133" s="5"/>
      <c r="G133" s="4"/>
      <c r="H133" s="4"/>
      <c r="I133" s="4">
        <f>(I119+Benthi1Ano!F9)/I126</f>
        <v>12.362469172362706</v>
      </c>
      <c r="J133" s="9">
        <v>3770</v>
      </c>
      <c r="K133" s="9"/>
      <c r="L133" s="5"/>
      <c r="M133" s="5"/>
      <c r="N133" s="5"/>
      <c r="O133" s="4"/>
      <c r="P133" s="4"/>
      <c r="Q133" s="4">
        <f>(Q119+Benthi2Ano!F9)/Q126</f>
        <v>1.6306340237326731</v>
      </c>
      <c r="R133" s="36">
        <v>3770</v>
      </c>
      <c r="S133" s="36"/>
      <c r="T133" s="5"/>
      <c r="U133" s="5"/>
      <c r="V133" s="5"/>
      <c r="W133" s="4"/>
      <c r="X133" s="4"/>
      <c r="Y133" s="4">
        <f>(Y119+Benthi2Ano!F9)/Y126</f>
        <v>3.4353539175807706</v>
      </c>
    </row>
    <row r="134" spans="1:25" x14ac:dyDescent="0.25">
      <c r="A134" s="71"/>
      <c r="B134" s="7">
        <v>3772</v>
      </c>
      <c r="C134" s="3"/>
      <c r="D134" s="5"/>
      <c r="E134" s="5"/>
      <c r="F134" s="5"/>
      <c r="G134" s="4"/>
      <c r="H134" s="4"/>
      <c r="I134" s="4">
        <f>(I120+Benthi1Ano!F10)/I126</f>
        <v>7.8737833183020527</v>
      </c>
      <c r="J134" s="9">
        <v>3772</v>
      </c>
      <c r="K134" s="9"/>
      <c r="L134" s="5"/>
      <c r="M134" s="5"/>
      <c r="N134" s="5"/>
      <c r="O134" s="4"/>
      <c r="P134" s="4"/>
      <c r="Q134" s="4">
        <f>(Q120+Benthi2Ano!F10)/Q126</f>
        <v>1.5357278957335407</v>
      </c>
      <c r="R134" s="36">
        <v>3772</v>
      </c>
      <c r="S134" s="36"/>
      <c r="T134" s="5"/>
      <c r="U134" s="5"/>
      <c r="V134" s="5"/>
      <c r="W134" s="4"/>
      <c r="X134" s="4"/>
      <c r="Y134" s="4">
        <f>(Y120+Benthi2Ano!F10)/Y126</f>
        <v>3.0385517771966666</v>
      </c>
    </row>
    <row r="135" spans="1:25" x14ac:dyDescent="0.25">
      <c r="A135" s="71"/>
      <c r="B135" s="7">
        <v>3813</v>
      </c>
      <c r="C135" s="3"/>
      <c r="D135" s="5"/>
      <c r="E135" s="5"/>
      <c r="F135" s="5"/>
      <c r="G135" s="4"/>
      <c r="H135" s="4"/>
      <c r="I135" s="4">
        <f>(I121+Benthi1Ano!F11)/I126</f>
        <v>9.8619432733242949</v>
      </c>
      <c r="J135" s="9">
        <v>3813</v>
      </c>
      <c r="K135" s="9"/>
      <c r="L135" s="5"/>
      <c r="M135" s="5"/>
      <c r="N135" s="5"/>
      <c r="O135" s="4"/>
      <c r="P135" s="4"/>
      <c r="Q135" s="4">
        <f>(Q121+Benthi2Ano!F11)/Q126</f>
        <v>2.0765162072986656</v>
      </c>
      <c r="R135" s="36">
        <v>3813</v>
      </c>
      <c r="S135" s="36"/>
      <c r="T135" s="5"/>
      <c r="U135" s="5"/>
      <c r="V135" s="5"/>
      <c r="W135" s="4"/>
      <c r="X135" s="4"/>
      <c r="Y135" s="4">
        <f>(Y121+Benthi2Ano!F11)/Y126</f>
        <v>3.1321159686091122</v>
      </c>
    </row>
    <row r="136" spans="1:25" x14ac:dyDescent="0.25">
      <c r="A136" s="71"/>
      <c r="B136" s="7">
        <v>3815</v>
      </c>
      <c r="C136" s="3"/>
      <c r="D136" s="5"/>
      <c r="E136" s="5"/>
      <c r="F136" s="5"/>
      <c r="G136" s="4"/>
      <c r="H136" s="4"/>
      <c r="I136" s="4">
        <f>(I122+Benthi1Ano!F12)/I126</f>
        <v>13.158121283813793</v>
      </c>
      <c r="J136" s="9">
        <v>3815</v>
      </c>
      <c r="K136" s="9"/>
      <c r="L136" s="5"/>
      <c r="M136" s="5"/>
      <c r="N136" s="5"/>
      <c r="O136" s="4"/>
      <c r="P136" s="4"/>
      <c r="Q136" s="4">
        <f>(Q122+Benthi2Ano!F12)/Q126</f>
        <v>2.0293336725020832</v>
      </c>
      <c r="R136" s="36">
        <v>3815</v>
      </c>
      <c r="S136" s="36"/>
      <c r="T136" s="5"/>
      <c r="U136" s="5"/>
      <c r="V136" s="5"/>
      <c r="W136" s="4"/>
      <c r="X136" s="4"/>
      <c r="Y136" s="4">
        <f>(Y122+Benthi2Ano!F12)/Y126</f>
        <v>2.8405130889159973</v>
      </c>
    </row>
    <row r="137" spans="1:25" x14ac:dyDescent="0.25">
      <c r="A137" s="71"/>
      <c r="B137" s="7">
        <v>3867</v>
      </c>
      <c r="C137" s="3"/>
      <c r="D137" s="5"/>
      <c r="E137" s="5"/>
      <c r="F137" s="5"/>
      <c r="G137" s="4"/>
      <c r="H137" s="4"/>
      <c r="I137" s="4">
        <f>(I123+Benthi1Ano!F13)/I126</f>
        <v>9.4325015193619262</v>
      </c>
      <c r="J137" s="9">
        <v>3867</v>
      </c>
      <c r="K137" s="9"/>
      <c r="L137" s="5"/>
      <c r="M137" s="5"/>
      <c r="N137" s="5"/>
      <c r="O137" s="4"/>
      <c r="P137" s="4"/>
      <c r="Q137" s="4">
        <f>(Q123+Benthi2Ano!F13)/Q126</f>
        <v>2.3117665256752811</v>
      </c>
      <c r="R137" s="36">
        <v>3867</v>
      </c>
      <c r="S137" s="36"/>
      <c r="T137" s="5"/>
      <c r="U137" s="5"/>
      <c r="V137" s="5"/>
      <c r="W137" s="4"/>
      <c r="X137" s="4"/>
      <c r="Y137" s="4">
        <f>(Y123+Benthi2Ano!F13)/Y126</f>
        <v>3.047305845946751</v>
      </c>
    </row>
    <row r="138" spans="1:25" x14ac:dyDescent="0.25">
      <c r="A138" s="71"/>
      <c r="B138" s="7">
        <v>3885</v>
      </c>
      <c r="C138" s="3"/>
      <c r="D138" s="5"/>
      <c r="E138" s="5"/>
      <c r="F138" s="5"/>
      <c r="G138" s="4"/>
      <c r="H138" s="4"/>
      <c r="I138" s="4">
        <f>(I124+Benthi1Ano!F14)/I126</f>
        <v>11.527322485819965</v>
      </c>
      <c r="J138" s="9">
        <v>3885</v>
      </c>
      <c r="K138" s="9"/>
      <c r="L138" s="5"/>
      <c r="M138" s="5"/>
      <c r="N138" s="5"/>
      <c r="O138" s="4"/>
      <c r="P138" s="4"/>
      <c r="Q138" s="4">
        <f>(Q124+Benthi2Ano!F14)/Q126</f>
        <v>2.7065365916747446</v>
      </c>
      <c r="R138" s="36">
        <v>3885</v>
      </c>
      <c r="S138" s="36"/>
      <c r="T138" s="5"/>
      <c r="U138" s="5"/>
      <c r="V138" s="5"/>
      <c r="W138" s="4"/>
      <c r="X138" s="4"/>
      <c r="Y138" s="4">
        <f>(Y124+Benthi2Ano!F14)/Y126</f>
        <v>3.1095800218561931</v>
      </c>
    </row>
    <row r="139" spans="1:25" x14ac:dyDescent="0.25">
      <c r="A139" s="71"/>
      <c r="B139" s="7">
        <v>4289</v>
      </c>
      <c r="C139" s="3"/>
      <c r="D139" s="5"/>
      <c r="E139" s="5"/>
      <c r="F139" s="5"/>
      <c r="G139" s="4"/>
      <c r="H139" s="4"/>
      <c r="I139" s="4">
        <f>(I125+Benthi1Ano!F15)/I126</f>
        <v>12.585248604628534</v>
      </c>
      <c r="J139" s="9">
        <v>4289</v>
      </c>
      <c r="K139" s="9"/>
      <c r="L139" s="5"/>
      <c r="M139" s="5"/>
      <c r="N139" s="5"/>
      <c r="O139" s="4"/>
      <c r="P139" s="4"/>
      <c r="Q139" s="4">
        <f>(Q125+Benthi2Ano!F15)/Q126</f>
        <v>1.1503430724878505</v>
      </c>
      <c r="R139" s="36">
        <v>4289</v>
      </c>
      <c r="S139" s="36"/>
      <c r="T139" s="5"/>
      <c r="U139" s="5"/>
      <c r="V139" s="5"/>
      <c r="W139" s="4"/>
      <c r="X139" s="4"/>
      <c r="Y139" s="4">
        <f>(Y125+Benthi2Ano!F15)/Y126</f>
        <v>4.2994164945427951</v>
      </c>
    </row>
    <row r="140" spans="1:25" x14ac:dyDescent="0.25">
      <c r="A140" s="71"/>
      <c r="B140" s="7">
        <v>4290</v>
      </c>
      <c r="C140" s="3"/>
      <c r="D140" s="5"/>
      <c r="E140" s="5"/>
      <c r="F140" s="5"/>
      <c r="G140" s="4"/>
      <c r="H140" s="4"/>
      <c r="I140" s="4">
        <f>(I126+Benthi1Ano!F16)/I126</f>
        <v>1.4556778709126399</v>
      </c>
      <c r="J140" s="9">
        <v>4290</v>
      </c>
      <c r="K140" s="9"/>
      <c r="L140" s="5"/>
      <c r="M140" s="5"/>
      <c r="N140" s="5"/>
      <c r="O140" s="4"/>
      <c r="P140" s="4"/>
      <c r="Q140" s="4">
        <f>(Q126+Benthi2Ano!F16)/Q126</f>
        <v>1.1228018504689663</v>
      </c>
      <c r="R140" s="36">
        <v>4290</v>
      </c>
      <c r="S140" s="36"/>
      <c r="T140" s="5"/>
      <c r="U140" s="5"/>
      <c r="V140" s="5"/>
      <c r="W140" s="4"/>
      <c r="X140" s="4"/>
      <c r="Y140" s="4">
        <f>(Y126+Benthi2Ano!F16)/Y126</f>
        <v>1.086758377459172</v>
      </c>
    </row>
    <row r="141" spans="1:25" x14ac:dyDescent="0.25">
      <c r="A141" s="71"/>
      <c r="B141" s="7">
        <v>4291</v>
      </c>
      <c r="C141" s="3"/>
      <c r="D141" s="5"/>
      <c r="E141" s="5"/>
      <c r="F141" s="5"/>
      <c r="G141" s="4"/>
      <c r="H141" s="4"/>
      <c r="I141" s="4">
        <f>(I127+Benthi1Ano!F17)/I126</f>
        <v>3.9722205243390634</v>
      </c>
      <c r="J141" s="9">
        <v>4291</v>
      </c>
      <c r="K141" s="9"/>
      <c r="L141" s="5"/>
      <c r="M141" s="5"/>
      <c r="N141" s="5"/>
      <c r="O141" s="4"/>
      <c r="P141" s="4"/>
      <c r="Q141" s="4">
        <f>(Q127+Benthi2Ano!F17)/Q126</f>
        <v>1.5768778763337237</v>
      </c>
      <c r="R141" s="36">
        <v>4291</v>
      </c>
      <c r="S141" s="36"/>
      <c r="T141" s="5"/>
      <c r="U141" s="5"/>
      <c r="V141" s="5"/>
      <c r="W141" s="4"/>
      <c r="X141" s="4"/>
      <c r="Y141" s="4">
        <f>(Y127+Benthi2Ano!F17)/Y126</f>
        <v>3.9286403107118719</v>
      </c>
    </row>
    <row r="142" spans="1:25" x14ac:dyDescent="0.25">
      <c r="A142" s="71"/>
      <c r="B142" s="7" t="s">
        <v>2</v>
      </c>
      <c r="C142" s="3"/>
      <c r="D142" s="5"/>
      <c r="E142" s="5"/>
      <c r="F142" s="5"/>
      <c r="G142" s="4"/>
      <c r="H142" s="4"/>
      <c r="I142" s="4"/>
      <c r="J142" s="9" t="s">
        <v>2</v>
      </c>
      <c r="K142" s="9"/>
      <c r="L142" s="5"/>
      <c r="M142" s="5"/>
      <c r="N142" s="5"/>
      <c r="O142" s="4"/>
      <c r="P142" s="4"/>
      <c r="Q142" s="4" t="e">
        <f>(Q128+Benthi2Ano!F18)/Q126</f>
        <v>#DIV/0!</v>
      </c>
      <c r="R142" s="36" t="s">
        <v>2</v>
      </c>
      <c r="S142" s="36"/>
      <c r="T142" s="5"/>
      <c r="U142" s="5"/>
      <c r="V142" s="5"/>
      <c r="W142" s="4"/>
      <c r="X142" s="4"/>
      <c r="Y142" s="4" t="e">
        <f>(Y128+Benthi2Ano!F18)/Y126</f>
        <v>#DIV/0!</v>
      </c>
    </row>
    <row r="143" spans="1:25" x14ac:dyDescent="0.25">
      <c r="A143" s="71" t="s">
        <v>61</v>
      </c>
      <c r="B143" s="7">
        <v>3118</v>
      </c>
      <c r="C143" s="3"/>
      <c r="D143" s="5"/>
      <c r="E143" s="5"/>
      <c r="F143" s="5"/>
      <c r="G143" s="4"/>
      <c r="H143" s="4"/>
      <c r="I143" s="4">
        <f>(I129-Benthi1Ano!F5)/I140</f>
        <v>4.1347280300920444</v>
      </c>
      <c r="J143" s="9">
        <v>3118</v>
      </c>
      <c r="K143" s="9"/>
      <c r="L143" s="5"/>
      <c r="M143" s="5"/>
      <c r="N143" s="5"/>
      <c r="O143" s="4"/>
      <c r="P143" s="4"/>
      <c r="Q143" s="4">
        <f>(Q115-Benthi2Ano!F5)/Q126</f>
        <v>0.40720480365731282</v>
      </c>
      <c r="R143" s="36">
        <v>3118</v>
      </c>
      <c r="S143" s="36"/>
      <c r="T143" s="5"/>
      <c r="U143" s="5"/>
      <c r="V143" s="5"/>
      <c r="W143" s="4"/>
      <c r="X143" s="4"/>
      <c r="Y143" s="4">
        <f>(Y115-Benthi2Ano!F5)/Y126</f>
        <v>2.8353217221952391</v>
      </c>
    </row>
    <row r="144" spans="1:25" x14ac:dyDescent="0.25">
      <c r="A144" s="71"/>
      <c r="B144" s="7">
        <v>3126</v>
      </c>
      <c r="C144" s="3"/>
      <c r="D144" s="5"/>
      <c r="E144" s="5"/>
      <c r="F144" s="5"/>
      <c r="G144" s="4"/>
      <c r="H144" s="4"/>
      <c r="I144" s="4">
        <f>(I130-Benthi1Ano!F6)/I141</f>
        <v>0.16322833263513323</v>
      </c>
      <c r="J144" s="9">
        <v>3126</v>
      </c>
      <c r="K144" s="9"/>
      <c r="L144" s="5"/>
      <c r="M144" s="5"/>
      <c r="N144" s="5"/>
      <c r="O144" s="4"/>
      <c r="P144" s="4"/>
      <c r="Q144" s="4">
        <f>(Q116-Benthi2Ano!F6)/Q126</f>
        <v>1.6150171248662288</v>
      </c>
      <c r="R144" s="36">
        <v>3126</v>
      </c>
      <c r="S144" s="36"/>
      <c r="T144" s="5"/>
      <c r="U144" s="5"/>
      <c r="V144" s="5"/>
      <c r="W144" s="4"/>
      <c r="X144" s="4"/>
      <c r="Y144" s="4">
        <f>(Y116-Benthi2Ano!F6)/Y126</f>
        <v>1.5921433578315638</v>
      </c>
    </row>
    <row r="145" spans="1:25" x14ac:dyDescent="0.25">
      <c r="A145" s="71"/>
      <c r="B145" s="7">
        <v>3128</v>
      </c>
      <c r="C145" s="3"/>
      <c r="D145" s="5"/>
      <c r="E145" s="5"/>
      <c r="F145" s="5"/>
      <c r="G145" s="4"/>
      <c r="H145" s="4"/>
      <c r="I145" s="4">
        <f>(I131-Benthi1Ano!F7)/I140</f>
        <v>6.2020853735192993</v>
      </c>
      <c r="J145" s="9">
        <v>3128</v>
      </c>
      <c r="K145" s="9"/>
      <c r="L145" s="5"/>
      <c r="M145" s="5"/>
      <c r="N145" s="5"/>
      <c r="O145" s="4"/>
      <c r="P145" s="4"/>
      <c r="Q145" s="4">
        <f>(Q117-Benthi2Ano!F7)/Q126</f>
        <v>2.2144003621005033</v>
      </c>
      <c r="R145" s="36">
        <v>3128</v>
      </c>
      <c r="S145" s="36"/>
      <c r="T145" s="5"/>
      <c r="U145" s="5"/>
      <c r="V145" s="5"/>
      <c r="W145" s="4"/>
      <c r="X145" s="4"/>
      <c r="Y145" s="4">
        <f>(Y117-Benthi2Ano!F7)/Y126</f>
        <v>3.1204812244291014</v>
      </c>
    </row>
    <row r="146" spans="1:25" x14ac:dyDescent="0.25">
      <c r="A146" s="71"/>
      <c r="B146" s="7">
        <v>3616</v>
      </c>
      <c r="C146" s="3"/>
      <c r="D146" s="5"/>
      <c r="E146" s="5"/>
      <c r="F146" s="5"/>
      <c r="G146" s="4"/>
      <c r="H146" s="4"/>
      <c r="I146" s="4">
        <f>(I132-Benthi1Ano!F8)/I140</f>
        <v>7.8516928980951581</v>
      </c>
      <c r="J146" s="9">
        <v>3616</v>
      </c>
      <c r="K146" s="9"/>
      <c r="L146" s="5"/>
      <c r="M146" s="5"/>
      <c r="N146" s="5"/>
      <c r="O146" s="4"/>
      <c r="P146" s="4"/>
      <c r="Q146" s="4">
        <f>(Q118-Benthi2Ano!F8)/Q126</f>
        <v>0.84455674584022322</v>
      </c>
      <c r="R146" s="36">
        <v>3616</v>
      </c>
      <c r="S146" s="36"/>
      <c r="T146" s="5"/>
      <c r="U146" s="5"/>
      <c r="V146" s="5"/>
      <c r="W146" s="4"/>
      <c r="X146" s="4"/>
      <c r="Y146" s="4">
        <f>(Y118-Benthi2Ano!F8)/Y126</f>
        <v>3.053112254949141</v>
      </c>
    </row>
    <row r="147" spans="1:25" x14ac:dyDescent="0.25">
      <c r="A147" s="71"/>
      <c r="B147" s="7">
        <v>3770</v>
      </c>
      <c r="C147" s="3"/>
      <c r="D147" s="5"/>
      <c r="E147" s="5"/>
      <c r="F147" s="5"/>
      <c r="G147" s="4"/>
      <c r="H147" s="4"/>
      <c r="I147" s="4">
        <f>(I133-Benthi1Ano!F9)/I140</f>
        <v>8.0670939025975645</v>
      </c>
      <c r="J147" s="9">
        <v>3770</v>
      </c>
      <c r="K147" s="9"/>
      <c r="L147" s="5"/>
      <c r="M147" s="5"/>
      <c r="N147" s="5"/>
      <c r="O147" s="4"/>
      <c r="P147" s="4"/>
      <c r="Q147" s="4">
        <f>(Q119-Benthi2Ano!F9)/Q126</f>
        <v>1.0682650796608124</v>
      </c>
      <c r="R147" s="36">
        <v>3770</v>
      </c>
      <c r="S147" s="36"/>
      <c r="T147" s="5"/>
      <c r="U147" s="5"/>
      <c r="V147" s="5"/>
      <c r="W147" s="4"/>
      <c r="X147" s="4"/>
      <c r="Y147" s="4">
        <f>(Y119-Benthi2Ano!F9)/Y126</f>
        <v>3.038045432938413</v>
      </c>
    </row>
    <row r="148" spans="1:25" x14ac:dyDescent="0.25">
      <c r="A148" s="71"/>
      <c r="B148" s="7">
        <v>3772</v>
      </c>
      <c r="C148" s="3"/>
      <c r="D148" s="5"/>
      <c r="E148" s="5"/>
      <c r="F148" s="5"/>
      <c r="G148" s="4"/>
      <c r="H148" s="4"/>
      <c r="I148" s="4">
        <f>(I134-Benthi1Ano!F10)/I140</f>
        <v>4.9572840531338027</v>
      </c>
      <c r="J148" s="9">
        <v>3772</v>
      </c>
      <c r="K148" s="9"/>
      <c r="L148" s="5"/>
      <c r="M148" s="5"/>
      <c r="N148" s="5"/>
      <c r="O148" s="4"/>
      <c r="P148" s="4"/>
      <c r="Q148" s="4">
        <f>(Q120-Benthi2Ano!F10)/Q126</f>
        <v>0.93867909552738305</v>
      </c>
      <c r="R148" s="36">
        <v>3772</v>
      </c>
      <c r="S148" s="36"/>
      <c r="T148" s="5"/>
      <c r="U148" s="5"/>
      <c r="V148" s="5"/>
      <c r="W148" s="4"/>
      <c r="X148" s="4"/>
      <c r="Y148" s="4">
        <f>(Y120-Benthi2Ano!F10)/Y126</f>
        <v>2.6167422932840299</v>
      </c>
    </row>
    <row r="149" spans="1:25" x14ac:dyDescent="0.25">
      <c r="A149" s="71"/>
      <c r="B149" s="7">
        <v>3813</v>
      </c>
      <c r="C149" s="3"/>
      <c r="D149" s="5"/>
      <c r="E149" s="5"/>
      <c r="F149" s="5"/>
      <c r="G149" s="4"/>
      <c r="H149" s="4"/>
      <c r="I149" s="4">
        <f>(I135-Benthi1Ano!F11)/I140</f>
        <v>6.1887986193325961</v>
      </c>
      <c r="J149" s="9">
        <v>3813</v>
      </c>
      <c r="K149" s="9"/>
      <c r="L149" s="5"/>
      <c r="M149" s="5"/>
      <c r="N149" s="5"/>
      <c r="O149" s="4"/>
      <c r="P149" s="4"/>
      <c r="Q149" s="4">
        <f>(Q121-Benthi2Ano!F11)/Q126</f>
        <v>1.3019879352504209</v>
      </c>
      <c r="R149" s="36">
        <v>3813</v>
      </c>
      <c r="S149" s="36"/>
      <c r="T149" s="5"/>
      <c r="U149" s="5"/>
      <c r="V149" s="5"/>
      <c r="W149" s="4"/>
      <c r="X149" s="4"/>
      <c r="Y149" s="4">
        <f>(Y121-Benthi2Ano!F11)/Y126</f>
        <v>2.5849188708247972</v>
      </c>
    </row>
    <row r="150" spans="1:25" x14ac:dyDescent="0.25">
      <c r="A150" s="71"/>
      <c r="B150" s="7">
        <v>3815</v>
      </c>
      <c r="C150" s="3"/>
      <c r="D150" s="5"/>
      <c r="E150" s="5"/>
      <c r="F150" s="5"/>
      <c r="G150" s="4"/>
      <c r="H150" s="4"/>
      <c r="I150" s="4">
        <f>(I136-Benthi1Ano!F12)/I140</f>
        <v>8.5650003931797567</v>
      </c>
      <c r="J150" s="9">
        <v>3815</v>
      </c>
      <c r="K150" s="9"/>
      <c r="L150" s="5"/>
      <c r="M150" s="5"/>
      <c r="N150" s="5"/>
      <c r="O150" s="4"/>
      <c r="P150" s="4"/>
      <c r="Q150" s="4">
        <f>(Q122-Benthi2Ano!F12)/Q126</f>
        <v>1.402626377435495</v>
      </c>
      <c r="R150" s="36">
        <v>3815</v>
      </c>
      <c r="S150" s="36"/>
      <c r="T150" s="5"/>
      <c r="U150" s="5"/>
      <c r="V150" s="5"/>
      <c r="W150" s="4"/>
      <c r="X150" s="4"/>
      <c r="Y150" s="4">
        <f>(Y122-Benthi2Ano!F12)/Y126</f>
        <v>2.3977501512716315</v>
      </c>
    </row>
    <row r="151" spans="1:25" x14ac:dyDescent="0.25">
      <c r="A151" s="71"/>
      <c r="B151" s="7">
        <v>3867</v>
      </c>
      <c r="C151" s="3"/>
      <c r="D151" s="5"/>
      <c r="E151" s="5"/>
      <c r="F151" s="5"/>
      <c r="G151" s="4"/>
      <c r="H151" s="4"/>
      <c r="I151" s="4">
        <f>(I137-Benthi1Ano!F13)/I140</f>
        <v>6.2358458463338593</v>
      </c>
      <c r="J151" s="9">
        <v>3867</v>
      </c>
      <c r="K151" s="9"/>
      <c r="L151" s="5"/>
      <c r="M151" s="5"/>
      <c r="N151" s="5"/>
      <c r="O151" s="4"/>
      <c r="P151" s="4"/>
      <c r="Q151" s="4">
        <f>(Q123-Benthi2Ano!F13)/Q126</f>
        <v>1.9893343709312343</v>
      </c>
      <c r="R151" s="36">
        <v>3867</v>
      </c>
      <c r="S151" s="36"/>
      <c r="T151" s="5"/>
      <c r="U151" s="5"/>
      <c r="V151" s="5"/>
      <c r="W151" s="4"/>
      <c r="X151" s="4"/>
      <c r="Y151" s="4">
        <f>(Y123-Benthi2Ano!F13)/Y126</f>
        <v>2.8195104953113184</v>
      </c>
    </row>
    <row r="152" spans="1:25" x14ac:dyDescent="0.25">
      <c r="A152" s="71"/>
      <c r="B152" s="7">
        <v>3885</v>
      </c>
      <c r="C152" s="3"/>
      <c r="D152" s="5"/>
      <c r="E152" s="5"/>
      <c r="F152" s="5"/>
      <c r="G152" s="4"/>
      <c r="H152" s="4"/>
      <c r="I152" s="4">
        <f>(I138-Benthi1Ano!F14)/I140</f>
        <v>7.2448485244631424</v>
      </c>
      <c r="J152" s="9">
        <v>3885</v>
      </c>
      <c r="K152" s="9"/>
      <c r="L152" s="5"/>
      <c r="M152" s="5"/>
      <c r="N152" s="5"/>
      <c r="O152" s="4"/>
      <c r="P152" s="4"/>
      <c r="Q152" s="4">
        <f>(Q124-Benthi2Ano!F14)/Q126</f>
        <v>1.8156894136973276</v>
      </c>
      <c r="R152" s="36">
        <v>3885</v>
      </c>
      <c r="S152" s="36"/>
      <c r="T152" s="5"/>
      <c r="U152" s="5"/>
      <c r="V152" s="5"/>
      <c r="W152" s="4"/>
      <c r="X152" s="4"/>
      <c r="Y152" s="4">
        <f>(Y124-Benthi2Ano!F14)/Y126</f>
        <v>2.4802046872806391</v>
      </c>
    </row>
    <row r="153" spans="1:25" x14ac:dyDescent="0.25">
      <c r="A153" s="71"/>
      <c r="B153" s="7">
        <v>4289</v>
      </c>
      <c r="C153" s="3"/>
      <c r="D153" s="5"/>
      <c r="E153" s="5"/>
      <c r="F153" s="5"/>
      <c r="G153" s="4"/>
      <c r="H153" s="4"/>
      <c r="I153" s="4">
        <f>(I139-Benthi1Ano!F15)/I140</f>
        <v>8.3948555143209251</v>
      </c>
      <c r="J153" s="9">
        <v>4289</v>
      </c>
      <c r="K153" s="9"/>
      <c r="L153" s="5"/>
      <c r="M153" s="5"/>
      <c r="N153" s="5"/>
      <c r="O153" s="4"/>
      <c r="P153" s="4"/>
      <c r="Q153" s="4">
        <f>(Q125-Benthi2Ano!F15)/Q126</f>
        <v>0.81889991922705119</v>
      </c>
      <c r="R153" s="36">
        <v>4289</v>
      </c>
      <c r="S153" s="36"/>
      <c r="T153" s="5"/>
      <c r="U153" s="5"/>
      <c r="V153" s="5"/>
      <c r="W153" s="4"/>
      <c r="X153" s="4"/>
      <c r="Y153" s="4">
        <f>(Y125-Benthi2Ano!F15)/Y126</f>
        <v>4.065254956365278</v>
      </c>
    </row>
    <row r="154" spans="1:25" x14ac:dyDescent="0.25">
      <c r="A154" s="71"/>
      <c r="B154" s="7">
        <v>4290</v>
      </c>
      <c r="C154" s="3"/>
      <c r="D154" s="5"/>
      <c r="E154" s="5"/>
      <c r="F154" s="5"/>
      <c r="G154" s="4"/>
      <c r="H154" s="4"/>
      <c r="I154" s="4">
        <f>(I140-Benthi1Ano!F16)/I140</f>
        <v>0.81417470064931041</v>
      </c>
      <c r="J154" s="9">
        <v>4290</v>
      </c>
      <c r="K154" s="9"/>
      <c r="L154" s="5"/>
      <c r="M154" s="5"/>
      <c r="N154" s="5"/>
      <c r="O154" s="4"/>
      <c r="P154" s="4"/>
      <c r="Q154" s="4">
        <f>(Q126-Benthi2Ano!F16)/Q126</f>
        <v>0.87719814953103359</v>
      </c>
      <c r="R154" s="36">
        <v>4290</v>
      </c>
      <c r="S154" s="36"/>
      <c r="T154" s="5"/>
      <c r="U154" s="5"/>
      <c r="V154" s="5"/>
      <c r="W154" s="4"/>
      <c r="X154" s="4"/>
      <c r="Y154" s="4">
        <f>(Y126-Benthi2Ano!F16)/Y126</f>
        <v>0.91324162254082808</v>
      </c>
    </row>
    <row r="155" spans="1:25" x14ac:dyDescent="0.25">
      <c r="A155" s="71"/>
      <c r="B155" s="7">
        <v>4291</v>
      </c>
      <c r="C155" s="3"/>
      <c r="D155" s="5"/>
      <c r="E155" s="5"/>
      <c r="F155" s="5"/>
      <c r="G155" s="4"/>
      <c r="H155" s="4"/>
      <c r="I155" s="4">
        <f>(I141-Benthi1Ano!F17)/I140</f>
        <v>2.2893705964554614</v>
      </c>
      <c r="J155" s="9">
        <v>4291</v>
      </c>
      <c r="K155" s="9"/>
      <c r="L155" s="5"/>
      <c r="M155" s="5"/>
      <c r="N155" s="5"/>
      <c r="O155" s="4"/>
      <c r="P155" s="4"/>
      <c r="Q155" s="4">
        <f>(Q127-Benthi2Ano!F17)/Q126</f>
        <v>0.99611800003293904</v>
      </c>
      <c r="R155" s="36">
        <v>4291</v>
      </c>
      <c r="S155" s="36"/>
      <c r="T155" s="5"/>
      <c r="U155" s="5"/>
      <c r="V155" s="5"/>
      <c r="W155" s="4"/>
      <c r="X155" s="4"/>
      <c r="Y155" s="4">
        <f>(Y127-Benthi2Ano!F17)/Y126</f>
        <v>3.5183388016643464</v>
      </c>
    </row>
    <row r="156" spans="1:25" x14ac:dyDescent="0.25">
      <c r="A156" s="71"/>
      <c r="B156" s="7" t="s">
        <v>2</v>
      </c>
      <c r="C156" s="3"/>
      <c r="D156" s="5"/>
      <c r="E156" s="5"/>
      <c r="F156" s="5"/>
      <c r="G156" s="4"/>
      <c r="H156" s="4"/>
      <c r="I156" s="4"/>
      <c r="J156" s="9" t="s">
        <v>2</v>
      </c>
      <c r="K156" s="9"/>
      <c r="L156" s="5"/>
      <c r="M156" s="5"/>
      <c r="N156" s="5"/>
      <c r="O156" s="4"/>
      <c r="P156" s="4"/>
      <c r="Q156" s="4" t="e">
        <f>(Q128-Benthi2Ano!F18)/Q126</f>
        <v>#DIV/0!</v>
      </c>
      <c r="R156" s="36" t="s">
        <v>2</v>
      </c>
      <c r="S156" s="36"/>
      <c r="T156" s="5"/>
      <c r="U156" s="5"/>
      <c r="V156" s="5"/>
      <c r="W156" s="4"/>
      <c r="X156" s="4"/>
      <c r="Y156" s="4" t="e">
        <f>(Y128-Benthi2Ano!F18)/Y126</f>
        <v>#DIV/0!</v>
      </c>
    </row>
    <row r="157" spans="1:25" x14ac:dyDescent="0.25">
      <c r="R157" s="39"/>
      <c r="S157" s="39"/>
      <c r="T157" s="6"/>
      <c r="U157" s="6"/>
      <c r="V157" s="6"/>
      <c r="W157" s="6"/>
      <c r="X157" s="6"/>
      <c r="Y157" s="6"/>
    </row>
    <row r="158" spans="1:25" x14ac:dyDescent="0.25">
      <c r="R158" s="39"/>
      <c r="S158" s="39"/>
      <c r="T158" s="6"/>
      <c r="U158" s="6"/>
      <c r="V158" s="6"/>
      <c r="W158" s="6"/>
      <c r="X158" s="6"/>
      <c r="Y158" s="6"/>
    </row>
    <row r="159" spans="1:25" x14ac:dyDescent="0.25">
      <c r="E159" s="7">
        <v>3118</v>
      </c>
      <c r="F159" s="6">
        <f>I129-I143</f>
        <v>2.5129670683938397</v>
      </c>
      <c r="M159" s="9">
        <v>3118</v>
      </c>
      <c r="N159" s="6">
        <f>Q129-Q143</f>
        <v>0.6201986475183483</v>
      </c>
      <c r="R159" s="39"/>
      <c r="S159" s="39"/>
      <c r="T159" s="6"/>
      <c r="U159" s="36">
        <v>3118</v>
      </c>
      <c r="V159" s="6">
        <f>Y129-Y143</f>
        <v>0.43816463803745842</v>
      </c>
      <c r="W159" s="6"/>
      <c r="X159" s="6"/>
      <c r="Y159" s="6"/>
    </row>
    <row r="160" spans="1:25" x14ac:dyDescent="0.25">
      <c r="E160" s="7">
        <v>3126</v>
      </c>
      <c r="F160" s="6">
        <f>I130-I144</f>
        <v>1.4020466286127011</v>
      </c>
      <c r="M160" s="9">
        <v>3126</v>
      </c>
      <c r="N160" s="6">
        <f t="shared" ref="N160:N172" si="174">Q130-Q144</f>
        <v>0.83250121729739135</v>
      </c>
      <c r="R160" s="39"/>
      <c r="S160" s="39"/>
      <c r="T160" s="6"/>
      <c r="U160" s="36">
        <v>3126</v>
      </c>
      <c r="V160" s="6">
        <f>Y130-Y144</f>
        <v>0.58815445019502977</v>
      </c>
      <c r="W160" s="6"/>
      <c r="X160" s="6"/>
      <c r="Y160" s="6"/>
    </row>
    <row r="161" spans="5:25" x14ac:dyDescent="0.25">
      <c r="E161" s="7">
        <v>3128</v>
      </c>
      <c r="F161" s="6">
        <f t="shared" ref="F161:F172" si="175">I131-I145</f>
        <v>3.653007660606816</v>
      </c>
      <c r="M161" s="9">
        <v>3128</v>
      </c>
      <c r="N161" s="6">
        <f t="shared" si="174"/>
        <v>0.75074756770683626</v>
      </c>
      <c r="R161" s="39"/>
      <c r="S161" s="39"/>
      <c r="T161" s="6"/>
      <c r="U161" s="36">
        <v>3128</v>
      </c>
      <c r="V161" s="6">
        <f t="shared" ref="V161:V167" si="176">Y131-Y145</f>
        <v>0.53039624897285265</v>
      </c>
      <c r="W161" s="6"/>
      <c r="X161" s="6"/>
      <c r="Y161" s="6"/>
    </row>
    <row r="162" spans="5:25" x14ac:dyDescent="0.25">
      <c r="E162" s="7">
        <v>3616</v>
      </c>
      <c r="F162" s="6">
        <f t="shared" si="175"/>
        <v>4.0401203309643448</v>
      </c>
      <c r="M162" s="9">
        <v>3616</v>
      </c>
      <c r="N162" s="6">
        <f t="shared" si="174"/>
        <v>0.41972772952032567</v>
      </c>
      <c r="R162" s="39"/>
      <c r="S162" s="39"/>
      <c r="T162" s="6"/>
      <c r="U162" s="36">
        <v>3616</v>
      </c>
      <c r="V162" s="6">
        <f t="shared" si="176"/>
        <v>0.29653377900040789</v>
      </c>
      <c r="W162" s="6"/>
      <c r="X162" s="6"/>
      <c r="Y162" s="6"/>
    </row>
    <row r="163" spans="5:25" x14ac:dyDescent="0.25">
      <c r="E163" s="7">
        <v>3770</v>
      </c>
      <c r="F163" s="6">
        <f t="shared" si="175"/>
        <v>4.2953752697651417</v>
      </c>
      <c r="M163" s="9">
        <v>3770</v>
      </c>
      <c r="N163" s="6">
        <f t="shared" si="174"/>
        <v>0.56236894407186067</v>
      </c>
      <c r="R163" s="39"/>
      <c r="S163" s="39"/>
      <c r="T163" s="6"/>
      <c r="U163" s="36">
        <v>3770</v>
      </c>
      <c r="V163" s="6">
        <f t="shared" si="176"/>
        <v>0.39730848464235757</v>
      </c>
      <c r="W163" s="6"/>
      <c r="X163" s="6"/>
      <c r="Y163" s="6"/>
    </row>
    <row r="164" spans="5:25" x14ac:dyDescent="0.25">
      <c r="E164" s="7">
        <v>3772</v>
      </c>
      <c r="F164" s="6">
        <f t="shared" si="175"/>
        <v>2.91649926516825</v>
      </c>
      <c r="M164" s="9">
        <v>3772</v>
      </c>
      <c r="N164" s="6">
        <f t="shared" si="174"/>
        <v>0.59704880020615769</v>
      </c>
      <c r="R164" s="39"/>
      <c r="S164" s="39"/>
      <c r="T164" s="6"/>
      <c r="U164" s="36">
        <v>3772</v>
      </c>
      <c r="V164" s="6">
        <f t="shared" si="176"/>
        <v>0.42180948391263673</v>
      </c>
      <c r="W164" s="6"/>
      <c r="X164" s="6"/>
      <c r="Y164" s="6"/>
    </row>
    <row r="165" spans="5:25" x14ac:dyDescent="0.25">
      <c r="E165" s="7">
        <v>3813</v>
      </c>
      <c r="F165" s="6">
        <f t="shared" si="175"/>
        <v>3.6731446539916988</v>
      </c>
      <c r="M165" s="9">
        <v>3813</v>
      </c>
      <c r="N165" s="6">
        <f>Q135-Q149</f>
        <v>0.7745282720482447</v>
      </c>
      <c r="R165" s="39"/>
      <c r="S165" s="39"/>
      <c r="T165" s="6"/>
      <c r="U165" s="36">
        <v>3813</v>
      </c>
      <c r="V165" s="6">
        <f t="shared" si="176"/>
        <v>0.54719709778431502</v>
      </c>
      <c r="W165" s="6"/>
      <c r="X165" s="6"/>
      <c r="Y165" s="6"/>
    </row>
    <row r="166" spans="5:25" x14ac:dyDescent="0.25">
      <c r="E166" s="7">
        <v>3815</v>
      </c>
      <c r="F166" s="6">
        <f t="shared" si="175"/>
        <v>4.5931208906340366</v>
      </c>
      <c r="M166" s="9">
        <v>3815</v>
      </c>
      <c r="N166" s="6">
        <f t="shared" si="174"/>
        <v>0.62670729506658818</v>
      </c>
      <c r="R166" s="39"/>
      <c r="S166" s="39"/>
      <c r="T166" s="6"/>
      <c r="U166" s="36">
        <v>3815</v>
      </c>
      <c r="V166" s="6">
        <f t="shared" si="176"/>
        <v>0.44276293764436581</v>
      </c>
      <c r="W166" s="6"/>
      <c r="X166" s="6"/>
      <c r="Y166" s="6"/>
    </row>
    <row r="167" spans="5:25" x14ac:dyDescent="0.25">
      <c r="E167" s="7">
        <v>3867</v>
      </c>
      <c r="F167" s="6">
        <f t="shared" si="175"/>
        <v>3.1966556730280669</v>
      </c>
      <c r="M167" s="9">
        <v>3867</v>
      </c>
      <c r="N167" s="6">
        <f t="shared" si="174"/>
        <v>0.32243215474404674</v>
      </c>
      <c r="R167" s="39"/>
      <c r="S167" s="39"/>
      <c r="T167" s="6"/>
      <c r="U167" s="36">
        <v>3867</v>
      </c>
      <c r="V167" s="6">
        <f t="shared" si="176"/>
        <v>0.22779535063543266</v>
      </c>
      <c r="W167" s="6"/>
      <c r="X167" s="6"/>
      <c r="Y167" s="6"/>
    </row>
    <row r="168" spans="5:25" x14ac:dyDescent="0.25">
      <c r="E168" s="7">
        <v>3885</v>
      </c>
      <c r="F168" s="6">
        <f t="shared" si="175"/>
        <v>4.282473961356823</v>
      </c>
      <c r="M168" s="9">
        <v>3885</v>
      </c>
      <c r="N168" s="6">
        <f t="shared" si="174"/>
        <v>0.89084717797741697</v>
      </c>
      <c r="R168" s="39"/>
      <c r="S168" s="39"/>
      <c r="T168" s="6"/>
      <c r="U168" s="36">
        <v>3885</v>
      </c>
      <c r="V168" s="6">
        <f>Y138-Y152</f>
        <v>0.62937533457555395</v>
      </c>
      <c r="W168" s="6"/>
      <c r="X168" s="6"/>
      <c r="Y168" s="6"/>
    </row>
    <row r="169" spans="5:25" x14ac:dyDescent="0.25">
      <c r="E169" s="7">
        <v>4289</v>
      </c>
      <c r="F169" s="6">
        <f t="shared" si="175"/>
        <v>4.1903930903076088</v>
      </c>
      <c r="M169" s="9">
        <v>4289</v>
      </c>
      <c r="N169" s="6">
        <f t="shared" si="174"/>
        <v>0.33144315326079932</v>
      </c>
      <c r="R169" s="39"/>
      <c r="S169" s="39"/>
      <c r="T169" s="6"/>
      <c r="U169" s="36">
        <v>4289</v>
      </c>
      <c r="V169" s="6">
        <f t="shared" ref="V169:V170" si="177">Y139-Y153</f>
        <v>0.23416153817751706</v>
      </c>
      <c r="W169" s="6"/>
      <c r="X169" s="6"/>
      <c r="Y169" s="6"/>
    </row>
    <row r="170" spans="5:25" x14ac:dyDescent="0.25">
      <c r="E170" s="7">
        <v>4290</v>
      </c>
      <c r="F170" s="6">
        <f t="shared" si="175"/>
        <v>0.64150317026332948</v>
      </c>
      <c r="M170" s="9">
        <v>4290</v>
      </c>
      <c r="N170" s="6">
        <f t="shared" si="174"/>
        <v>0.24560370093793271</v>
      </c>
      <c r="R170" s="39"/>
      <c r="S170" s="39"/>
      <c r="T170" s="6"/>
      <c r="U170" s="36">
        <v>4290</v>
      </c>
      <c r="V170" s="6">
        <f t="shared" si="177"/>
        <v>0.17351675491834395</v>
      </c>
      <c r="W170" s="6"/>
      <c r="X170" s="6"/>
      <c r="Y170" s="6"/>
    </row>
    <row r="171" spans="5:25" x14ac:dyDescent="0.25">
      <c r="E171" s="7">
        <v>4291</v>
      </c>
      <c r="F171" s="6">
        <f>I141-I155</f>
        <v>1.682849927883602</v>
      </c>
      <c r="M171" s="9">
        <v>4291</v>
      </c>
      <c r="N171" s="6">
        <f t="shared" si="174"/>
        <v>0.58075987630078463</v>
      </c>
      <c r="R171" s="39"/>
      <c r="S171" s="39"/>
      <c r="T171" s="6"/>
      <c r="U171" s="36">
        <v>4291</v>
      </c>
      <c r="V171" s="6">
        <f>Y141-Y155</f>
        <v>0.41030150904752549</v>
      </c>
      <c r="W171" s="6"/>
      <c r="X171" s="6"/>
      <c r="Y171" s="6"/>
    </row>
    <row r="172" spans="5:25" x14ac:dyDescent="0.25">
      <c r="E172" s="7" t="s">
        <v>2</v>
      </c>
      <c r="F172" s="6">
        <f t="shared" si="175"/>
        <v>0</v>
      </c>
      <c r="M172" s="9" t="s">
        <v>2</v>
      </c>
      <c r="N172" s="6" t="e">
        <f t="shared" si="174"/>
        <v>#DIV/0!</v>
      </c>
      <c r="R172" s="39"/>
      <c r="S172" s="39"/>
      <c r="T172" s="6"/>
      <c r="U172" s="36" t="s">
        <v>2</v>
      </c>
      <c r="V172" s="6" t="e">
        <f t="shared" ref="V172" si="178">Y142-Y156</f>
        <v>#DIV/0!</v>
      </c>
      <c r="W172" s="6"/>
      <c r="X172" s="6"/>
      <c r="Y172" s="6"/>
    </row>
    <row r="173" spans="5:25" x14ac:dyDescent="0.25">
      <c r="R173" s="39"/>
      <c r="S173" s="39"/>
    </row>
    <row r="174" spans="5:25" x14ac:dyDescent="0.25">
      <c r="R174" s="39"/>
      <c r="S174" s="39"/>
    </row>
    <row r="175" spans="5:25" x14ac:dyDescent="0.25">
      <c r="R175" s="39"/>
      <c r="S175" s="39"/>
    </row>
    <row r="176" spans="5:25" x14ac:dyDescent="0.25">
      <c r="R176" s="39"/>
      <c r="S176" s="39"/>
    </row>
    <row r="177" spans="18:19" x14ac:dyDescent="0.25">
      <c r="R177" s="39"/>
      <c r="S177" s="39"/>
    </row>
    <row r="178" spans="18:19" x14ac:dyDescent="0.25">
      <c r="R178" s="39"/>
      <c r="S178" s="39"/>
    </row>
  </sheetData>
  <mergeCells count="341">
    <mergeCell ref="A129:A142"/>
    <mergeCell ref="A143:A156"/>
    <mergeCell ref="R110:R113"/>
    <mergeCell ref="W110:W113"/>
    <mergeCell ref="X110:X113"/>
    <mergeCell ref="Y110:Y113"/>
    <mergeCell ref="R98:R101"/>
    <mergeCell ref="W98:W101"/>
    <mergeCell ref="X98:X101"/>
    <mergeCell ref="Y98:Y101"/>
    <mergeCell ref="R102:R105"/>
    <mergeCell ref="W102:W105"/>
    <mergeCell ref="X102:X105"/>
    <mergeCell ref="Y102:Y105"/>
    <mergeCell ref="R106:R109"/>
    <mergeCell ref="W106:W109"/>
    <mergeCell ref="X106:X109"/>
    <mergeCell ref="Y106:Y109"/>
    <mergeCell ref="A115:A128"/>
    <mergeCell ref="G106:G109"/>
    <mergeCell ref="H106:H109"/>
    <mergeCell ref="I106:I109"/>
    <mergeCell ref="G110:G113"/>
    <mergeCell ref="B106:B109"/>
    <mergeCell ref="R86:R89"/>
    <mergeCell ref="W86:W89"/>
    <mergeCell ref="X86:X89"/>
    <mergeCell ref="Y86:Y89"/>
    <mergeCell ref="R90:R93"/>
    <mergeCell ref="W90:W93"/>
    <mergeCell ref="X90:X93"/>
    <mergeCell ref="Y90:Y93"/>
    <mergeCell ref="R94:R97"/>
    <mergeCell ref="W94:W97"/>
    <mergeCell ref="X94:X97"/>
    <mergeCell ref="Y94:Y97"/>
    <mergeCell ref="R74:R77"/>
    <mergeCell ref="W74:W77"/>
    <mergeCell ref="X74:X77"/>
    <mergeCell ref="Y74:Y77"/>
    <mergeCell ref="R78:R81"/>
    <mergeCell ref="W78:W81"/>
    <mergeCell ref="X78:X81"/>
    <mergeCell ref="Y78:Y81"/>
    <mergeCell ref="R82:R85"/>
    <mergeCell ref="W82:W85"/>
    <mergeCell ref="X82:X85"/>
    <mergeCell ref="Y82:Y85"/>
    <mergeCell ref="R62:R65"/>
    <mergeCell ref="W62:W65"/>
    <mergeCell ref="X62:X65"/>
    <mergeCell ref="Y62:Y65"/>
    <mergeCell ref="R66:R69"/>
    <mergeCell ref="W66:W69"/>
    <mergeCell ref="X66:X69"/>
    <mergeCell ref="Y66:Y69"/>
    <mergeCell ref="R70:R73"/>
    <mergeCell ref="W70:W73"/>
    <mergeCell ref="X70:X73"/>
    <mergeCell ref="Y70:Y73"/>
    <mergeCell ref="R50:R53"/>
    <mergeCell ref="W50:W53"/>
    <mergeCell ref="X50:X53"/>
    <mergeCell ref="Y50:Y53"/>
    <mergeCell ref="R54:R57"/>
    <mergeCell ref="W54:W57"/>
    <mergeCell ref="X54:X57"/>
    <mergeCell ref="Y54:Y57"/>
    <mergeCell ref="R58:R61"/>
    <mergeCell ref="W58:W61"/>
    <mergeCell ref="X58:X61"/>
    <mergeCell ref="Y58:Y61"/>
    <mergeCell ref="R38:R41"/>
    <mergeCell ref="W38:W41"/>
    <mergeCell ref="X38:X41"/>
    <mergeCell ref="Y38:Y41"/>
    <mergeCell ref="R42:R45"/>
    <mergeCell ref="W42:W45"/>
    <mergeCell ref="X42:X45"/>
    <mergeCell ref="Y42:Y45"/>
    <mergeCell ref="R46:R49"/>
    <mergeCell ref="W46:W49"/>
    <mergeCell ref="X46:X49"/>
    <mergeCell ref="Y46:Y49"/>
    <mergeCell ref="R26:R29"/>
    <mergeCell ref="W26:W29"/>
    <mergeCell ref="X26:X29"/>
    <mergeCell ref="Y26:Y29"/>
    <mergeCell ref="R30:R33"/>
    <mergeCell ref="W30:W33"/>
    <mergeCell ref="X30:X33"/>
    <mergeCell ref="Y30:Y33"/>
    <mergeCell ref="R34:R37"/>
    <mergeCell ref="W34:W37"/>
    <mergeCell ref="X34:X37"/>
    <mergeCell ref="Y34:Y37"/>
    <mergeCell ref="R14:R17"/>
    <mergeCell ref="W14:W17"/>
    <mergeCell ref="X14:X17"/>
    <mergeCell ref="Y14:Y17"/>
    <mergeCell ref="R18:R21"/>
    <mergeCell ref="W18:W21"/>
    <mergeCell ref="X18:X21"/>
    <mergeCell ref="Y18:Y21"/>
    <mergeCell ref="R22:R25"/>
    <mergeCell ref="W22:W25"/>
    <mergeCell ref="X22:X25"/>
    <mergeCell ref="Y22:Y25"/>
    <mergeCell ref="R2:R5"/>
    <mergeCell ref="W2:W5"/>
    <mergeCell ref="X2:X5"/>
    <mergeCell ref="Y2:Y5"/>
    <mergeCell ref="R6:R9"/>
    <mergeCell ref="W6:W9"/>
    <mergeCell ref="X6:X9"/>
    <mergeCell ref="Y6:Y9"/>
    <mergeCell ref="R10:R13"/>
    <mergeCell ref="W10:W13"/>
    <mergeCell ref="X10:X13"/>
    <mergeCell ref="Y10:Y13"/>
    <mergeCell ref="J74:J77"/>
    <mergeCell ref="J98:J101"/>
    <mergeCell ref="J102:J105"/>
    <mergeCell ref="J106:J109"/>
    <mergeCell ref="J110:J113"/>
    <mergeCell ref="J78:J81"/>
    <mergeCell ref="J82:J85"/>
    <mergeCell ref="J86:J89"/>
    <mergeCell ref="J90:J93"/>
    <mergeCell ref="J94:J97"/>
    <mergeCell ref="B110:B113"/>
    <mergeCell ref="J2:J5"/>
    <mergeCell ref="J6:J9"/>
    <mergeCell ref="J10:J13"/>
    <mergeCell ref="J14:J17"/>
    <mergeCell ref="J18:J21"/>
    <mergeCell ref="J22:J25"/>
    <mergeCell ref="J26:J29"/>
    <mergeCell ref="J30:J33"/>
    <mergeCell ref="J34:J37"/>
    <mergeCell ref="J38:J41"/>
    <mergeCell ref="J42:J45"/>
    <mergeCell ref="J46:J49"/>
    <mergeCell ref="J50:J53"/>
    <mergeCell ref="J54:J57"/>
    <mergeCell ref="J58:J61"/>
    <mergeCell ref="J62:J65"/>
    <mergeCell ref="J66:J69"/>
    <mergeCell ref="J70:J73"/>
    <mergeCell ref="B78:B81"/>
    <mergeCell ref="B82:B85"/>
    <mergeCell ref="B86:B89"/>
    <mergeCell ref="B90:B93"/>
    <mergeCell ref="G22:G25"/>
    <mergeCell ref="H22:H25"/>
    <mergeCell ref="I22:I25"/>
    <mergeCell ref="G10:G13"/>
    <mergeCell ref="H10:H13"/>
    <mergeCell ref="I10:I13"/>
    <mergeCell ref="G14:G17"/>
    <mergeCell ref="H14:H17"/>
    <mergeCell ref="I14:I17"/>
    <mergeCell ref="G2:G5"/>
    <mergeCell ref="H2:H5"/>
    <mergeCell ref="I2:I5"/>
    <mergeCell ref="G6:G9"/>
    <mergeCell ref="H6:H9"/>
    <mergeCell ref="I6:I9"/>
    <mergeCell ref="G18:G21"/>
    <mergeCell ref="H18:H21"/>
    <mergeCell ref="I18:I21"/>
    <mergeCell ref="A2:A57"/>
    <mergeCell ref="A58:A113"/>
    <mergeCell ref="B54:B57"/>
    <mergeCell ref="B50:B53"/>
    <mergeCell ref="B46:B49"/>
    <mergeCell ref="B42:B45"/>
    <mergeCell ref="B6:B9"/>
    <mergeCell ref="B2:B5"/>
    <mergeCell ref="B38:B41"/>
    <mergeCell ref="B34:B37"/>
    <mergeCell ref="B30:B33"/>
    <mergeCell ref="B26:B29"/>
    <mergeCell ref="B22:B25"/>
    <mergeCell ref="B98:B101"/>
    <mergeCell ref="B102:B105"/>
    <mergeCell ref="B18:B21"/>
    <mergeCell ref="B14:B17"/>
    <mergeCell ref="B10:B13"/>
    <mergeCell ref="B94:B97"/>
    <mergeCell ref="B58:B61"/>
    <mergeCell ref="B62:B65"/>
    <mergeCell ref="B66:B69"/>
    <mergeCell ref="B70:B73"/>
    <mergeCell ref="B74:B77"/>
    <mergeCell ref="G34:G37"/>
    <mergeCell ref="H34:H37"/>
    <mergeCell ref="I34:I37"/>
    <mergeCell ref="G38:G41"/>
    <mergeCell ref="H38:H41"/>
    <mergeCell ref="I38:I41"/>
    <mergeCell ref="G26:G29"/>
    <mergeCell ref="H26:H29"/>
    <mergeCell ref="I26:I29"/>
    <mergeCell ref="G30:G33"/>
    <mergeCell ref="H30:H33"/>
    <mergeCell ref="I30:I33"/>
    <mergeCell ref="G50:G53"/>
    <mergeCell ref="H50:H53"/>
    <mergeCell ref="I50:I53"/>
    <mergeCell ref="G54:G57"/>
    <mergeCell ref="H54:H57"/>
    <mergeCell ref="I54:I57"/>
    <mergeCell ref="G42:G45"/>
    <mergeCell ref="H42:H45"/>
    <mergeCell ref="I42:I45"/>
    <mergeCell ref="G46:G49"/>
    <mergeCell ref="H46:H49"/>
    <mergeCell ref="I46:I49"/>
    <mergeCell ref="G58:G61"/>
    <mergeCell ref="H58:H61"/>
    <mergeCell ref="I58:I61"/>
    <mergeCell ref="G62:G65"/>
    <mergeCell ref="H62:H65"/>
    <mergeCell ref="I62:I65"/>
    <mergeCell ref="H110:H113"/>
    <mergeCell ref="I110:I113"/>
    <mergeCell ref="G98:G101"/>
    <mergeCell ref="H98:H101"/>
    <mergeCell ref="I98:I101"/>
    <mergeCell ref="G102:G105"/>
    <mergeCell ref="H102:H105"/>
    <mergeCell ref="I102:I105"/>
    <mergeCell ref="G74:G77"/>
    <mergeCell ref="H74:H77"/>
    <mergeCell ref="I74:I77"/>
    <mergeCell ref="G78:G81"/>
    <mergeCell ref="H78:H81"/>
    <mergeCell ref="I78:I81"/>
    <mergeCell ref="G94:G97"/>
    <mergeCell ref="H94:H97"/>
    <mergeCell ref="I94:I97"/>
    <mergeCell ref="G82:G85"/>
    <mergeCell ref="G66:G69"/>
    <mergeCell ref="H66:H69"/>
    <mergeCell ref="I66:I69"/>
    <mergeCell ref="G70:G73"/>
    <mergeCell ref="H70:H73"/>
    <mergeCell ref="I70:I73"/>
    <mergeCell ref="G90:G93"/>
    <mergeCell ref="H90:H93"/>
    <mergeCell ref="I90:I93"/>
    <mergeCell ref="H82:H85"/>
    <mergeCell ref="I82:I85"/>
    <mergeCell ref="G86:G89"/>
    <mergeCell ref="H86:H89"/>
    <mergeCell ref="I86:I89"/>
    <mergeCell ref="P10:P13"/>
    <mergeCell ref="Q10:Q13"/>
    <mergeCell ref="O14:O17"/>
    <mergeCell ref="P14:P17"/>
    <mergeCell ref="Q14:Q17"/>
    <mergeCell ref="O2:O5"/>
    <mergeCell ref="P2:P5"/>
    <mergeCell ref="Q2:Q5"/>
    <mergeCell ref="O6:O9"/>
    <mergeCell ref="P6:P9"/>
    <mergeCell ref="Q6:Q9"/>
    <mergeCell ref="O10:O13"/>
    <mergeCell ref="P26:P29"/>
    <mergeCell ref="Q26:Q29"/>
    <mergeCell ref="O30:O33"/>
    <mergeCell ref="P30:P33"/>
    <mergeCell ref="Q30:Q33"/>
    <mergeCell ref="O18:O21"/>
    <mergeCell ref="P18:P21"/>
    <mergeCell ref="Q18:Q21"/>
    <mergeCell ref="O22:O25"/>
    <mergeCell ref="P22:P25"/>
    <mergeCell ref="Q22:Q25"/>
    <mergeCell ref="O26:O29"/>
    <mergeCell ref="P42:P45"/>
    <mergeCell ref="Q42:Q45"/>
    <mergeCell ref="O46:O49"/>
    <mergeCell ref="P46:P49"/>
    <mergeCell ref="Q46:Q49"/>
    <mergeCell ref="O34:O37"/>
    <mergeCell ref="P34:P37"/>
    <mergeCell ref="Q34:Q37"/>
    <mergeCell ref="O38:O41"/>
    <mergeCell ref="P38:P41"/>
    <mergeCell ref="Q38:Q41"/>
    <mergeCell ref="O42:O45"/>
    <mergeCell ref="P58:P61"/>
    <mergeCell ref="Q58:Q61"/>
    <mergeCell ref="O62:O65"/>
    <mergeCell ref="P62:P65"/>
    <mergeCell ref="Q62:Q65"/>
    <mergeCell ref="O50:O53"/>
    <mergeCell ref="P50:P53"/>
    <mergeCell ref="Q50:Q53"/>
    <mergeCell ref="O54:O57"/>
    <mergeCell ref="P54:P57"/>
    <mergeCell ref="Q54:Q57"/>
    <mergeCell ref="O58:O61"/>
    <mergeCell ref="P74:P77"/>
    <mergeCell ref="Q74:Q77"/>
    <mergeCell ref="O78:O81"/>
    <mergeCell ref="P78:P81"/>
    <mergeCell ref="Q78:Q81"/>
    <mergeCell ref="O66:O69"/>
    <mergeCell ref="P66:P69"/>
    <mergeCell ref="Q66:Q69"/>
    <mergeCell ref="O70:O73"/>
    <mergeCell ref="P70:P73"/>
    <mergeCell ref="Q70:Q73"/>
    <mergeCell ref="O74:O77"/>
    <mergeCell ref="P90:P93"/>
    <mergeCell ref="Q90:Q93"/>
    <mergeCell ref="O94:O97"/>
    <mergeCell ref="P94:P97"/>
    <mergeCell ref="Q94:Q97"/>
    <mergeCell ref="O82:O85"/>
    <mergeCell ref="P82:P85"/>
    <mergeCell ref="Q82:Q85"/>
    <mergeCell ref="O86:O89"/>
    <mergeCell ref="P86:P89"/>
    <mergeCell ref="Q86:Q89"/>
    <mergeCell ref="O90:O93"/>
    <mergeCell ref="P106:P109"/>
    <mergeCell ref="Q106:Q109"/>
    <mergeCell ref="O110:O113"/>
    <mergeCell ref="P110:P113"/>
    <mergeCell ref="Q110:Q113"/>
    <mergeCell ref="O98:O101"/>
    <mergeCell ref="P98:P101"/>
    <mergeCell ref="Q98:Q101"/>
    <mergeCell ref="O102:O105"/>
    <mergeCell ref="P102:P105"/>
    <mergeCell ref="Q102:Q105"/>
    <mergeCell ref="O106:O10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63BD-55FA-4DD3-8846-741623878616}">
  <dimension ref="A1:G26"/>
  <sheetViews>
    <sheetView showOutlineSymbols="0" showWhiteSpace="0" workbookViewId="0">
      <selection activeCell="F5" sqref="F5"/>
    </sheetView>
  </sheetViews>
  <sheetFormatPr defaultRowHeight="15" x14ac:dyDescent="0.25"/>
  <cols>
    <col min="6" max="6" width="21.28515625" customWidth="1"/>
  </cols>
  <sheetData>
    <row r="1" spans="1:6" x14ac:dyDescent="0.25">
      <c r="A1" t="s">
        <v>35</v>
      </c>
    </row>
    <row r="3" spans="1:6" ht="15.75" thickBot="1" x14ac:dyDescent="0.3">
      <c r="A3" t="s">
        <v>36</v>
      </c>
    </row>
    <row r="4" spans="1:6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</row>
    <row r="5" spans="1:6" x14ac:dyDescent="0.25">
      <c r="A5">
        <v>3118</v>
      </c>
      <c r="B5">
        <v>8</v>
      </c>
      <c r="C5">
        <v>11.949000000000002</v>
      </c>
      <c r="D5">
        <v>1.4936250000000002</v>
      </c>
      <c r="E5">
        <v>3.1637494107142863</v>
      </c>
      <c r="F5">
        <f>SQRT(E5/B5)</f>
        <v>0.62886300283868324</v>
      </c>
    </row>
    <row r="6" spans="1:6" x14ac:dyDescent="0.25">
      <c r="A6">
        <v>3126</v>
      </c>
      <c r="B6">
        <v>7</v>
      </c>
      <c r="C6">
        <v>31.125000000000004</v>
      </c>
      <c r="D6">
        <v>4.4464285714285721</v>
      </c>
      <c r="E6">
        <v>5.8848882857142826</v>
      </c>
      <c r="F6">
        <f t="shared" ref="F6:F18" si="0">SQRT(E6/B6)</f>
        <v>0.91689602820091431</v>
      </c>
    </row>
    <row r="7" spans="1:6" x14ac:dyDescent="0.25">
      <c r="A7">
        <v>3128</v>
      </c>
      <c r="B7">
        <v>8</v>
      </c>
      <c r="C7">
        <v>45.637000000000008</v>
      </c>
      <c r="D7">
        <v>5.7046250000000009</v>
      </c>
      <c r="E7">
        <v>5.4695082678571305</v>
      </c>
      <c r="F7">
        <f t="shared" si="0"/>
        <v>0.82685460238311626</v>
      </c>
    </row>
    <row r="8" spans="1:6" x14ac:dyDescent="0.25">
      <c r="A8">
        <v>3616</v>
      </c>
      <c r="B8">
        <v>7</v>
      </c>
      <c r="C8">
        <v>15.962</v>
      </c>
      <c r="D8">
        <v>2.2802857142857142</v>
      </c>
      <c r="E8">
        <v>1.4959042380952379</v>
      </c>
      <c r="F8">
        <f>SQRT(E8/B8)</f>
        <v>0.46227762810044881</v>
      </c>
    </row>
    <row r="9" spans="1:6" x14ac:dyDescent="0.25">
      <c r="A9">
        <v>3770</v>
      </c>
      <c r="B9">
        <v>8</v>
      </c>
      <c r="C9">
        <v>23.779999999999998</v>
      </c>
      <c r="D9">
        <v>2.9724999999999997</v>
      </c>
      <c r="E9">
        <v>3.0690437142857161</v>
      </c>
      <c r="F9">
        <f t="shared" si="0"/>
        <v>0.61937909577714556</v>
      </c>
    </row>
    <row r="10" spans="1:6" x14ac:dyDescent="0.25">
      <c r="A10">
        <v>3772</v>
      </c>
      <c r="B10">
        <v>8</v>
      </c>
      <c r="C10">
        <v>21.802</v>
      </c>
      <c r="D10">
        <v>2.72525</v>
      </c>
      <c r="E10">
        <v>3.4592350714285707</v>
      </c>
      <c r="F10">
        <f>SQRT(E10/B10)</f>
        <v>0.65757462232705677</v>
      </c>
    </row>
    <row r="11" spans="1:6" x14ac:dyDescent="0.25">
      <c r="A11">
        <v>3813</v>
      </c>
      <c r="B11">
        <v>8</v>
      </c>
      <c r="C11">
        <v>29.768000000000001</v>
      </c>
      <c r="D11">
        <v>3.7210000000000001</v>
      </c>
      <c r="E11">
        <v>5.8215008571428575</v>
      </c>
      <c r="F11">
        <f t="shared" si="0"/>
        <v>0.85304607562713586</v>
      </c>
    </row>
    <row r="12" spans="1:6" x14ac:dyDescent="0.25">
      <c r="A12">
        <v>3815</v>
      </c>
      <c r="B12">
        <v>8</v>
      </c>
      <c r="C12">
        <v>30.238999999999997</v>
      </c>
      <c r="D12">
        <v>3.7798749999999997</v>
      </c>
      <c r="E12">
        <v>3.8114472678571452</v>
      </c>
      <c r="F12">
        <f t="shared" si="0"/>
        <v>0.6902397471039633</v>
      </c>
    </row>
    <row r="13" spans="1:6" x14ac:dyDescent="0.25">
      <c r="A13">
        <v>3867</v>
      </c>
      <c r="B13">
        <v>8</v>
      </c>
      <c r="C13">
        <v>37.896999999999998</v>
      </c>
      <c r="D13">
        <v>4.7371249999999998</v>
      </c>
      <c r="E13">
        <v>1.0088744107142864</v>
      </c>
      <c r="F13">
        <f t="shared" si="0"/>
        <v>0.35511871443122484</v>
      </c>
    </row>
    <row r="14" spans="1:6" x14ac:dyDescent="0.25">
      <c r="A14">
        <v>3885</v>
      </c>
      <c r="B14">
        <v>7</v>
      </c>
      <c r="C14">
        <v>35.393000000000001</v>
      </c>
      <c r="D14">
        <v>5.0561428571428575</v>
      </c>
      <c r="E14">
        <v>6.738680809523804</v>
      </c>
      <c r="F14">
        <f t="shared" si="0"/>
        <v>0.98115681064487803</v>
      </c>
    </row>
    <row r="15" spans="1:6" x14ac:dyDescent="0.25">
      <c r="A15">
        <v>4289</v>
      </c>
      <c r="B15">
        <v>5</v>
      </c>
      <c r="C15">
        <v>10.604000000000001</v>
      </c>
      <c r="D15">
        <v>2.1208</v>
      </c>
      <c r="E15">
        <v>0.66628270000000001</v>
      </c>
      <c r="F15">
        <f t="shared" si="0"/>
        <v>0.365043202922613</v>
      </c>
    </row>
    <row r="16" spans="1:6" x14ac:dyDescent="0.25">
      <c r="A16">
        <v>4290</v>
      </c>
      <c r="B16">
        <v>7</v>
      </c>
      <c r="C16">
        <v>15.408000000000001</v>
      </c>
      <c r="D16">
        <v>2.2011428571428575</v>
      </c>
      <c r="E16">
        <v>0.51219847619047576</v>
      </c>
      <c r="F16">
        <f t="shared" si="0"/>
        <v>0.27050177612051585</v>
      </c>
    </row>
    <row r="17" spans="1:7" x14ac:dyDescent="0.25">
      <c r="A17">
        <v>4291</v>
      </c>
      <c r="B17">
        <v>7</v>
      </c>
      <c r="C17">
        <v>21.235999999999997</v>
      </c>
      <c r="D17">
        <v>3.0337142857142854</v>
      </c>
      <c r="E17">
        <v>2.8639252380952391</v>
      </c>
      <c r="F17">
        <f t="shared" si="0"/>
        <v>0.63963440876077671</v>
      </c>
    </row>
    <row r="18" spans="1:7" ht="15.75" thickBot="1" x14ac:dyDescent="0.3">
      <c r="A18" s="33" t="s">
        <v>2</v>
      </c>
      <c r="B18" s="33">
        <v>0</v>
      </c>
      <c r="C18" s="33">
        <v>0</v>
      </c>
      <c r="D18" s="33" t="e">
        <v>#DIV/0!</v>
      </c>
      <c r="E18" s="33" t="e">
        <v>#DIV/0!</v>
      </c>
      <c r="F18" t="e">
        <f t="shared" si="0"/>
        <v>#DIV/0!</v>
      </c>
    </row>
    <row r="21" spans="1:7" ht="15.75" thickBot="1" x14ac:dyDescent="0.3">
      <c r="A21" t="s">
        <v>42</v>
      </c>
    </row>
    <row r="22" spans="1:7" x14ac:dyDescent="0.25">
      <c r="A22" s="34" t="s">
        <v>43</v>
      </c>
      <c r="B22" s="34" t="s">
        <v>44</v>
      </c>
      <c r="C22" s="34" t="s">
        <v>45</v>
      </c>
      <c r="D22" s="34" t="s">
        <v>46</v>
      </c>
      <c r="E22" s="34" t="s">
        <v>47</v>
      </c>
      <c r="F22" s="34" t="s">
        <v>48</v>
      </c>
      <c r="G22" s="34" t="s">
        <v>49</v>
      </c>
    </row>
    <row r="23" spans="1:7" x14ac:dyDescent="0.25">
      <c r="A23" t="s">
        <v>50</v>
      </c>
      <c r="B23">
        <v>147.57197724761897</v>
      </c>
      <c r="C23">
        <v>13</v>
      </c>
      <c r="D23">
        <v>11.351690557509151</v>
      </c>
      <c r="E23">
        <v>3.2291384076072709</v>
      </c>
      <c r="F23">
        <v>5.8053595352188566E-4</v>
      </c>
      <c r="G23">
        <v>1.8414250513206101</v>
      </c>
    </row>
    <row r="24" spans="1:7" x14ac:dyDescent="0.25">
      <c r="A24" t="s">
        <v>51</v>
      </c>
      <c r="B24">
        <v>288.26222608571425</v>
      </c>
      <c r="C24">
        <v>82</v>
      </c>
      <c r="D24">
        <v>3.5153930010452958</v>
      </c>
    </row>
    <row r="26" spans="1:7" ht="15.75" thickBot="1" x14ac:dyDescent="0.3">
      <c r="A26" s="33" t="s">
        <v>52</v>
      </c>
      <c r="B26" s="33">
        <v>435.83420333333322</v>
      </c>
      <c r="C26" s="33">
        <v>95</v>
      </c>
      <c r="D26" s="33"/>
      <c r="E26" s="33"/>
      <c r="F26" s="33"/>
      <c r="G26" s="3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EB93-3E9C-451B-8548-BA04702AC390}">
  <dimension ref="A1:G26"/>
  <sheetViews>
    <sheetView showOutlineSymbols="0" showWhiteSpace="0" workbookViewId="0"/>
  </sheetViews>
  <sheetFormatPr defaultRowHeight="15" x14ac:dyDescent="0.25"/>
  <cols>
    <col min="6" max="6" width="33.28515625" customWidth="1"/>
  </cols>
  <sheetData>
    <row r="1" spans="1:6" x14ac:dyDescent="0.25">
      <c r="A1" t="s">
        <v>35</v>
      </c>
    </row>
    <row r="3" spans="1:6" ht="15.75" thickBot="1" x14ac:dyDescent="0.3">
      <c r="A3" t="s">
        <v>36</v>
      </c>
    </row>
    <row r="4" spans="1:6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</row>
    <row r="5" spans="1:6" x14ac:dyDescent="0.25">
      <c r="A5">
        <v>3118</v>
      </c>
      <c r="B5">
        <v>7</v>
      </c>
      <c r="C5">
        <v>11.949000000000002</v>
      </c>
      <c r="D5">
        <v>1.7070000000000003</v>
      </c>
      <c r="E5">
        <v>3.2661046666666675</v>
      </c>
      <c r="F5">
        <f>SQRT(E5/B5)</f>
        <v>0.68307128541052076</v>
      </c>
    </row>
    <row r="6" spans="1:6" x14ac:dyDescent="0.25">
      <c r="A6">
        <v>3126</v>
      </c>
      <c r="B6">
        <v>7</v>
      </c>
      <c r="C6">
        <v>31.125000000000004</v>
      </c>
      <c r="D6">
        <v>4.4464285714285721</v>
      </c>
      <c r="E6">
        <v>5.8848882857142826</v>
      </c>
      <c r="F6">
        <f t="shared" ref="F6:F18" si="0">SQRT(E6/B6)</f>
        <v>0.91689602820091431</v>
      </c>
    </row>
    <row r="7" spans="1:6" x14ac:dyDescent="0.25">
      <c r="A7">
        <v>3128</v>
      </c>
      <c r="B7">
        <v>8</v>
      </c>
      <c r="C7">
        <v>45.637000000000008</v>
      </c>
      <c r="D7">
        <v>5.7046250000000009</v>
      </c>
      <c r="E7">
        <v>5.4695082678571305</v>
      </c>
      <c r="F7">
        <f t="shared" si="0"/>
        <v>0.82685460238311626</v>
      </c>
    </row>
    <row r="8" spans="1:6" x14ac:dyDescent="0.25">
      <c r="A8">
        <v>3616</v>
      </c>
      <c r="B8">
        <v>7</v>
      </c>
      <c r="C8">
        <v>15.962</v>
      </c>
      <c r="D8">
        <v>2.2802857142857142</v>
      </c>
      <c r="E8">
        <v>1.4959042380952379</v>
      </c>
      <c r="F8">
        <f t="shared" si="0"/>
        <v>0.46227762810044881</v>
      </c>
    </row>
    <row r="9" spans="1:6" x14ac:dyDescent="0.25">
      <c r="A9">
        <v>3770</v>
      </c>
      <c r="B9">
        <v>8</v>
      </c>
      <c r="C9">
        <v>23.779999999999998</v>
      </c>
      <c r="D9">
        <v>2.9724999999999997</v>
      </c>
      <c r="E9">
        <v>3.0690437142857161</v>
      </c>
      <c r="F9">
        <f t="shared" si="0"/>
        <v>0.61937909577714556</v>
      </c>
    </row>
    <row r="10" spans="1:6" x14ac:dyDescent="0.25">
      <c r="A10">
        <v>3772</v>
      </c>
      <c r="B10">
        <v>8</v>
      </c>
      <c r="C10">
        <v>21.802</v>
      </c>
      <c r="D10">
        <v>2.72525</v>
      </c>
      <c r="E10">
        <v>3.4592350714285707</v>
      </c>
      <c r="F10">
        <f t="shared" si="0"/>
        <v>0.65757462232705677</v>
      </c>
    </row>
    <row r="11" spans="1:6" x14ac:dyDescent="0.25">
      <c r="A11">
        <v>3813</v>
      </c>
      <c r="B11">
        <v>8</v>
      </c>
      <c r="C11">
        <v>29.768000000000001</v>
      </c>
      <c r="D11">
        <v>3.7210000000000001</v>
      </c>
      <c r="E11">
        <v>5.8215008571428575</v>
      </c>
      <c r="F11">
        <f t="shared" si="0"/>
        <v>0.85304607562713586</v>
      </c>
    </row>
    <row r="12" spans="1:6" x14ac:dyDescent="0.25">
      <c r="A12">
        <v>3815</v>
      </c>
      <c r="B12">
        <v>8</v>
      </c>
      <c r="C12">
        <v>30.238999999999997</v>
      </c>
      <c r="D12">
        <v>3.7798749999999997</v>
      </c>
      <c r="E12">
        <v>3.8114472678571452</v>
      </c>
      <c r="F12">
        <f t="shared" si="0"/>
        <v>0.6902397471039633</v>
      </c>
    </row>
    <row r="13" spans="1:6" x14ac:dyDescent="0.25">
      <c r="A13">
        <v>3867</v>
      </c>
      <c r="B13">
        <v>8</v>
      </c>
      <c r="C13">
        <v>37.896999999999998</v>
      </c>
      <c r="D13">
        <v>4.7371249999999998</v>
      </c>
      <c r="E13">
        <v>1.0088744107142864</v>
      </c>
      <c r="F13">
        <f t="shared" si="0"/>
        <v>0.35511871443122484</v>
      </c>
    </row>
    <row r="14" spans="1:6" x14ac:dyDescent="0.25">
      <c r="A14">
        <v>3885</v>
      </c>
      <c r="B14">
        <v>7</v>
      </c>
      <c r="C14">
        <v>35.393000000000001</v>
      </c>
      <c r="D14">
        <v>5.0561428571428575</v>
      </c>
      <c r="E14">
        <v>6.738680809523804</v>
      </c>
      <c r="F14">
        <f t="shared" si="0"/>
        <v>0.98115681064487803</v>
      </c>
    </row>
    <row r="15" spans="1:6" x14ac:dyDescent="0.25">
      <c r="A15">
        <v>4289</v>
      </c>
      <c r="B15">
        <v>5</v>
      </c>
      <c r="C15">
        <v>10.604000000000001</v>
      </c>
      <c r="D15">
        <v>2.1208</v>
      </c>
      <c r="E15">
        <v>0.66628270000000001</v>
      </c>
      <c r="F15">
        <f t="shared" si="0"/>
        <v>0.365043202922613</v>
      </c>
    </row>
    <row r="16" spans="1:6" x14ac:dyDescent="0.25">
      <c r="A16">
        <v>4290</v>
      </c>
      <c r="B16">
        <v>7</v>
      </c>
      <c r="C16">
        <v>15.408000000000001</v>
      </c>
      <c r="D16">
        <v>2.2011428571428575</v>
      </c>
      <c r="E16">
        <v>0.51219847619047576</v>
      </c>
      <c r="F16">
        <f t="shared" si="0"/>
        <v>0.27050177612051585</v>
      </c>
    </row>
    <row r="17" spans="1:7" x14ac:dyDescent="0.25">
      <c r="A17">
        <v>4291</v>
      </c>
      <c r="B17">
        <v>7</v>
      </c>
      <c r="C17">
        <v>21.235999999999997</v>
      </c>
      <c r="D17">
        <v>3.0337142857142854</v>
      </c>
      <c r="E17">
        <v>2.8639252380952391</v>
      </c>
      <c r="F17">
        <f t="shared" si="0"/>
        <v>0.63963440876077671</v>
      </c>
    </row>
    <row r="18" spans="1:7" ht="15.75" thickBot="1" x14ac:dyDescent="0.3">
      <c r="A18" s="33" t="s">
        <v>2</v>
      </c>
      <c r="B18" s="33">
        <v>0</v>
      </c>
      <c r="C18" s="33">
        <v>0</v>
      </c>
      <c r="D18" s="33" t="e">
        <v>#DIV/0!</v>
      </c>
      <c r="E18" s="33" t="e">
        <v>#DIV/0!</v>
      </c>
      <c r="F18" t="e">
        <f t="shared" si="0"/>
        <v>#DIV/0!</v>
      </c>
    </row>
    <row r="21" spans="1:7" ht="15.75" thickBot="1" x14ac:dyDescent="0.3">
      <c r="A21" t="s">
        <v>42</v>
      </c>
    </row>
    <row r="22" spans="1:7" x14ac:dyDescent="0.25">
      <c r="A22" s="34" t="s">
        <v>43</v>
      </c>
      <c r="B22" s="34" t="s">
        <v>44</v>
      </c>
      <c r="C22" s="34" t="s">
        <v>45</v>
      </c>
      <c r="D22" s="34" t="s">
        <v>46</v>
      </c>
      <c r="E22" s="34" t="s">
        <v>47</v>
      </c>
      <c r="F22" s="34" t="s">
        <v>48</v>
      </c>
      <c r="G22" s="34" t="s">
        <v>49</v>
      </c>
    </row>
    <row r="23" spans="1:7" x14ac:dyDescent="0.25">
      <c r="A23" t="s">
        <v>50</v>
      </c>
      <c r="B23">
        <v>138.1228407366541</v>
      </c>
      <c r="C23">
        <v>13</v>
      </c>
      <c r="D23">
        <v>10.624833902819546</v>
      </c>
      <c r="E23">
        <v>3.0121580966202179</v>
      </c>
      <c r="F23">
        <v>1.1995614699150451E-3</v>
      </c>
      <c r="G23">
        <v>1.8429498268572826</v>
      </c>
    </row>
    <row r="24" spans="1:7" x14ac:dyDescent="0.25">
      <c r="A24" t="s">
        <v>51</v>
      </c>
      <c r="B24">
        <v>285.71260821071428</v>
      </c>
      <c r="C24">
        <v>81</v>
      </c>
      <c r="D24">
        <v>3.527316150749559</v>
      </c>
    </row>
    <row r="26" spans="1:7" ht="15.75" thickBot="1" x14ac:dyDescent="0.3">
      <c r="A26" s="33" t="s">
        <v>52</v>
      </c>
      <c r="B26" s="33">
        <v>423.83544894736838</v>
      </c>
      <c r="C26" s="33">
        <v>94</v>
      </c>
      <c r="D26" s="33"/>
      <c r="E26" s="33"/>
      <c r="F26" s="33"/>
      <c r="G26" s="3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CE3-41CD-4471-B27A-EECB81D879AC}">
  <dimension ref="A1:G26"/>
  <sheetViews>
    <sheetView showOutlineSymbols="0" showWhiteSpace="0" workbookViewId="0">
      <selection activeCell="D9" sqref="D9"/>
    </sheetView>
  </sheetViews>
  <sheetFormatPr defaultRowHeight="15" x14ac:dyDescent="0.25"/>
  <cols>
    <col min="6" max="6" width="33" customWidth="1"/>
  </cols>
  <sheetData>
    <row r="1" spans="1:6" x14ac:dyDescent="0.25">
      <c r="A1" t="s">
        <v>35</v>
      </c>
    </row>
    <row r="3" spans="1:6" ht="15.75" thickBot="1" x14ac:dyDescent="0.3">
      <c r="A3" t="s">
        <v>36</v>
      </c>
    </row>
    <row r="4" spans="1:6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</row>
    <row r="5" spans="1:6" x14ac:dyDescent="0.25">
      <c r="A5">
        <v>3118</v>
      </c>
      <c r="B5">
        <v>8</v>
      </c>
      <c r="C5">
        <v>76.185999999999993</v>
      </c>
      <c r="D5">
        <v>9.5232499999999991</v>
      </c>
      <c r="E5">
        <v>4.9838602142857393</v>
      </c>
      <c r="F5">
        <f>SQRT(E5/B5)</f>
        <v>0.78929242159399793</v>
      </c>
    </row>
    <row r="6" spans="1:6" x14ac:dyDescent="0.25">
      <c r="A6">
        <v>3126</v>
      </c>
      <c r="B6">
        <v>8</v>
      </c>
      <c r="C6">
        <v>47.048000000000002</v>
      </c>
      <c r="D6">
        <v>5.8810000000000002</v>
      </c>
      <c r="E6">
        <v>5.117765142857138</v>
      </c>
      <c r="F6">
        <f t="shared" ref="F6:F18" si="0">SQRT(E6/B6)</f>
        <v>0.79982538272871928</v>
      </c>
    </row>
    <row r="7" spans="1:6" x14ac:dyDescent="0.25">
      <c r="A7">
        <v>3128</v>
      </c>
      <c r="B7">
        <v>8</v>
      </c>
      <c r="C7">
        <v>84.448999999999984</v>
      </c>
      <c r="D7">
        <v>10.556124999999998</v>
      </c>
      <c r="E7">
        <v>3.6259435535714766</v>
      </c>
      <c r="F7">
        <f t="shared" si="0"/>
        <v>0.67323320194152236</v>
      </c>
    </row>
    <row r="8" spans="1:6" x14ac:dyDescent="0.25">
      <c r="A8">
        <v>3616</v>
      </c>
      <c r="B8">
        <v>8</v>
      </c>
      <c r="C8">
        <v>79.852000000000004</v>
      </c>
      <c r="D8">
        <v>9.9815000000000005</v>
      </c>
      <c r="E8">
        <v>2.5026408571428322</v>
      </c>
      <c r="F8">
        <f t="shared" si="0"/>
        <v>0.55931217324751126</v>
      </c>
    </row>
    <row r="9" spans="1:6" x14ac:dyDescent="0.25">
      <c r="A9">
        <v>3770</v>
      </c>
      <c r="B9">
        <v>8</v>
      </c>
      <c r="C9">
        <v>80.73299999999999</v>
      </c>
      <c r="D9">
        <v>10.091624999999999</v>
      </c>
      <c r="E9">
        <v>3.6261899821428676</v>
      </c>
      <c r="F9">
        <f t="shared" si="0"/>
        <v>0.67325607889409989</v>
      </c>
    </row>
    <row r="10" spans="1:6" x14ac:dyDescent="0.25">
      <c r="A10">
        <v>3772</v>
      </c>
      <c r="B10">
        <v>8</v>
      </c>
      <c r="C10">
        <v>70.53</v>
      </c>
      <c r="D10">
        <v>8.8162500000000001</v>
      </c>
      <c r="E10">
        <v>2.8996173571428341</v>
      </c>
      <c r="F10">
        <f t="shared" si="0"/>
        <v>0.60204000667966762</v>
      </c>
    </row>
    <row r="11" spans="1:6" x14ac:dyDescent="0.25">
      <c r="A11">
        <v>3813</v>
      </c>
      <c r="B11">
        <v>8</v>
      </c>
      <c r="C11">
        <v>71.3</v>
      </c>
      <c r="D11">
        <v>8.9124999999999996</v>
      </c>
      <c r="E11">
        <v>1.7221254285714491</v>
      </c>
      <c r="F11">
        <f t="shared" si="0"/>
        <v>0.46396732489630255</v>
      </c>
    </row>
    <row r="12" spans="1:6" x14ac:dyDescent="0.25">
      <c r="A12">
        <v>3815</v>
      </c>
      <c r="B12">
        <v>8</v>
      </c>
      <c r="C12">
        <v>65.329000000000008</v>
      </c>
      <c r="D12">
        <v>8.166125000000001</v>
      </c>
      <c r="E12">
        <v>5.9609415535714039</v>
      </c>
      <c r="F12">
        <f t="shared" si="0"/>
        <v>0.86320200080654674</v>
      </c>
    </row>
    <row r="13" spans="1:6" x14ac:dyDescent="0.25">
      <c r="A13">
        <v>3867</v>
      </c>
      <c r="B13">
        <v>8</v>
      </c>
      <c r="C13">
        <v>73.168000000000006</v>
      </c>
      <c r="D13">
        <v>9.1460000000000008</v>
      </c>
      <c r="E13">
        <v>12.869583142857111</v>
      </c>
      <c r="F13">
        <f t="shared" si="0"/>
        <v>1.2683445481639202</v>
      </c>
    </row>
    <row r="14" spans="1:6" x14ac:dyDescent="0.25">
      <c r="A14">
        <v>3885</v>
      </c>
      <c r="B14">
        <v>8</v>
      </c>
      <c r="C14">
        <v>69.712999999999994</v>
      </c>
      <c r="D14">
        <v>8.7141249999999992</v>
      </c>
      <c r="E14">
        <v>1.1838906964285829</v>
      </c>
      <c r="F14">
        <f t="shared" si="0"/>
        <v>0.38468992325452567</v>
      </c>
    </row>
    <row r="15" spans="1:6" x14ac:dyDescent="0.25">
      <c r="A15">
        <v>4289</v>
      </c>
      <c r="B15">
        <v>8</v>
      </c>
      <c r="C15">
        <v>104.32</v>
      </c>
      <c r="D15">
        <v>13.04</v>
      </c>
      <c r="E15">
        <v>2.7100617142857573</v>
      </c>
      <c r="F15">
        <f t="shared" si="0"/>
        <v>0.58202896344230126</v>
      </c>
    </row>
    <row r="16" spans="1:6" x14ac:dyDescent="0.25">
      <c r="A16">
        <v>4290</v>
      </c>
      <c r="B16">
        <v>8</v>
      </c>
      <c r="C16">
        <v>24.943000000000001</v>
      </c>
      <c r="D16">
        <v>3.1178750000000002</v>
      </c>
      <c r="E16">
        <v>0.42469155357142896</v>
      </c>
      <c r="F16">
        <f t="shared" si="0"/>
        <v>0.23040495697017593</v>
      </c>
    </row>
    <row r="17" spans="1:7" x14ac:dyDescent="0.25">
      <c r="A17">
        <v>4291</v>
      </c>
      <c r="B17">
        <v>7</v>
      </c>
      <c r="C17">
        <v>81.186999999999998</v>
      </c>
      <c r="D17">
        <v>11.598142857142857</v>
      </c>
      <c r="E17">
        <v>1.7326108095238244</v>
      </c>
      <c r="F17">
        <f t="shared" si="0"/>
        <v>0.49750962797917281</v>
      </c>
    </row>
    <row r="18" spans="1:7" ht="15.75" thickBot="1" x14ac:dyDescent="0.3">
      <c r="A18" s="33" t="s">
        <v>2</v>
      </c>
      <c r="B18" s="33">
        <v>0</v>
      </c>
      <c r="C18" s="33">
        <v>0</v>
      </c>
      <c r="D18" s="33" t="e">
        <v>#DIV/0!</v>
      </c>
      <c r="E18" s="33" t="e">
        <v>#DIV/0!</v>
      </c>
      <c r="F18" t="e">
        <f t="shared" si="0"/>
        <v>#DIV/0!</v>
      </c>
    </row>
    <row r="21" spans="1:7" ht="15.75" thickBot="1" x14ac:dyDescent="0.3">
      <c r="A21" t="s">
        <v>42</v>
      </c>
    </row>
    <row r="22" spans="1:7" x14ac:dyDescent="0.25">
      <c r="A22" s="34" t="s">
        <v>43</v>
      </c>
      <c r="B22" s="34" t="s">
        <v>44</v>
      </c>
      <c r="C22" s="34" t="s">
        <v>45</v>
      </c>
      <c r="D22" s="34" t="s">
        <v>46</v>
      </c>
      <c r="E22" s="34" t="s">
        <v>47</v>
      </c>
      <c r="F22" s="34" t="s">
        <v>48</v>
      </c>
      <c r="G22" s="34" t="s">
        <v>49</v>
      </c>
    </row>
    <row r="23" spans="1:7" x14ac:dyDescent="0.25">
      <c r="A23" t="s">
        <v>50</v>
      </c>
      <c r="B23">
        <v>577.93655329212879</v>
      </c>
      <c r="C23">
        <v>13</v>
      </c>
      <c r="D23">
        <v>44.456657945548372</v>
      </c>
      <c r="E23">
        <v>11.508999355400208</v>
      </c>
      <c r="F23">
        <v>4.2750771533922373E-14</v>
      </c>
      <c r="G23">
        <v>1.8317275862792091</v>
      </c>
    </row>
    <row r="24" spans="1:7" x14ac:dyDescent="0.25">
      <c r="A24" t="s">
        <v>51</v>
      </c>
      <c r="B24">
        <v>343.78684323214293</v>
      </c>
      <c r="C24">
        <v>89</v>
      </c>
      <c r="D24">
        <v>3.8627735194622801</v>
      </c>
    </row>
    <row r="26" spans="1:7" ht="15.75" thickBot="1" x14ac:dyDescent="0.3">
      <c r="A26" s="33" t="s">
        <v>52</v>
      </c>
      <c r="B26" s="33">
        <v>921.72339652427172</v>
      </c>
      <c r="C26" s="33">
        <v>102</v>
      </c>
      <c r="D26" s="33"/>
      <c r="E26" s="33"/>
      <c r="F26" s="33"/>
      <c r="G26" s="3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28B1-D064-4526-A659-15556CB528DF}">
  <dimension ref="B8:O40"/>
  <sheetViews>
    <sheetView showOutlineSymbols="0" showWhiteSpace="0" workbookViewId="0">
      <selection activeCell="L39" sqref="L39"/>
    </sheetView>
  </sheetViews>
  <sheetFormatPr defaultRowHeight="15" x14ac:dyDescent="0.25"/>
  <sheetData>
    <row r="8" spans="2:15" x14ac:dyDescent="0.25">
      <c r="B8">
        <v>3118</v>
      </c>
      <c r="C8">
        <v>3126</v>
      </c>
      <c r="D8">
        <v>3128</v>
      </c>
      <c r="E8">
        <v>3616</v>
      </c>
      <c r="F8">
        <v>3770</v>
      </c>
      <c r="G8">
        <v>3772</v>
      </c>
      <c r="H8">
        <v>3813</v>
      </c>
      <c r="I8">
        <v>3815</v>
      </c>
      <c r="J8">
        <v>3867</v>
      </c>
      <c r="K8">
        <v>3885</v>
      </c>
      <c r="L8">
        <v>4289</v>
      </c>
      <c r="M8">
        <v>4290</v>
      </c>
      <c r="N8">
        <v>4291</v>
      </c>
      <c r="O8" t="s">
        <v>2</v>
      </c>
    </row>
    <row r="9" spans="2:15" x14ac:dyDescent="0.25">
      <c r="B9" s="4">
        <v>0.61199999999999999</v>
      </c>
      <c r="C9" s="4">
        <v>3.84</v>
      </c>
      <c r="D9" s="4">
        <v>5.6070000000000002</v>
      </c>
      <c r="E9" s="4">
        <v>2.3660000000000001</v>
      </c>
      <c r="F9" s="4">
        <v>1.8009999999999999</v>
      </c>
      <c r="G9" s="4">
        <v>2.258</v>
      </c>
      <c r="H9" s="4">
        <v>5.5330000000000004</v>
      </c>
      <c r="I9" s="4">
        <v>3.1829999999999998</v>
      </c>
      <c r="J9" s="4">
        <v>3.5070000000000001</v>
      </c>
      <c r="K9" s="4">
        <v>5.55</v>
      </c>
      <c r="L9" s="4">
        <v>1.1399999999999999</v>
      </c>
      <c r="M9" s="4"/>
      <c r="N9" s="4">
        <v>3.0219999999999998</v>
      </c>
      <c r="O9" s="4"/>
    </row>
    <row r="10" spans="2:15" x14ac:dyDescent="0.25">
      <c r="B10" s="4">
        <v>0.754</v>
      </c>
      <c r="C10" s="4">
        <v>0.64200000000000002</v>
      </c>
      <c r="D10" s="4">
        <v>5.2990000000000004</v>
      </c>
      <c r="E10" s="4">
        <v>2.0089999999999999</v>
      </c>
      <c r="F10" s="4">
        <v>2.0459999999999998</v>
      </c>
      <c r="G10" s="4">
        <v>3.0739999999999998</v>
      </c>
      <c r="H10" s="4">
        <v>3.8279999999999998</v>
      </c>
      <c r="I10" s="4">
        <v>6.7</v>
      </c>
      <c r="J10" s="4">
        <v>3.254</v>
      </c>
      <c r="K10" s="4">
        <v>3.8860000000000001</v>
      </c>
      <c r="L10" s="4">
        <v>1.518</v>
      </c>
      <c r="M10" s="4">
        <v>1.756</v>
      </c>
      <c r="N10" s="4">
        <v>4.2779999999999996</v>
      </c>
      <c r="O10" s="4"/>
    </row>
    <row r="11" spans="2:15" x14ac:dyDescent="0.25">
      <c r="B11" s="4">
        <v>4.5060000000000002</v>
      </c>
      <c r="C11" s="4">
        <v>7.3650000000000002</v>
      </c>
      <c r="D11" s="4">
        <v>5.8810000000000002</v>
      </c>
      <c r="E11" s="4">
        <v>3.5259999999999998</v>
      </c>
      <c r="F11" s="4">
        <v>4.9649999999999999</v>
      </c>
      <c r="G11" s="4">
        <v>5.2160000000000002</v>
      </c>
      <c r="H11" s="4">
        <v>5.907</v>
      </c>
      <c r="I11" s="4">
        <v>3.0129999999999999</v>
      </c>
      <c r="J11" s="4">
        <v>4.9029999999999996</v>
      </c>
      <c r="K11" s="4">
        <v>5.093</v>
      </c>
      <c r="L11" s="4">
        <v>3.2120000000000002</v>
      </c>
      <c r="M11" s="4">
        <v>3.0030000000000001</v>
      </c>
      <c r="N11" s="4">
        <v>4.8789999999999996</v>
      </c>
      <c r="O11" s="4"/>
    </row>
    <row r="12" spans="2:15" x14ac:dyDescent="0.25">
      <c r="B12" s="4">
        <v>4.0030000000000001</v>
      </c>
      <c r="C12" s="4">
        <v>5.2679999999999998</v>
      </c>
      <c r="D12" s="4">
        <v>7.3010000000000002</v>
      </c>
      <c r="E12" s="4">
        <v>0.20399999999999999</v>
      </c>
      <c r="F12" s="4">
        <v>4.3540000000000001</v>
      </c>
      <c r="G12" s="4">
        <v>2.5390000000000001</v>
      </c>
      <c r="H12" s="4">
        <v>6.6909999999999998</v>
      </c>
      <c r="I12" s="4">
        <v>4.508</v>
      </c>
      <c r="J12" s="4">
        <v>4.7889999999999997</v>
      </c>
      <c r="K12" s="4">
        <v>7.5069999999999997</v>
      </c>
      <c r="L12" s="4">
        <v>2.4849999999999999</v>
      </c>
      <c r="M12" s="4">
        <v>1.883</v>
      </c>
      <c r="N12" s="4">
        <v>4.7530000000000001</v>
      </c>
      <c r="O12" s="4"/>
    </row>
    <row r="13" spans="2:15" x14ac:dyDescent="0.25">
      <c r="B13" s="4">
        <v>0</v>
      </c>
      <c r="C13" s="4">
        <v>5.7190000000000003</v>
      </c>
      <c r="D13" s="4">
        <v>7.2430000000000003</v>
      </c>
      <c r="E13" s="4">
        <v>1.41</v>
      </c>
      <c r="F13" s="4">
        <v>0.57799999999999996</v>
      </c>
      <c r="G13" s="4">
        <v>0.34599999999999997</v>
      </c>
      <c r="H13" s="4">
        <v>0.30099999999999999</v>
      </c>
      <c r="I13" s="4">
        <v>2.3980000000000001</v>
      </c>
      <c r="J13" s="4">
        <v>5.1130000000000004</v>
      </c>
      <c r="K13" s="4"/>
      <c r="L13" s="4">
        <v>2.2490000000000001</v>
      </c>
      <c r="M13" s="4">
        <v>1.2709999999999999</v>
      </c>
      <c r="N13" s="4">
        <v>2.125</v>
      </c>
      <c r="O13" s="4"/>
    </row>
    <row r="14" spans="2:15" x14ac:dyDescent="0.25">
      <c r="B14" s="4">
        <v>0.375</v>
      </c>
      <c r="C14" s="4">
        <v>6.3220000000000001</v>
      </c>
      <c r="D14" s="4">
        <v>7.5659999999999998</v>
      </c>
      <c r="E14" s="4">
        <v>2.726</v>
      </c>
      <c r="F14" s="4">
        <v>2.871</v>
      </c>
      <c r="G14" s="4">
        <v>3.52</v>
      </c>
      <c r="H14" s="4">
        <v>3.411</v>
      </c>
      <c r="I14" s="4">
        <v>5.48</v>
      </c>
      <c r="J14" s="4">
        <v>6.1909999999999998</v>
      </c>
      <c r="K14" s="4">
        <v>8.375</v>
      </c>
      <c r="L14" s="4"/>
      <c r="M14" s="4">
        <v>1.6850000000000001</v>
      </c>
      <c r="N14" s="4">
        <v>1.756</v>
      </c>
      <c r="O14" s="4"/>
    </row>
    <row r="15" spans="2:15" x14ac:dyDescent="0.25">
      <c r="B15" s="4">
        <v>9.5000000000000001E-2</v>
      </c>
      <c r="C15" s="4"/>
      <c r="D15" s="4">
        <v>6.4359999999999999</v>
      </c>
      <c r="E15" s="4"/>
      <c r="F15" s="4">
        <v>5.4379999999999997</v>
      </c>
      <c r="G15" s="4">
        <v>4.7869999999999999</v>
      </c>
      <c r="H15" s="4">
        <v>3.847</v>
      </c>
      <c r="I15" s="4">
        <v>0.41799999999999998</v>
      </c>
      <c r="J15" s="4">
        <v>4.4210000000000003</v>
      </c>
      <c r="K15" s="4">
        <v>4.569</v>
      </c>
      <c r="L15" s="4"/>
      <c r="M15" s="4">
        <v>2.97</v>
      </c>
      <c r="N15" s="4">
        <v>0.42299999999999999</v>
      </c>
      <c r="O15" s="4"/>
    </row>
    <row r="16" spans="2:15" x14ac:dyDescent="0.25">
      <c r="B16" s="4">
        <v>1.6040000000000001</v>
      </c>
      <c r="C16" s="4">
        <v>1.9690000000000001</v>
      </c>
      <c r="D16" s="4">
        <v>0.30399999999999999</v>
      </c>
      <c r="E16" s="4">
        <v>3.7210000000000001</v>
      </c>
      <c r="F16" s="4">
        <v>1.7270000000000001</v>
      </c>
      <c r="G16" s="4">
        <v>6.2E-2</v>
      </c>
      <c r="H16" s="4">
        <v>0.25</v>
      </c>
      <c r="I16" s="4">
        <v>4.5389999999999997</v>
      </c>
      <c r="J16" s="4">
        <v>5.7190000000000003</v>
      </c>
      <c r="K16" s="4">
        <v>0.41299999999999998</v>
      </c>
      <c r="L16" s="4"/>
      <c r="M16" s="4">
        <v>2.84</v>
      </c>
      <c r="N16" s="4"/>
      <c r="O16" s="4"/>
    </row>
    <row r="18" spans="2:15" x14ac:dyDescent="0.25">
      <c r="B18" s="4"/>
    </row>
    <row r="20" spans="2:15" x14ac:dyDescent="0.25">
      <c r="B20">
        <v>3118</v>
      </c>
      <c r="C20">
        <v>3126</v>
      </c>
      <c r="D20">
        <v>3128</v>
      </c>
      <c r="E20">
        <v>3616</v>
      </c>
      <c r="F20">
        <v>3770</v>
      </c>
      <c r="G20">
        <v>3772</v>
      </c>
      <c r="H20">
        <v>3813</v>
      </c>
      <c r="I20">
        <v>3815</v>
      </c>
      <c r="J20">
        <v>3867</v>
      </c>
      <c r="K20">
        <v>3885</v>
      </c>
      <c r="L20">
        <v>4289</v>
      </c>
      <c r="M20">
        <v>4290</v>
      </c>
      <c r="N20">
        <v>4291</v>
      </c>
      <c r="O20" t="s">
        <v>2</v>
      </c>
    </row>
    <row r="21" spans="2:15" x14ac:dyDescent="0.25">
      <c r="B21" s="4">
        <v>0.61199999999999999</v>
      </c>
      <c r="C21" s="4">
        <v>3.84</v>
      </c>
      <c r="D21" s="4">
        <v>5.6070000000000002</v>
      </c>
      <c r="E21" s="4">
        <v>2.3660000000000001</v>
      </c>
      <c r="F21" s="4">
        <v>1.8009999999999999</v>
      </c>
      <c r="G21" s="4">
        <v>2.258</v>
      </c>
      <c r="H21" s="4">
        <v>5.5330000000000004</v>
      </c>
      <c r="I21" s="4">
        <v>3.1829999999999998</v>
      </c>
      <c r="J21" s="4">
        <v>3.5070000000000001</v>
      </c>
      <c r="K21" s="4">
        <v>5.55</v>
      </c>
      <c r="L21" s="4">
        <v>1.1399999999999999</v>
      </c>
      <c r="M21" s="4"/>
      <c r="N21" s="4">
        <v>3.0219999999999998</v>
      </c>
    </row>
    <row r="22" spans="2:15" x14ac:dyDescent="0.25">
      <c r="B22" s="4">
        <v>0.754</v>
      </c>
      <c r="C22" s="4">
        <v>0.64200000000000002</v>
      </c>
      <c r="D22" s="4">
        <v>5.2990000000000004</v>
      </c>
      <c r="E22" s="4">
        <v>2.0089999999999999</v>
      </c>
      <c r="F22" s="4">
        <v>2.0459999999999998</v>
      </c>
      <c r="G22" s="4">
        <v>3.0739999999999998</v>
      </c>
      <c r="H22" s="4">
        <v>3.8279999999999998</v>
      </c>
      <c r="I22" s="4">
        <v>6.7</v>
      </c>
      <c r="J22" s="4">
        <v>3.254</v>
      </c>
      <c r="K22" s="4">
        <v>3.8860000000000001</v>
      </c>
      <c r="L22" s="4">
        <v>1.518</v>
      </c>
      <c r="M22" s="4">
        <v>1.756</v>
      </c>
      <c r="N22" s="4">
        <v>4.2779999999999996</v>
      </c>
    </row>
    <row r="23" spans="2:15" x14ac:dyDescent="0.25">
      <c r="B23" s="4">
        <v>4.5060000000000002</v>
      </c>
      <c r="C23" s="4">
        <v>7.3650000000000002</v>
      </c>
      <c r="D23" s="4">
        <v>5.8810000000000002</v>
      </c>
      <c r="E23" s="4">
        <v>3.5259999999999998</v>
      </c>
      <c r="F23" s="4">
        <v>4.9649999999999999</v>
      </c>
      <c r="G23" s="4">
        <v>5.2160000000000002</v>
      </c>
      <c r="H23" s="4">
        <v>5.907</v>
      </c>
      <c r="I23" s="4">
        <v>3.0129999999999999</v>
      </c>
      <c r="J23" s="4">
        <v>4.9029999999999996</v>
      </c>
      <c r="K23" s="4">
        <v>5.093</v>
      </c>
      <c r="L23" s="4">
        <v>3.2120000000000002</v>
      </c>
      <c r="M23" s="4">
        <v>3.0030000000000001</v>
      </c>
      <c r="N23" s="4">
        <v>4.8789999999999996</v>
      </c>
    </row>
    <row r="24" spans="2:15" x14ac:dyDescent="0.25">
      <c r="B24" s="4">
        <v>4.0030000000000001</v>
      </c>
      <c r="C24" s="4">
        <v>5.2679999999999998</v>
      </c>
      <c r="D24" s="4">
        <v>7.3010000000000002</v>
      </c>
      <c r="E24" s="4">
        <v>0.20399999999999999</v>
      </c>
      <c r="F24" s="4">
        <v>4.3540000000000001</v>
      </c>
      <c r="G24" s="4">
        <v>2.5390000000000001</v>
      </c>
      <c r="H24" s="4">
        <v>6.6909999999999998</v>
      </c>
      <c r="I24" s="4">
        <v>4.508</v>
      </c>
      <c r="J24" s="4">
        <v>4.7889999999999997</v>
      </c>
      <c r="K24" s="4">
        <v>7.5069999999999997</v>
      </c>
      <c r="L24" s="4">
        <v>2.4849999999999999</v>
      </c>
      <c r="M24" s="4">
        <v>1.883</v>
      </c>
      <c r="N24" s="4">
        <v>4.7530000000000001</v>
      </c>
    </row>
    <row r="25" spans="2:15" x14ac:dyDescent="0.25">
      <c r="B25" s="4"/>
      <c r="C25" s="4">
        <v>5.7190000000000003</v>
      </c>
      <c r="D25" s="4">
        <v>7.2430000000000003</v>
      </c>
      <c r="E25" s="4">
        <v>1.41</v>
      </c>
      <c r="F25" s="4">
        <v>0.57799999999999996</v>
      </c>
      <c r="G25" s="4">
        <v>0.34599999999999997</v>
      </c>
      <c r="H25" s="4">
        <v>0.30099999999999999</v>
      </c>
      <c r="I25" s="4">
        <v>2.3980000000000001</v>
      </c>
      <c r="J25" s="4">
        <v>5.1130000000000004</v>
      </c>
      <c r="K25" s="4"/>
      <c r="L25" s="4">
        <v>2.2490000000000001</v>
      </c>
      <c r="M25" s="4">
        <v>1.2709999999999999</v>
      </c>
      <c r="N25" s="4">
        <v>2.125</v>
      </c>
    </row>
    <row r="26" spans="2:15" x14ac:dyDescent="0.25">
      <c r="B26" s="4">
        <v>0.375</v>
      </c>
      <c r="C26" s="4">
        <v>6.3220000000000001</v>
      </c>
      <c r="D26" s="4">
        <v>7.5659999999999998</v>
      </c>
      <c r="E26" s="4">
        <v>2.726</v>
      </c>
      <c r="F26" s="4">
        <v>2.871</v>
      </c>
      <c r="G26" s="4">
        <v>3.52</v>
      </c>
      <c r="H26" s="4">
        <v>3.411</v>
      </c>
      <c r="I26" s="4">
        <v>5.48</v>
      </c>
      <c r="J26" s="4">
        <v>6.1909999999999998</v>
      </c>
      <c r="K26" s="4">
        <v>8.375</v>
      </c>
      <c r="L26" s="4"/>
      <c r="M26" s="4">
        <v>1.6850000000000001</v>
      </c>
      <c r="N26" s="4">
        <v>1.756</v>
      </c>
    </row>
    <row r="27" spans="2:15" x14ac:dyDescent="0.25">
      <c r="B27" s="4">
        <v>9.5000000000000001E-2</v>
      </c>
      <c r="C27" s="4"/>
      <c r="D27" s="4">
        <v>6.4359999999999999</v>
      </c>
      <c r="E27" s="4"/>
      <c r="F27" s="4">
        <v>5.4379999999999997</v>
      </c>
      <c r="G27" s="4">
        <v>4.7869999999999999</v>
      </c>
      <c r="H27" s="4">
        <v>3.847</v>
      </c>
      <c r="I27" s="4">
        <v>0.41799999999999998</v>
      </c>
      <c r="J27" s="4">
        <v>4.4210000000000003</v>
      </c>
      <c r="K27" s="4">
        <v>4.569</v>
      </c>
      <c r="L27" s="4"/>
      <c r="M27" s="4">
        <v>2.97</v>
      </c>
      <c r="N27" s="4">
        <v>0.42299999999999999</v>
      </c>
    </row>
    <row r="28" spans="2:15" x14ac:dyDescent="0.25">
      <c r="B28" s="4">
        <v>1.6040000000000001</v>
      </c>
      <c r="C28" s="4">
        <v>1.9690000000000001</v>
      </c>
      <c r="D28" s="4">
        <v>0.30399999999999999</v>
      </c>
      <c r="E28" s="4">
        <v>3.7210000000000001</v>
      </c>
      <c r="F28" s="4">
        <v>1.7270000000000001</v>
      </c>
      <c r="G28" s="4">
        <v>6.2E-2</v>
      </c>
      <c r="H28" s="4">
        <v>0.25</v>
      </c>
      <c r="I28" s="4">
        <v>4.5389999999999997</v>
      </c>
      <c r="J28" s="4">
        <v>5.7190000000000003</v>
      </c>
      <c r="K28" s="4">
        <v>0.41299999999999998</v>
      </c>
      <c r="L28" s="4"/>
      <c r="M28" s="4">
        <v>2.84</v>
      </c>
      <c r="N28" s="4"/>
    </row>
    <row r="32" spans="2:15" x14ac:dyDescent="0.25">
      <c r="B32">
        <v>3118</v>
      </c>
      <c r="C32">
        <v>3126</v>
      </c>
      <c r="D32">
        <v>3128</v>
      </c>
      <c r="E32">
        <v>3616</v>
      </c>
      <c r="F32">
        <v>3770</v>
      </c>
      <c r="G32">
        <v>3772</v>
      </c>
      <c r="H32">
        <v>3813</v>
      </c>
      <c r="I32">
        <v>3815</v>
      </c>
      <c r="J32">
        <v>3867</v>
      </c>
      <c r="K32">
        <v>3885</v>
      </c>
      <c r="L32">
        <v>4289</v>
      </c>
      <c r="M32">
        <v>4290</v>
      </c>
      <c r="N32">
        <v>4291</v>
      </c>
      <c r="O32" t="s">
        <v>2</v>
      </c>
    </row>
    <row r="33" spans="2:14" x14ac:dyDescent="0.25">
      <c r="B33" s="4">
        <v>8.984</v>
      </c>
      <c r="C33" s="4">
        <v>5.08</v>
      </c>
      <c r="D33" s="4">
        <v>11.605</v>
      </c>
      <c r="E33" s="4">
        <v>10.015000000000001</v>
      </c>
      <c r="F33" s="4">
        <v>11.833</v>
      </c>
      <c r="G33" s="4">
        <v>10.616</v>
      </c>
      <c r="H33" s="4">
        <v>8.4269999999999996</v>
      </c>
      <c r="I33" s="4">
        <v>9.2439999999999998</v>
      </c>
      <c r="J33" s="4">
        <v>1.633</v>
      </c>
      <c r="K33" s="4">
        <v>8.6340000000000003</v>
      </c>
      <c r="L33" s="4">
        <v>14.055999999999999</v>
      </c>
      <c r="M33" s="4">
        <v>3.5659999999999998</v>
      </c>
      <c r="N33" s="4">
        <v>9.86</v>
      </c>
    </row>
    <row r="34" spans="2:14" x14ac:dyDescent="0.25">
      <c r="B34" s="4">
        <v>13.348000000000001</v>
      </c>
      <c r="C34" s="4">
        <v>5.95</v>
      </c>
      <c r="D34" s="4">
        <v>11.321999999999999</v>
      </c>
      <c r="E34" s="4">
        <v>7.431</v>
      </c>
      <c r="F34" s="4">
        <v>11.222</v>
      </c>
      <c r="G34" s="4">
        <v>10.478999999999999</v>
      </c>
      <c r="H34" s="4">
        <v>10.092000000000001</v>
      </c>
      <c r="I34" s="4">
        <v>10.446999999999999</v>
      </c>
      <c r="J34" s="4">
        <v>9.1489999999999991</v>
      </c>
      <c r="K34" s="4">
        <v>10.377000000000001</v>
      </c>
      <c r="L34" s="4">
        <v>9.7669999999999995</v>
      </c>
      <c r="M34" s="4">
        <v>3.0750000000000002</v>
      </c>
      <c r="N34" s="4">
        <v>12.714</v>
      </c>
    </row>
    <row r="35" spans="2:14" x14ac:dyDescent="0.25">
      <c r="B35" s="4">
        <v>10.52</v>
      </c>
      <c r="C35" s="4">
        <v>2.8639999999999999</v>
      </c>
      <c r="D35" s="4">
        <v>11.903</v>
      </c>
      <c r="E35" s="4">
        <v>9.5779999999999994</v>
      </c>
      <c r="F35" s="4">
        <v>11.632</v>
      </c>
      <c r="G35" s="4">
        <v>8.11</v>
      </c>
      <c r="H35" s="4">
        <v>6.5880000000000001</v>
      </c>
      <c r="I35" s="4">
        <v>10.689</v>
      </c>
      <c r="J35" s="4">
        <v>12.821</v>
      </c>
      <c r="K35" s="4">
        <v>8.3550000000000004</v>
      </c>
      <c r="L35" s="4">
        <v>14.675000000000001</v>
      </c>
      <c r="M35" s="4">
        <v>3.2509999999999999</v>
      </c>
      <c r="N35" s="4">
        <v>11.305999999999999</v>
      </c>
    </row>
    <row r="36" spans="2:14" x14ac:dyDescent="0.25">
      <c r="B36" s="4">
        <v>5.8959999999999999</v>
      </c>
      <c r="C36" s="4">
        <v>3.69</v>
      </c>
      <c r="D36" s="4">
        <v>11.106999999999999</v>
      </c>
      <c r="E36" s="4">
        <v>10.797000000000001</v>
      </c>
      <c r="F36" s="4">
        <v>10.507999999999999</v>
      </c>
      <c r="G36" s="4">
        <v>6.0510000000000002</v>
      </c>
      <c r="H36" s="4">
        <v>7.7080000000000002</v>
      </c>
      <c r="I36" s="4">
        <v>9.5459999999999994</v>
      </c>
      <c r="J36" s="4">
        <v>9.4990000000000006</v>
      </c>
      <c r="K36" s="4">
        <v>9.1359999999999992</v>
      </c>
      <c r="L36" s="4">
        <v>14.096</v>
      </c>
      <c r="M36" s="4">
        <v>3.6850000000000001</v>
      </c>
      <c r="N36" s="4">
        <v>12.243</v>
      </c>
    </row>
    <row r="37" spans="2:14" x14ac:dyDescent="0.25">
      <c r="B37" s="4">
        <v>9.4239999999999995</v>
      </c>
      <c r="C37" s="4">
        <v>4.5810000000000004</v>
      </c>
      <c r="D37" s="4">
        <v>10.894</v>
      </c>
      <c r="E37" s="4">
        <v>9.0579999999999998</v>
      </c>
      <c r="F37" s="4">
        <v>7.6909999999999998</v>
      </c>
      <c r="G37" s="4">
        <v>9.3559999999999999</v>
      </c>
      <c r="H37" s="4">
        <v>10.586</v>
      </c>
      <c r="I37" s="4">
        <v>9.5</v>
      </c>
      <c r="J37" s="4">
        <v>7.569</v>
      </c>
      <c r="K37" s="4">
        <v>9.9239999999999995</v>
      </c>
      <c r="L37" s="4">
        <v>13.704000000000001</v>
      </c>
      <c r="M37" s="4">
        <v>2.2839999999999998</v>
      </c>
      <c r="N37" s="4">
        <v>9.7620000000000005</v>
      </c>
    </row>
    <row r="38" spans="2:14" x14ac:dyDescent="0.25">
      <c r="B38" s="4">
        <v>7.9770000000000003</v>
      </c>
      <c r="C38" s="4">
        <v>7.1150000000000002</v>
      </c>
      <c r="D38" s="4">
        <v>10.179</v>
      </c>
      <c r="E38" s="4">
        <v>12.039</v>
      </c>
      <c r="F38" s="4">
        <v>11.957000000000001</v>
      </c>
      <c r="G38" s="4">
        <v>10.41</v>
      </c>
      <c r="H38" s="4">
        <v>9.7089999999999996</v>
      </c>
      <c r="I38" s="4">
        <v>4.6399999999999997</v>
      </c>
      <c r="J38" s="4">
        <v>11.282</v>
      </c>
      <c r="K38" s="4">
        <v>7.9260000000000002</v>
      </c>
      <c r="L38" s="4">
        <v>11.359</v>
      </c>
      <c r="M38" s="4">
        <v>3.75</v>
      </c>
      <c r="N38" s="4"/>
    </row>
    <row r="39" spans="2:14" x14ac:dyDescent="0.25">
      <c r="B39" s="4">
        <v>8.8089999999999993</v>
      </c>
      <c r="C39" s="4">
        <v>8.9990000000000006</v>
      </c>
      <c r="D39" s="4">
        <v>6.02</v>
      </c>
      <c r="E39" s="4">
        <v>8.9459999999999997</v>
      </c>
      <c r="F39" s="4">
        <v>8.1300000000000008</v>
      </c>
      <c r="G39" s="4">
        <v>8.4819999999999993</v>
      </c>
      <c r="H39" s="4">
        <v>8.9049999999999994</v>
      </c>
      <c r="I39" s="4">
        <v>5.5049999999999999</v>
      </c>
      <c r="J39" s="4">
        <v>12.692</v>
      </c>
      <c r="K39" s="4">
        <v>8.3829999999999991</v>
      </c>
      <c r="L39" s="4">
        <v>13.35</v>
      </c>
      <c r="M39" s="4">
        <v>3.347</v>
      </c>
      <c r="N39" s="4">
        <v>12.51</v>
      </c>
    </row>
    <row r="40" spans="2:14" x14ac:dyDescent="0.25">
      <c r="B40" s="4">
        <v>11.228</v>
      </c>
      <c r="C40" s="4">
        <v>8.7690000000000001</v>
      </c>
      <c r="D40" s="4">
        <v>11.419</v>
      </c>
      <c r="E40" s="4">
        <v>11.988</v>
      </c>
      <c r="F40" s="4">
        <v>7.76</v>
      </c>
      <c r="G40" s="4">
        <v>7.0259999999999998</v>
      </c>
      <c r="H40" s="4">
        <v>9.2850000000000001</v>
      </c>
      <c r="I40" s="4">
        <v>5.758</v>
      </c>
      <c r="J40" s="4">
        <v>8.5229999999999997</v>
      </c>
      <c r="K40" s="4">
        <v>6.9779999999999998</v>
      </c>
      <c r="L40" s="4">
        <v>13.313000000000001</v>
      </c>
      <c r="M40" s="4">
        <v>1.9850000000000001</v>
      </c>
      <c r="N40" s="4">
        <v>12.792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6F2C-FE6A-49C3-9B9A-AD75E368ADF4}">
  <dimension ref="A1:G20"/>
  <sheetViews>
    <sheetView workbookViewId="0">
      <selection activeCell="G21" sqref="G21"/>
    </sheetView>
  </sheetViews>
  <sheetFormatPr defaultRowHeight="15" x14ac:dyDescent="0.25"/>
  <sheetData>
    <row r="1" spans="1:7" x14ac:dyDescent="0.25">
      <c r="A1" t="s">
        <v>35</v>
      </c>
    </row>
    <row r="3" spans="1:7" ht="15.75" thickBot="1" x14ac:dyDescent="0.3">
      <c r="A3" t="s">
        <v>36</v>
      </c>
    </row>
    <row r="4" spans="1:7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7" x14ac:dyDescent="0.25">
      <c r="A5" t="s">
        <v>66</v>
      </c>
      <c r="B5">
        <v>10</v>
      </c>
      <c r="C5">
        <v>23.392000000000003</v>
      </c>
      <c r="D5">
        <v>2.3392000000000004</v>
      </c>
      <c r="E5">
        <v>1.3858508444444442</v>
      </c>
      <c r="F5">
        <f>SQRT(E5/B5)</f>
        <v>0.37227017667877238</v>
      </c>
    </row>
    <row r="6" spans="1:7" x14ac:dyDescent="0.25">
      <c r="A6" t="s">
        <v>67</v>
      </c>
      <c r="B6">
        <v>8</v>
      </c>
      <c r="C6">
        <v>22.338000000000001</v>
      </c>
      <c r="D6">
        <v>2.7922500000000001</v>
      </c>
      <c r="E6">
        <v>2.9070073571428554</v>
      </c>
      <c r="F6">
        <f t="shared" ref="F6:F8" si="0">SQRT(E6/B6)</f>
        <v>0.60280670172357653</v>
      </c>
    </row>
    <row r="7" spans="1:7" x14ac:dyDescent="0.25">
      <c r="A7" t="s">
        <v>68</v>
      </c>
      <c r="B7">
        <v>10</v>
      </c>
      <c r="C7">
        <v>27.023</v>
      </c>
      <c r="D7">
        <v>2.7023000000000001</v>
      </c>
      <c r="E7">
        <v>2.2505669000000004</v>
      </c>
      <c r="F7">
        <f t="shared" si="0"/>
        <v>0.47440140176858669</v>
      </c>
    </row>
    <row r="8" spans="1:7" ht="15.75" thickBot="1" x14ac:dyDescent="0.3">
      <c r="A8" s="33" t="s">
        <v>69</v>
      </c>
      <c r="B8" s="33">
        <v>10</v>
      </c>
      <c r="C8" s="33">
        <v>26.607999999999993</v>
      </c>
      <c r="D8" s="33">
        <v>2.6607999999999992</v>
      </c>
      <c r="E8" s="33">
        <v>2.4981155111111155</v>
      </c>
      <c r="F8">
        <f t="shared" si="0"/>
        <v>0.49981151558473674</v>
      </c>
    </row>
    <row r="9" spans="1:7" x14ac:dyDescent="0.25">
      <c r="B9">
        <f>AVERAGE(B5:B8)</f>
        <v>9.5</v>
      </c>
    </row>
    <row r="11" spans="1:7" ht="15.75" thickBot="1" x14ac:dyDescent="0.3">
      <c r="A11" t="s">
        <v>42</v>
      </c>
    </row>
    <row r="12" spans="1:7" x14ac:dyDescent="0.25">
      <c r="A12" s="34" t="s">
        <v>43</v>
      </c>
      <c r="B12" s="34" t="s">
        <v>44</v>
      </c>
      <c r="C12" s="34" t="s">
        <v>45</v>
      </c>
      <c r="D12" s="34" t="s">
        <v>46</v>
      </c>
      <c r="E12" s="34" t="s">
        <v>47</v>
      </c>
      <c r="F12" s="34" t="s">
        <v>48</v>
      </c>
      <c r="G12" s="34" t="s">
        <v>49</v>
      </c>
    </row>
    <row r="13" spans="1:7" x14ac:dyDescent="0.25">
      <c r="A13" t="s">
        <v>50</v>
      </c>
      <c r="B13">
        <v>1.1091840684210581</v>
      </c>
      <c r="C13">
        <v>3</v>
      </c>
      <c r="D13">
        <v>0.36972802280701939</v>
      </c>
      <c r="E13">
        <v>0.16636815242942038</v>
      </c>
      <c r="F13">
        <v>0.9183052722976236</v>
      </c>
      <c r="G13">
        <v>2.8826042042612277</v>
      </c>
    </row>
    <row r="14" spans="1:7" x14ac:dyDescent="0.25">
      <c r="A14" t="s">
        <v>51</v>
      </c>
      <c r="B14">
        <v>75.559850799999992</v>
      </c>
      <c r="C14">
        <v>34</v>
      </c>
      <c r="D14">
        <v>2.2223485529411762</v>
      </c>
    </row>
    <row r="16" spans="1:7" ht="15.75" thickBot="1" x14ac:dyDescent="0.3">
      <c r="A16" s="33" t="s">
        <v>52</v>
      </c>
      <c r="B16" s="33">
        <v>76.669034868421051</v>
      </c>
      <c r="C16" s="33">
        <v>37</v>
      </c>
      <c r="D16" s="33"/>
      <c r="E16" s="33"/>
      <c r="F16" s="33"/>
      <c r="G16" s="33"/>
    </row>
    <row r="20" spans="2:3" x14ac:dyDescent="0.25">
      <c r="B20" t="s">
        <v>224</v>
      </c>
      <c r="C20">
        <f>3.821*(SQRT(D14/B9))</f>
        <v>1.8480823628613368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2541-8160-4C6D-8A8E-871A071500CC}">
  <dimension ref="A1:G20"/>
  <sheetViews>
    <sheetView workbookViewId="0">
      <selection activeCell="B10" sqref="B10"/>
    </sheetView>
  </sheetViews>
  <sheetFormatPr defaultRowHeight="15" x14ac:dyDescent="0.25"/>
  <sheetData>
    <row r="1" spans="1:7" x14ac:dyDescent="0.25">
      <c r="A1" t="s">
        <v>35</v>
      </c>
    </row>
    <row r="3" spans="1:7" ht="15.75" thickBot="1" x14ac:dyDescent="0.3">
      <c r="A3" t="s">
        <v>36</v>
      </c>
    </row>
    <row r="4" spans="1:7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7" x14ac:dyDescent="0.25">
      <c r="A5" t="s">
        <v>66</v>
      </c>
      <c r="B5">
        <v>10</v>
      </c>
      <c r="C5">
        <v>4.6550000000000002</v>
      </c>
      <c r="D5">
        <v>0.46550000000000002</v>
      </c>
      <c r="E5">
        <v>8.055116666666666E-2</v>
      </c>
      <c r="F5">
        <f>SQRT(E5/B5)</f>
        <v>8.9750301763652396E-2</v>
      </c>
    </row>
    <row r="6" spans="1:7" x14ac:dyDescent="0.25">
      <c r="A6" t="s">
        <v>67</v>
      </c>
      <c r="B6">
        <v>8</v>
      </c>
      <c r="C6">
        <v>3.4279999999999999</v>
      </c>
      <c r="D6">
        <v>0.42849999999999999</v>
      </c>
      <c r="E6">
        <v>7.9567428571428608E-2</v>
      </c>
      <c r="F6">
        <f t="shared" ref="F6:F8" si="0">SQRT(E6/B6)</f>
        <v>9.9729276400807074E-2</v>
      </c>
    </row>
    <row r="7" spans="1:7" x14ac:dyDescent="0.25">
      <c r="A7" t="s">
        <v>68</v>
      </c>
      <c r="B7">
        <v>10</v>
      </c>
      <c r="C7">
        <v>5.0640000000000009</v>
      </c>
      <c r="D7">
        <v>0.50640000000000007</v>
      </c>
      <c r="E7">
        <v>5.0359822222222177E-2</v>
      </c>
      <c r="F7">
        <f t="shared" si="0"/>
        <v>7.0964654738977048E-2</v>
      </c>
    </row>
    <row r="8" spans="1:7" ht="15.75" thickBot="1" x14ac:dyDescent="0.3">
      <c r="A8" s="33" t="s">
        <v>69</v>
      </c>
      <c r="B8" s="33">
        <v>9</v>
      </c>
      <c r="C8" s="33">
        <v>4.8540000000000001</v>
      </c>
      <c r="D8" s="33">
        <v>0.53933333333333333</v>
      </c>
      <c r="E8" s="33">
        <v>9.5320499999999975E-2</v>
      </c>
      <c r="F8">
        <f t="shared" si="0"/>
        <v>0.1029133940100445</v>
      </c>
    </row>
    <row r="9" spans="1:7" x14ac:dyDescent="0.25">
      <c r="B9">
        <f>AVERAGE(B5:B8)</f>
        <v>9.25</v>
      </c>
    </row>
    <row r="11" spans="1:7" ht="15.75" thickBot="1" x14ac:dyDescent="0.3">
      <c r="A11" t="s">
        <v>42</v>
      </c>
    </row>
    <row r="12" spans="1:7" x14ac:dyDescent="0.25">
      <c r="A12" s="34" t="s">
        <v>43</v>
      </c>
      <c r="B12" s="34" t="s">
        <v>44</v>
      </c>
      <c r="C12" s="34" t="s">
        <v>45</v>
      </c>
      <c r="D12" s="34" t="s">
        <v>46</v>
      </c>
      <c r="E12" s="34" t="s">
        <v>47</v>
      </c>
      <c r="F12" s="34" t="s">
        <v>48</v>
      </c>
      <c r="G12" s="34" t="s">
        <v>49</v>
      </c>
    </row>
    <row r="13" spans="1:7" x14ac:dyDescent="0.25">
      <c r="A13" t="s">
        <v>50</v>
      </c>
      <c r="B13">
        <v>6.0404343243243286E-2</v>
      </c>
      <c r="C13">
        <v>3</v>
      </c>
      <c r="D13">
        <v>2.0134781081081094E-2</v>
      </c>
      <c r="E13">
        <v>0.26602013515352491</v>
      </c>
      <c r="F13">
        <v>0.84938600300723777</v>
      </c>
      <c r="G13">
        <v>2.8915635173483616</v>
      </c>
    </row>
    <row r="14" spans="1:7" x14ac:dyDescent="0.25">
      <c r="A14" t="s">
        <v>51</v>
      </c>
      <c r="B14">
        <v>2.4977349000000002</v>
      </c>
      <c r="C14">
        <v>33</v>
      </c>
      <c r="D14">
        <v>7.5688936363636369E-2</v>
      </c>
    </row>
    <row r="16" spans="1:7" ht="15.75" thickBot="1" x14ac:dyDescent="0.3">
      <c r="A16" s="33" t="s">
        <v>52</v>
      </c>
      <c r="B16" s="33">
        <v>2.5581392432432435</v>
      </c>
      <c r="C16" s="33">
        <v>36</v>
      </c>
      <c r="D16" s="33"/>
      <c r="E16" s="33"/>
      <c r="F16" s="33"/>
      <c r="G16" s="33"/>
    </row>
    <row r="20" spans="2:3" x14ac:dyDescent="0.25">
      <c r="B20" t="s">
        <v>224</v>
      </c>
      <c r="C20">
        <f>3.827*(SQRT(D14/B9))</f>
        <v>0.34618145344599605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0FC4-8B26-4D0F-A084-46849A2D3B23}">
  <dimension ref="A1:G20"/>
  <sheetViews>
    <sheetView workbookViewId="0">
      <selection activeCell="B10" sqref="B10"/>
    </sheetView>
  </sheetViews>
  <sheetFormatPr defaultRowHeight="15" x14ac:dyDescent="0.25"/>
  <sheetData>
    <row r="1" spans="1:7" x14ac:dyDescent="0.25">
      <c r="A1" t="s">
        <v>35</v>
      </c>
    </row>
    <row r="3" spans="1:7" ht="15.75" thickBot="1" x14ac:dyDescent="0.3">
      <c r="A3" t="s">
        <v>36</v>
      </c>
    </row>
    <row r="4" spans="1:7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7" x14ac:dyDescent="0.25">
      <c r="A5" t="s">
        <v>66</v>
      </c>
      <c r="B5">
        <v>10</v>
      </c>
      <c r="C5">
        <v>8.7090000000000014</v>
      </c>
      <c r="D5">
        <v>0.87090000000000012</v>
      </c>
      <c r="E5">
        <v>0.23133009999999998</v>
      </c>
      <c r="F5">
        <f>SQRT(E5/B5)</f>
        <v>0.1520953976949993</v>
      </c>
    </row>
    <row r="6" spans="1:7" x14ac:dyDescent="0.25">
      <c r="A6" t="s">
        <v>67</v>
      </c>
      <c r="B6">
        <v>8</v>
      </c>
      <c r="C6">
        <v>7.0619999999999994</v>
      </c>
      <c r="D6">
        <v>0.88274999999999992</v>
      </c>
      <c r="E6">
        <v>0.30913221428571436</v>
      </c>
      <c r="F6">
        <f t="shared" ref="F6:F8" si="0">SQRT(E6/B6)</f>
        <v>0.19657448152218104</v>
      </c>
    </row>
    <row r="7" spans="1:7" x14ac:dyDescent="0.25">
      <c r="A7" t="s">
        <v>68</v>
      </c>
      <c r="B7">
        <v>10</v>
      </c>
      <c r="C7">
        <v>9.4779999999999998</v>
      </c>
      <c r="D7">
        <v>0.94779999999999998</v>
      </c>
      <c r="E7">
        <v>0.23840262222222228</v>
      </c>
      <c r="F7">
        <f t="shared" si="0"/>
        <v>0.1544029216764444</v>
      </c>
    </row>
    <row r="8" spans="1:7" ht="15.75" thickBot="1" x14ac:dyDescent="0.3">
      <c r="A8" s="33" t="s">
        <v>69</v>
      </c>
      <c r="B8" s="33">
        <v>9</v>
      </c>
      <c r="C8" s="33">
        <v>7.9609999999999994</v>
      </c>
      <c r="D8" s="33">
        <v>0.88455555555555554</v>
      </c>
      <c r="E8" s="33">
        <v>0.2414085277777781</v>
      </c>
      <c r="F8">
        <f t="shared" si="0"/>
        <v>0.16377780604552761</v>
      </c>
    </row>
    <row r="9" spans="1:7" x14ac:dyDescent="0.25">
      <c r="B9">
        <f>AVERAGE(B5:B8)</f>
        <v>9.25</v>
      </c>
    </row>
    <row r="11" spans="1:7" ht="15.75" thickBot="1" x14ac:dyDescent="0.3">
      <c r="A11" t="s">
        <v>42</v>
      </c>
    </row>
    <row r="12" spans="1:7" x14ac:dyDescent="0.25">
      <c r="A12" s="34" t="s">
        <v>43</v>
      </c>
      <c r="B12" s="34" t="s">
        <v>44</v>
      </c>
      <c r="C12" s="34" t="s">
        <v>45</v>
      </c>
      <c r="D12" s="34" t="s">
        <v>46</v>
      </c>
      <c r="E12" s="34" t="s">
        <v>47</v>
      </c>
      <c r="F12" s="34" t="s">
        <v>48</v>
      </c>
      <c r="G12" s="34" t="s">
        <v>49</v>
      </c>
    </row>
    <row r="13" spans="1:7" x14ac:dyDescent="0.25">
      <c r="A13" t="s">
        <v>50</v>
      </c>
      <c r="B13">
        <v>3.5624858858859909E-2</v>
      </c>
      <c r="C13">
        <v>3</v>
      </c>
      <c r="D13">
        <v>1.1874952952953302E-2</v>
      </c>
      <c r="E13">
        <v>4.7084394914812214E-2</v>
      </c>
      <c r="F13">
        <v>0.98621097234623845</v>
      </c>
      <c r="G13">
        <v>2.8915635173483616</v>
      </c>
    </row>
    <row r="14" spans="1:7" x14ac:dyDescent="0.25">
      <c r="A14" t="s">
        <v>51</v>
      </c>
      <c r="B14">
        <v>8.322788222222222</v>
      </c>
      <c r="C14">
        <v>33</v>
      </c>
      <c r="D14">
        <v>0.25220570370370371</v>
      </c>
    </row>
    <row r="16" spans="1:7" ht="15.75" thickBot="1" x14ac:dyDescent="0.3">
      <c r="A16" s="33" t="s">
        <v>52</v>
      </c>
      <c r="B16" s="33">
        <v>8.3584130810810819</v>
      </c>
      <c r="C16" s="33">
        <v>36</v>
      </c>
      <c r="D16" s="33"/>
      <c r="E16" s="33"/>
      <c r="F16" s="33"/>
      <c r="G16" s="33"/>
    </row>
    <row r="20" spans="2:3" x14ac:dyDescent="0.25">
      <c r="B20" t="s">
        <v>224</v>
      </c>
      <c r="C20">
        <f>3.827*(SQRT(D14/B9))</f>
        <v>0.63192428812998835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9B12-50CD-442E-83DD-D9624ED08F62}">
  <dimension ref="A1:G20"/>
  <sheetViews>
    <sheetView workbookViewId="0">
      <selection activeCell="H48" sqref="H48"/>
    </sheetView>
  </sheetViews>
  <sheetFormatPr defaultRowHeight="15" x14ac:dyDescent="0.25"/>
  <sheetData>
    <row r="1" spans="1:7" x14ac:dyDescent="0.25">
      <c r="A1" t="s">
        <v>35</v>
      </c>
    </row>
    <row r="3" spans="1:7" ht="15.75" thickBot="1" x14ac:dyDescent="0.3">
      <c r="A3" t="s">
        <v>36</v>
      </c>
    </row>
    <row r="4" spans="1:7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</row>
    <row r="5" spans="1:7" x14ac:dyDescent="0.25">
      <c r="A5" t="s">
        <v>77</v>
      </c>
      <c r="B5">
        <v>3</v>
      </c>
      <c r="C5">
        <v>6.8260000000000005</v>
      </c>
      <c r="D5">
        <v>2.2753333333333337</v>
      </c>
      <c r="E5">
        <v>0.23223433333333166</v>
      </c>
      <c r="F5">
        <f>SQRT(E5/B5)</f>
        <v>0.278229122207658</v>
      </c>
    </row>
    <row r="6" spans="1:7" x14ac:dyDescent="0.25">
      <c r="A6" t="s">
        <v>78</v>
      </c>
      <c r="B6">
        <v>3</v>
      </c>
      <c r="C6">
        <v>4.3600000000000003</v>
      </c>
      <c r="D6">
        <v>1.4533333333333334</v>
      </c>
      <c r="E6">
        <v>1.2973243333333326</v>
      </c>
      <c r="F6">
        <f t="shared" ref="F6:F12" si="0">SQRT(E6/B6)</f>
        <v>0.65760280142685235</v>
      </c>
    </row>
    <row r="7" spans="1:7" x14ac:dyDescent="0.25">
      <c r="A7" t="s">
        <v>79</v>
      </c>
      <c r="B7">
        <v>3</v>
      </c>
      <c r="C7">
        <v>6.2580000000000009</v>
      </c>
      <c r="D7">
        <v>2.0860000000000003</v>
      </c>
      <c r="E7">
        <v>0.42969899999999939</v>
      </c>
      <c r="F7">
        <f t="shared" si="0"/>
        <v>0.37846135866162056</v>
      </c>
    </row>
    <row r="8" spans="1:7" x14ac:dyDescent="0.25">
      <c r="A8" t="s">
        <v>83</v>
      </c>
      <c r="B8">
        <v>3</v>
      </c>
      <c r="C8">
        <v>8.6010000000000009</v>
      </c>
      <c r="D8">
        <v>2.8670000000000004</v>
      </c>
      <c r="E8">
        <v>0.48933299999999846</v>
      </c>
      <c r="F8">
        <f t="shared" si="0"/>
        <v>0.40387002859830967</v>
      </c>
    </row>
    <row r="9" spans="1:7" x14ac:dyDescent="0.25">
      <c r="A9" t="s">
        <v>82</v>
      </c>
      <c r="B9">
        <v>3</v>
      </c>
      <c r="C9">
        <v>4.452</v>
      </c>
      <c r="D9">
        <v>1.484</v>
      </c>
      <c r="E9">
        <v>0.27156700000000011</v>
      </c>
      <c r="F9">
        <f t="shared" si="0"/>
        <v>0.30086929609605129</v>
      </c>
    </row>
    <row r="10" spans="1:7" x14ac:dyDescent="0.25">
      <c r="A10" t="s">
        <v>80</v>
      </c>
      <c r="B10">
        <v>3</v>
      </c>
      <c r="C10">
        <v>4.343</v>
      </c>
      <c r="D10">
        <v>1.4476666666666667</v>
      </c>
      <c r="E10">
        <v>1.1102003333333341</v>
      </c>
      <c r="F10">
        <f t="shared" si="0"/>
        <v>0.60833114154856316</v>
      </c>
    </row>
    <row r="11" spans="1:7" x14ac:dyDescent="0.25">
      <c r="A11" t="s">
        <v>81</v>
      </c>
      <c r="B11">
        <v>3</v>
      </c>
      <c r="C11">
        <v>2.4820000000000002</v>
      </c>
      <c r="D11">
        <v>0.82733333333333337</v>
      </c>
      <c r="E11">
        <v>4.8057333333333396E-2</v>
      </c>
      <c r="F11">
        <f t="shared" si="0"/>
        <v>0.12656662716178832</v>
      </c>
    </row>
    <row r="12" spans="1:7" ht="15.75" thickBot="1" x14ac:dyDescent="0.3">
      <c r="A12" s="33" t="s">
        <v>120</v>
      </c>
      <c r="B12" s="33">
        <v>3</v>
      </c>
      <c r="C12" s="33">
        <v>3.6579999999999999</v>
      </c>
      <c r="D12" s="33">
        <v>1.2193333333333334</v>
      </c>
      <c r="E12" s="33">
        <v>0.71524433333333359</v>
      </c>
      <c r="F12">
        <f t="shared" si="0"/>
        <v>0.48827735742892875</v>
      </c>
    </row>
    <row r="15" spans="1:7" ht="15.75" thickBot="1" x14ac:dyDescent="0.3">
      <c r="A15" t="s">
        <v>42</v>
      </c>
    </row>
    <row r="16" spans="1:7" x14ac:dyDescent="0.25">
      <c r="A16" s="34" t="s">
        <v>43</v>
      </c>
      <c r="B16" s="34" t="s">
        <v>44</v>
      </c>
      <c r="C16" s="34" t="s">
        <v>45</v>
      </c>
      <c r="D16" s="34" t="s">
        <v>46</v>
      </c>
      <c r="E16" s="34" t="s">
        <v>47</v>
      </c>
      <c r="F16" s="34" t="s">
        <v>48</v>
      </c>
      <c r="G16" s="34" t="s">
        <v>49</v>
      </c>
    </row>
    <row r="17" spans="1:7" x14ac:dyDescent="0.25">
      <c r="A17" t="s">
        <v>50</v>
      </c>
      <c r="B17">
        <v>9.0156106666666709</v>
      </c>
      <c r="C17">
        <v>7</v>
      </c>
      <c r="D17">
        <v>1.2879443809523816</v>
      </c>
      <c r="E17">
        <v>2.2429948658115766</v>
      </c>
      <c r="F17">
        <v>8.57489032320113E-2</v>
      </c>
      <c r="G17">
        <v>2.6571966002210874</v>
      </c>
    </row>
    <row r="18" spans="1:7" x14ac:dyDescent="0.25">
      <c r="A18" t="s">
        <v>51</v>
      </c>
      <c r="B18">
        <v>9.1873193333333347</v>
      </c>
      <c r="C18">
        <v>16</v>
      </c>
      <c r="D18">
        <v>0.57420745833333342</v>
      </c>
    </row>
    <row r="20" spans="1:7" ht="15.75" thickBot="1" x14ac:dyDescent="0.3">
      <c r="A20" s="33" t="s">
        <v>52</v>
      </c>
      <c r="B20" s="33">
        <v>18.202930000000006</v>
      </c>
      <c r="C20" s="33">
        <v>23</v>
      </c>
      <c r="D20" s="33"/>
      <c r="E20" s="33"/>
      <c r="F20" s="33"/>
      <c r="G20" s="3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0B2F-6924-4D93-9E1A-FB1BC0F01E81}">
  <dimension ref="A1:G16"/>
  <sheetViews>
    <sheetView workbookViewId="0">
      <selection activeCell="B26" sqref="B26"/>
    </sheetView>
  </sheetViews>
  <sheetFormatPr defaultRowHeight="15" x14ac:dyDescent="0.25"/>
  <cols>
    <col min="1" max="1" width="15.85546875" customWidth="1"/>
  </cols>
  <sheetData>
    <row r="1" spans="1:7" x14ac:dyDescent="0.25">
      <c r="A1" t="s">
        <v>35</v>
      </c>
    </row>
    <row r="3" spans="1:7" ht="15.75" thickBot="1" x14ac:dyDescent="0.3">
      <c r="A3" t="s">
        <v>36</v>
      </c>
    </row>
    <row r="4" spans="1:7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</row>
    <row r="5" spans="1:7" x14ac:dyDescent="0.25">
      <c r="A5" t="s">
        <v>85</v>
      </c>
      <c r="B5">
        <v>4</v>
      </c>
      <c r="C5">
        <v>1.0239999999999998</v>
      </c>
      <c r="D5">
        <v>0.25599999999999995</v>
      </c>
      <c r="E5">
        <v>9.383400000000007E-2</v>
      </c>
      <c r="F5">
        <f>SQRT(E5/B5)</f>
        <v>0.15316167928042582</v>
      </c>
    </row>
    <row r="6" spans="1:7" x14ac:dyDescent="0.25">
      <c r="A6" t="s">
        <v>86</v>
      </c>
      <c r="B6">
        <v>4</v>
      </c>
      <c r="C6">
        <v>0.87399999999999989</v>
      </c>
      <c r="D6">
        <v>0.21849999999999997</v>
      </c>
      <c r="E6">
        <v>2.5495000000000007E-2</v>
      </c>
      <c r="F6">
        <f t="shared" ref="F6:F8" si="0">SQRT(E6/B6)</f>
        <v>7.9835768925964515E-2</v>
      </c>
    </row>
    <row r="7" spans="1:7" x14ac:dyDescent="0.25">
      <c r="A7" t="s">
        <v>121</v>
      </c>
      <c r="B7">
        <v>4</v>
      </c>
      <c r="C7">
        <v>1.093</v>
      </c>
      <c r="D7">
        <v>0.27324999999999999</v>
      </c>
      <c r="E7">
        <v>4.4976916666666679E-2</v>
      </c>
      <c r="F7">
        <f t="shared" si="0"/>
        <v>0.10603880971920927</v>
      </c>
    </row>
    <row r="8" spans="1:7" ht="15.75" thickBot="1" x14ac:dyDescent="0.3">
      <c r="A8" s="33" t="s">
        <v>122</v>
      </c>
      <c r="B8" s="33">
        <v>4</v>
      </c>
      <c r="C8" s="33">
        <v>1.3290000000000002</v>
      </c>
      <c r="D8" s="33">
        <v>0.33225000000000005</v>
      </c>
      <c r="E8" s="33">
        <v>5.2395583333333308E-2</v>
      </c>
      <c r="F8">
        <f t="shared" si="0"/>
        <v>0.11445040774647038</v>
      </c>
    </row>
    <row r="11" spans="1:7" ht="15.75" thickBot="1" x14ac:dyDescent="0.3">
      <c r="A11" t="s">
        <v>42</v>
      </c>
    </row>
    <row r="12" spans="1:7" x14ac:dyDescent="0.25">
      <c r="A12" s="34" t="s">
        <v>43</v>
      </c>
      <c r="B12" s="34" t="s">
        <v>44</v>
      </c>
      <c r="C12" s="34" t="s">
        <v>45</v>
      </c>
      <c r="D12" s="34" t="s">
        <v>46</v>
      </c>
      <c r="E12" s="34" t="s">
        <v>47</v>
      </c>
      <c r="F12" s="34" t="s">
        <v>48</v>
      </c>
      <c r="G12" s="34" t="s">
        <v>49</v>
      </c>
    </row>
    <row r="13" spans="1:7" x14ac:dyDescent="0.25">
      <c r="A13" t="s">
        <v>50</v>
      </c>
      <c r="B13">
        <v>2.6935500000000001E-2</v>
      </c>
      <c r="C13">
        <v>3</v>
      </c>
      <c r="D13">
        <v>8.9785000000000004E-3</v>
      </c>
      <c r="E13">
        <v>0.16573027874749369</v>
      </c>
      <c r="F13">
        <v>0.91741240295395854</v>
      </c>
      <c r="G13">
        <v>3.4902948194976045</v>
      </c>
    </row>
    <row r="14" spans="1:7" x14ac:dyDescent="0.25">
      <c r="A14" t="s">
        <v>51</v>
      </c>
      <c r="B14">
        <v>0.65010449999999997</v>
      </c>
      <c r="C14">
        <v>12</v>
      </c>
      <c r="D14">
        <v>5.4175374999999998E-2</v>
      </c>
    </row>
    <row r="16" spans="1:7" ht="15.75" thickBot="1" x14ac:dyDescent="0.3">
      <c r="A16" s="33" t="s">
        <v>52</v>
      </c>
      <c r="B16" s="33">
        <v>0.67703999999999998</v>
      </c>
      <c r="C16" s="33">
        <v>15</v>
      </c>
      <c r="D16" s="33"/>
      <c r="E16" s="33"/>
      <c r="F16" s="33"/>
      <c r="G16" s="3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0155-4159-400C-83E7-5D55E38B60D2}">
  <dimension ref="A1:H16"/>
  <sheetViews>
    <sheetView workbookViewId="0">
      <selection activeCell="K18" sqref="K18"/>
    </sheetView>
  </sheetViews>
  <sheetFormatPr defaultRowHeight="15" x14ac:dyDescent="0.25"/>
  <cols>
    <col min="6" max="6" width="12" bestFit="1" customWidth="1"/>
  </cols>
  <sheetData>
    <row r="1" spans="1:8" x14ac:dyDescent="0.25">
      <c r="A1" t="s">
        <v>35</v>
      </c>
    </row>
    <row r="3" spans="1:8" ht="15.75" thickBot="1" x14ac:dyDescent="0.3">
      <c r="A3" t="s">
        <v>36</v>
      </c>
    </row>
    <row r="4" spans="1:8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</row>
    <row r="5" spans="1:8" x14ac:dyDescent="0.25">
      <c r="A5" t="s">
        <v>91</v>
      </c>
      <c r="B5">
        <v>16</v>
      </c>
      <c r="C5">
        <v>688.76258017237842</v>
      </c>
      <c r="D5">
        <v>43.047661260773651</v>
      </c>
      <c r="E5">
        <v>255.89633507496885</v>
      </c>
      <c r="F5">
        <f>SQRT(E5/B5)</f>
        <v>3.9991900357679371</v>
      </c>
      <c r="H5" s="51">
        <v>3.9991900357679397E-2</v>
      </c>
    </row>
    <row r="6" spans="1:8" x14ac:dyDescent="0.25">
      <c r="A6" t="s">
        <v>92</v>
      </c>
      <c r="B6">
        <v>16</v>
      </c>
      <c r="C6">
        <v>1126.8975995048809</v>
      </c>
      <c r="D6">
        <v>70.431099969055055</v>
      </c>
      <c r="E6">
        <v>749.27119368286901</v>
      </c>
      <c r="F6">
        <f>SQRT(E6/B6)</f>
        <v>6.8432046297900015</v>
      </c>
      <c r="H6" s="51">
        <v>6.8432046297900007E-2</v>
      </c>
    </row>
    <row r="7" spans="1:8" x14ac:dyDescent="0.25">
      <c r="A7" t="s">
        <v>93</v>
      </c>
      <c r="B7">
        <v>16</v>
      </c>
      <c r="C7">
        <v>1218.0519324300049</v>
      </c>
      <c r="D7">
        <v>76.128245776875303</v>
      </c>
      <c r="E7">
        <v>258.52388873807502</v>
      </c>
      <c r="F7">
        <f t="shared" ref="F7:F8" si="0">SQRT(E7/B7)</f>
        <v>4.0196695195164605</v>
      </c>
      <c r="H7" s="51">
        <v>4.0196695195164597E-2</v>
      </c>
    </row>
    <row r="8" spans="1:8" ht="15.75" thickBot="1" x14ac:dyDescent="0.3">
      <c r="A8" s="33" t="s">
        <v>94</v>
      </c>
      <c r="B8" s="33">
        <v>16</v>
      </c>
      <c r="C8" s="33">
        <v>1085.8095204796496</v>
      </c>
      <c r="D8" s="33">
        <v>67.863095029978098</v>
      </c>
      <c r="E8" s="33">
        <v>200.64766702839793</v>
      </c>
      <c r="F8">
        <f t="shared" si="0"/>
        <v>3.5412539007073285</v>
      </c>
      <c r="H8" s="51">
        <v>3.54125390070733E-2</v>
      </c>
    </row>
    <row r="11" spans="1:8" ht="15.75" thickBot="1" x14ac:dyDescent="0.3">
      <c r="A11" t="s">
        <v>42</v>
      </c>
    </row>
    <row r="12" spans="1:8" x14ac:dyDescent="0.25">
      <c r="A12" s="34" t="s">
        <v>43</v>
      </c>
      <c r="B12" s="34" t="s">
        <v>44</v>
      </c>
      <c r="C12" s="34" t="s">
        <v>45</v>
      </c>
      <c r="D12" s="34" t="s">
        <v>46</v>
      </c>
      <c r="E12" s="34" t="s">
        <v>47</v>
      </c>
      <c r="F12" s="34" t="s">
        <v>48</v>
      </c>
      <c r="G12" s="34" t="s">
        <v>49</v>
      </c>
    </row>
    <row r="13" spans="1:8" x14ac:dyDescent="0.25">
      <c r="A13" t="s">
        <v>50</v>
      </c>
      <c r="B13">
        <v>10269.393508650181</v>
      </c>
      <c r="C13">
        <v>3</v>
      </c>
      <c r="D13">
        <v>3423.1311695500603</v>
      </c>
      <c r="E13">
        <v>9.350651650910633</v>
      </c>
      <c r="F13">
        <v>3.6698701860909601E-5</v>
      </c>
      <c r="G13">
        <v>2.7580782958425822</v>
      </c>
    </row>
    <row r="14" spans="1:8" x14ac:dyDescent="0.25">
      <c r="A14" t="s">
        <v>51</v>
      </c>
      <c r="B14">
        <v>21965.08626786471</v>
      </c>
      <c r="C14">
        <v>60</v>
      </c>
      <c r="D14">
        <v>366.08477113107853</v>
      </c>
    </row>
    <row r="16" spans="1:8" ht="15.75" thickBot="1" x14ac:dyDescent="0.3">
      <c r="A16" s="33" t="s">
        <v>52</v>
      </c>
      <c r="B16" s="33">
        <v>32234.479776514891</v>
      </c>
      <c r="C16" s="33">
        <v>63</v>
      </c>
      <c r="D16" s="33"/>
      <c r="E16" s="33"/>
      <c r="F16" s="33"/>
      <c r="G16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3D31-E352-4432-816A-6985A825335E}">
  <dimension ref="A1:P130"/>
  <sheetViews>
    <sheetView showOutlineSymbols="0" showWhiteSpace="0" zoomScale="73" zoomScaleNormal="73" workbookViewId="0">
      <selection activeCell="S98" sqref="S98"/>
    </sheetView>
  </sheetViews>
  <sheetFormatPr defaultRowHeight="15" x14ac:dyDescent="0.25"/>
  <cols>
    <col min="2" max="9" width="16.140625" style="11" customWidth="1"/>
    <col min="10" max="15" width="16.140625" customWidth="1"/>
  </cols>
  <sheetData>
    <row r="1" spans="1:14" ht="15.75" thickBot="1" x14ac:dyDescent="0.3"/>
    <row r="2" spans="1:14" ht="15.75" thickBot="1" x14ac:dyDescent="0.3">
      <c r="B2" s="13"/>
      <c r="C2" s="30" t="s">
        <v>30</v>
      </c>
      <c r="D2" s="32" t="s">
        <v>29</v>
      </c>
      <c r="E2" s="31" t="s">
        <v>30</v>
      </c>
      <c r="F2" s="12" t="s">
        <v>29</v>
      </c>
      <c r="G2" s="37" t="s">
        <v>30</v>
      </c>
      <c r="H2" s="32" t="s">
        <v>29</v>
      </c>
      <c r="I2" s="11" t="s">
        <v>3</v>
      </c>
      <c r="J2" s="11" t="s">
        <v>65</v>
      </c>
      <c r="K2" s="11"/>
      <c r="L2" s="11" t="s">
        <v>63</v>
      </c>
      <c r="M2" s="11" t="s">
        <v>47</v>
      </c>
      <c r="N2" s="11" t="s">
        <v>64</v>
      </c>
    </row>
    <row r="3" spans="1:14" x14ac:dyDescent="0.25">
      <c r="A3" s="1">
        <v>3.78</v>
      </c>
      <c r="B3" s="14" t="s">
        <v>16</v>
      </c>
      <c r="C3" s="17">
        <v>3815</v>
      </c>
      <c r="D3" s="40">
        <v>7.12</v>
      </c>
      <c r="E3" s="23">
        <v>3128</v>
      </c>
      <c r="F3" s="40">
        <v>5.7</v>
      </c>
      <c r="G3" s="18" t="s">
        <v>56</v>
      </c>
      <c r="H3" s="40">
        <v>13.04</v>
      </c>
      <c r="I3" s="11">
        <v>0</v>
      </c>
      <c r="J3" s="11">
        <v>0</v>
      </c>
      <c r="K3" s="11"/>
      <c r="L3" s="40">
        <v>13.04</v>
      </c>
      <c r="M3" s="11">
        <v>0</v>
      </c>
      <c r="N3" s="11">
        <v>0</v>
      </c>
    </row>
    <row r="4" spans="1:14" x14ac:dyDescent="0.25">
      <c r="A4" s="1">
        <v>2.17</v>
      </c>
      <c r="B4" s="15" t="s">
        <v>17</v>
      </c>
      <c r="C4" s="18">
        <v>4289</v>
      </c>
      <c r="D4" s="1">
        <v>7.11</v>
      </c>
      <c r="E4" s="21">
        <v>3885</v>
      </c>
      <c r="F4" s="1">
        <v>4.9800000000000004</v>
      </c>
      <c r="G4" s="28" t="s">
        <v>57</v>
      </c>
      <c r="H4" s="1">
        <v>11.61</v>
      </c>
      <c r="I4" s="11">
        <v>0</v>
      </c>
      <c r="J4" s="1">
        <v>11.61</v>
      </c>
      <c r="L4" s="11">
        <v>0</v>
      </c>
      <c r="M4" s="11">
        <v>0</v>
      </c>
      <c r="N4" s="11">
        <v>0</v>
      </c>
    </row>
    <row r="5" spans="1:14" x14ac:dyDescent="0.25">
      <c r="A5" s="1">
        <v>2.97</v>
      </c>
      <c r="B5" s="15" t="s">
        <v>18</v>
      </c>
      <c r="C5" s="19">
        <v>3770</v>
      </c>
      <c r="D5" s="1">
        <v>6.72</v>
      </c>
      <c r="E5" s="22">
        <v>3687</v>
      </c>
      <c r="F5" s="1">
        <v>4.74</v>
      </c>
      <c r="G5" s="23">
        <v>3128</v>
      </c>
      <c r="H5" s="1">
        <v>10.56</v>
      </c>
      <c r="I5" s="11">
        <v>0</v>
      </c>
      <c r="J5" s="11">
        <v>0</v>
      </c>
      <c r="K5" s="11"/>
      <c r="L5" s="11">
        <v>0</v>
      </c>
      <c r="M5" s="1">
        <v>10.56</v>
      </c>
      <c r="N5" s="11">
        <v>0</v>
      </c>
    </row>
    <row r="6" spans="1:14" x14ac:dyDescent="0.25">
      <c r="A6" s="1">
        <v>2.3199999999999998</v>
      </c>
      <c r="B6" s="15" t="s">
        <v>19</v>
      </c>
      <c r="C6" s="20">
        <v>3616</v>
      </c>
      <c r="D6" s="1">
        <v>6.6</v>
      </c>
      <c r="E6" s="27">
        <v>3126</v>
      </c>
      <c r="F6" s="1">
        <v>4.47</v>
      </c>
      <c r="G6" s="19">
        <v>3770</v>
      </c>
      <c r="H6" s="1">
        <v>10.09</v>
      </c>
      <c r="I6" s="1">
        <v>10.09</v>
      </c>
      <c r="J6" s="11">
        <v>0</v>
      </c>
      <c r="K6" s="11"/>
      <c r="L6" s="11">
        <v>0</v>
      </c>
      <c r="M6" s="11">
        <v>0</v>
      </c>
      <c r="N6" s="11">
        <v>0</v>
      </c>
    </row>
    <row r="7" spans="1:14" x14ac:dyDescent="0.25">
      <c r="A7" s="1">
        <v>4.9800000000000004</v>
      </c>
      <c r="B7" s="15" t="s">
        <v>20</v>
      </c>
      <c r="C7" s="21">
        <v>3885</v>
      </c>
      <c r="D7" s="1">
        <v>5.86</v>
      </c>
      <c r="E7" s="17">
        <v>3815</v>
      </c>
      <c r="F7" s="1">
        <v>3.78</v>
      </c>
      <c r="G7" s="20" t="s">
        <v>58</v>
      </c>
      <c r="H7" s="1">
        <v>9.98</v>
      </c>
      <c r="I7" s="1">
        <v>9.98</v>
      </c>
      <c r="J7" s="11">
        <v>0</v>
      </c>
      <c r="K7" s="11"/>
      <c r="L7" s="11">
        <v>0</v>
      </c>
      <c r="M7" s="11">
        <v>0</v>
      </c>
      <c r="N7" s="11">
        <v>0</v>
      </c>
    </row>
    <row r="8" spans="1:14" x14ac:dyDescent="0.25">
      <c r="A8" s="1">
        <v>4.74</v>
      </c>
      <c r="B8" s="15" t="s">
        <v>21</v>
      </c>
      <c r="C8" s="22">
        <v>3687</v>
      </c>
      <c r="D8" s="1">
        <v>5.24</v>
      </c>
      <c r="E8" s="24">
        <v>3813</v>
      </c>
      <c r="F8" s="1">
        <v>3.72</v>
      </c>
      <c r="G8" s="26">
        <v>3118</v>
      </c>
      <c r="H8" s="1">
        <v>9.52</v>
      </c>
      <c r="I8" s="11">
        <v>0</v>
      </c>
      <c r="J8" s="11">
        <v>0</v>
      </c>
      <c r="K8" s="11"/>
      <c r="L8" s="11">
        <v>0</v>
      </c>
      <c r="M8" s="1">
        <v>9.52</v>
      </c>
      <c r="N8" s="11">
        <v>0</v>
      </c>
    </row>
    <row r="9" spans="1:14" x14ac:dyDescent="0.25">
      <c r="A9" s="40">
        <v>5.7</v>
      </c>
      <c r="B9" s="15" t="s">
        <v>22</v>
      </c>
      <c r="C9" s="23">
        <v>3128</v>
      </c>
      <c r="D9" s="1">
        <v>5.0199999999999996</v>
      </c>
      <c r="E9" s="19">
        <v>3770</v>
      </c>
      <c r="F9" s="1">
        <v>2.97</v>
      </c>
      <c r="G9" s="22">
        <v>3687</v>
      </c>
      <c r="H9" s="1">
        <v>9.15</v>
      </c>
      <c r="I9" s="11">
        <v>0</v>
      </c>
      <c r="J9" s="11">
        <v>0</v>
      </c>
      <c r="K9" s="11"/>
      <c r="L9" s="1">
        <v>9.15</v>
      </c>
      <c r="M9" s="11">
        <v>0</v>
      </c>
      <c r="N9" s="11">
        <v>0</v>
      </c>
    </row>
    <row r="10" spans="1:14" x14ac:dyDescent="0.25">
      <c r="A10" s="1">
        <v>3.72</v>
      </c>
      <c r="B10" s="15" t="s">
        <v>23</v>
      </c>
      <c r="C10" s="24">
        <v>3813</v>
      </c>
      <c r="D10" s="1">
        <v>5</v>
      </c>
      <c r="E10" s="28">
        <v>4291</v>
      </c>
      <c r="F10" s="1">
        <v>2.83</v>
      </c>
      <c r="G10" s="24">
        <v>3813</v>
      </c>
      <c r="H10" s="1">
        <v>8.91</v>
      </c>
      <c r="I10" s="11">
        <v>0</v>
      </c>
      <c r="J10" s="11">
        <v>0</v>
      </c>
      <c r="K10" s="11"/>
      <c r="L10" s="11">
        <v>0</v>
      </c>
      <c r="M10" s="11">
        <v>0</v>
      </c>
      <c r="N10" s="1">
        <v>8.91</v>
      </c>
    </row>
    <row r="11" spans="1:14" x14ac:dyDescent="0.25">
      <c r="A11" s="1">
        <v>2.73</v>
      </c>
      <c r="B11" s="15" t="s">
        <v>24</v>
      </c>
      <c r="C11" s="25">
        <v>3772</v>
      </c>
      <c r="D11" s="1">
        <v>4.0199999999999996</v>
      </c>
      <c r="E11" s="25">
        <v>3772</v>
      </c>
      <c r="F11" s="1">
        <v>2.73</v>
      </c>
      <c r="G11" s="25">
        <v>3772</v>
      </c>
      <c r="H11" s="1">
        <v>8.82</v>
      </c>
      <c r="I11" s="11">
        <v>0</v>
      </c>
      <c r="J11" s="11">
        <v>0</v>
      </c>
      <c r="K11" s="11"/>
      <c r="L11" s="11">
        <v>0</v>
      </c>
      <c r="M11" s="11">
        <v>0</v>
      </c>
      <c r="N11" s="1">
        <v>8.82</v>
      </c>
    </row>
    <row r="12" spans="1:14" x14ac:dyDescent="0.25">
      <c r="A12" s="1">
        <v>1.58</v>
      </c>
      <c r="B12" s="15" t="s">
        <v>25</v>
      </c>
      <c r="C12" s="26">
        <v>3118</v>
      </c>
      <c r="D12" s="1">
        <v>3.32</v>
      </c>
      <c r="E12" s="20">
        <v>3616</v>
      </c>
      <c r="F12" s="1">
        <v>2.3199999999999998</v>
      </c>
      <c r="G12" s="21">
        <v>3885</v>
      </c>
      <c r="H12" s="1">
        <v>8.7100000000000009</v>
      </c>
      <c r="I12" s="11">
        <v>0</v>
      </c>
      <c r="J12" s="1">
        <v>8.7100000000000009</v>
      </c>
      <c r="K12" s="11"/>
      <c r="L12" s="11">
        <v>0</v>
      </c>
      <c r="M12" s="11">
        <v>0</v>
      </c>
      <c r="N12" s="11">
        <v>0</v>
      </c>
    </row>
    <row r="13" spans="1:14" x14ac:dyDescent="0.25">
      <c r="A13" s="1">
        <v>4.47</v>
      </c>
      <c r="B13" s="15" t="s">
        <v>26</v>
      </c>
      <c r="C13" s="27">
        <v>3126</v>
      </c>
      <c r="D13" s="1">
        <v>1.77</v>
      </c>
      <c r="E13" s="29">
        <v>4290</v>
      </c>
      <c r="F13" s="1">
        <v>2.2000000000000002</v>
      </c>
      <c r="G13" s="17">
        <v>3815</v>
      </c>
      <c r="H13" s="1">
        <v>8.17</v>
      </c>
      <c r="I13" s="11">
        <v>0</v>
      </c>
      <c r="J13" s="1">
        <v>8.17</v>
      </c>
      <c r="L13" s="11">
        <v>0</v>
      </c>
      <c r="M13" s="11">
        <v>0</v>
      </c>
      <c r="N13" s="11">
        <v>0</v>
      </c>
    </row>
    <row r="14" spans="1:14" x14ac:dyDescent="0.25">
      <c r="A14" s="1">
        <v>2.83</v>
      </c>
      <c r="B14" s="15" t="s">
        <v>27</v>
      </c>
      <c r="C14" s="28">
        <v>4291</v>
      </c>
      <c r="D14" s="1">
        <v>1.72</v>
      </c>
      <c r="E14" s="18">
        <v>4289</v>
      </c>
      <c r="F14" s="1">
        <v>2.17</v>
      </c>
      <c r="G14" s="27">
        <v>3126</v>
      </c>
      <c r="H14" s="1">
        <v>5.88</v>
      </c>
      <c r="I14" s="11">
        <v>0</v>
      </c>
      <c r="J14" s="11">
        <v>0</v>
      </c>
      <c r="K14" s="11"/>
      <c r="L14" s="11">
        <v>0</v>
      </c>
      <c r="M14" s="1">
        <v>5.88</v>
      </c>
      <c r="N14" s="11">
        <v>0</v>
      </c>
    </row>
    <row r="15" spans="1:14" ht="15.75" thickBot="1" x14ac:dyDescent="0.3">
      <c r="A15" s="1">
        <v>2.2000000000000002</v>
      </c>
      <c r="B15" s="16" t="s">
        <v>28</v>
      </c>
      <c r="C15" s="29">
        <v>4290</v>
      </c>
      <c r="D15" s="1">
        <v>0.59</v>
      </c>
      <c r="E15" s="26">
        <v>3118</v>
      </c>
      <c r="F15" s="1">
        <v>1.58</v>
      </c>
      <c r="G15" s="38">
        <v>4290</v>
      </c>
      <c r="H15" s="1">
        <v>3.12</v>
      </c>
      <c r="I15" s="11">
        <v>0</v>
      </c>
      <c r="J15" s="11">
        <v>0</v>
      </c>
      <c r="K15" s="11"/>
      <c r="L15" s="1">
        <v>3.12</v>
      </c>
      <c r="M15" s="11">
        <v>0</v>
      </c>
      <c r="N15" s="11">
        <v>0</v>
      </c>
    </row>
    <row r="16" spans="1:14" x14ac:dyDescent="0.25">
      <c r="N16" s="11">
        <v>0</v>
      </c>
    </row>
    <row r="18" spans="2:14" x14ac:dyDescent="0.25">
      <c r="B18" s="11">
        <v>0.69</v>
      </c>
      <c r="C18" s="17">
        <v>3815</v>
      </c>
      <c r="D18" s="11">
        <v>0.69</v>
      </c>
      <c r="E18" s="23">
        <v>3128</v>
      </c>
      <c r="F18" s="6">
        <v>0.82699999999999996</v>
      </c>
      <c r="G18" s="18" t="s">
        <v>56</v>
      </c>
      <c r="H18" s="11">
        <v>0.58199999999999996</v>
      </c>
      <c r="I18" s="18" t="s">
        <v>56</v>
      </c>
      <c r="J18" s="11">
        <v>0</v>
      </c>
      <c r="K18" s="11">
        <v>0</v>
      </c>
      <c r="L18" s="11">
        <v>0.58199999999999996</v>
      </c>
      <c r="M18" s="11">
        <v>0</v>
      </c>
      <c r="N18" s="11">
        <v>0</v>
      </c>
    </row>
    <row r="19" spans="2:14" x14ac:dyDescent="0.25">
      <c r="B19" s="11">
        <v>0.36499999999999999</v>
      </c>
      <c r="C19" s="18">
        <v>4289</v>
      </c>
      <c r="D19" s="11">
        <v>0.36499999999999999</v>
      </c>
      <c r="E19" s="21">
        <v>3885</v>
      </c>
      <c r="F19" s="6">
        <v>0.98099999999999998</v>
      </c>
      <c r="G19" s="28" t="s">
        <v>57</v>
      </c>
      <c r="H19" s="11">
        <v>0.498</v>
      </c>
      <c r="I19" s="28" t="s">
        <v>57</v>
      </c>
      <c r="J19" s="11">
        <v>0</v>
      </c>
      <c r="K19" s="11">
        <v>0.498</v>
      </c>
      <c r="L19" s="11">
        <v>0</v>
      </c>
      <c r="M19" s="11">
        <v>0</v>
      </c>
      <c r="N19" s="11">
        <v>0</v>
      </c>
    </row>
    <row r="20" spans="2:14" x14ac:dyDescent="0.25">
      <c r="B20" s="11">
        <v>0.61899999999999999</v>
      </c>
      <c r="C20" s="19">
        <v>3770</v>
      </c>
      <c r="D20" s="11">
        <v>0.61899999999999999</v>
      </c>
      <c r="E20" s="22">
        <v>3687</v>
      </c>
      <c r="F20" s="11">
        <v>0.35499999999999998</v>
      </c>
      <c r="G20" s="23">
        <v>3128</v>
      </c>
      <c r="H20" s="11">
        <v>0.67300000000000004</v>
      </c>
      <c r="I20" s="23">
        <v>3128</v>
      </c>
      <c r="J20" s="11">
        <v>0</v>
      </c>
      <c r="K20" s="11">
        <v>0</v>
      </c>
      <c r="L20" s="11">
        <v>0</v>
      </c>
      <c r="M20" s="11">
        <v>0.67300000000000004</v>
      </c>
      <c r="N20" s="11">
        <v>0</v>
      </c>
    </row>
    <row r="21" spans="2:14" x14ac:dyDescent="0.25">
      <c r="B21" s="11">
        <v>0.46200000000000002</v>
      </c>
      <c r="C21" s="20">
        <v>3616</v>
      </c>
      <c r="D21" s="11">
        <v>0.46200000000000002</v>
      </c>
      <c r="E21" s="27">
        <v>3126</v>
      </c>
      <c r="F21" s="11">
        <v>0.91700000000000004</v>
      </c>
      <c r="G21" s="19">
        <v>3770</v>
      </c>
      <c r="H21" s="11">
        <v>0.67</v>
      </c>
      <c r="I21" s="19">
        <v>3770</v>
      </c>
      <c r="J21" s="11">
        <v>0.67</v>
      </c>
      <c r="K21" s="11">
        <v>0</v>
      </c>
      <c r="L21" s="11">
        <v>0</v>
      </c>
      <c r="M21" s="11">
        <v>0</v>
      </c>
      <c r="N21" s="11">
        <v>0</v>
      </c>
    </row>
    <row r="22" spans="2:14" x14ac:dyDescent="0.25">
      <c r="B22" s="6">
        <v>0.98099999999999998</v>
      </c>
      <c r="C22" s="21">
        <v>3885</v>
      </c>
      <c r="D22" s="11">
        <v>0.98099999999999998</v>
      </c>
      <c r="E22" s="17" t="s">
        <v>62</v>
      </c>
      <c r="F22" s="11">
        <v>0.69</v>
      </c>
      <c r="G22" s="20" t="s">
        <v>58</v>
      </c>
      <c r="H22" s="11">
        <v>0.55900000000000005</v>
      </c>
      <c r="I22" s="20" t="s">
        <v>58</v>
      </c>
      <c r="J22" s="11">
        <v>0.55900000000000005</v>
      </c>
      <c r="K22" s="11">
        <v>0</v>
      </c>
      <c r="L22" s="11">
        <v>0</v>
      </c>
      <c r="M22" s="11">
        <v>0</v>
      </c>
      <c r="N22" s="11">
        <v>0</v>
      </c>
    </row>
    <row r="23" spans="2:14" x14ac:dyDescent="0.25">
      <c r="B23" s="11">
        <v>0.35499999999999998</v>
      </c>
      <c r="C23" s="22">
        <v>3687</v>
      </c>
      <c r="D23" s="11">
        <v>0.35499999999999998</v>
      </c>
      <c r="E23" s="24">
        <v>3813</v>
      </c>
      <c r="F23" s="11">
        <v>0.85299999999999998</v>
      </c>
      <c r="G23" s="26">
        <v>3118</v>
      </c>
      <c r="H23" s="11">
        <v>0.78900000000000003</v>
      </c>
      <c r="I23" s="26">
        <v>3118</v>
      </c>
      <c r="J23" s="11">
        <v>0</v>
      </c>
      <c r="K23" s="11">
        <v>0</v>
      </c>
      <c r="L23" s="11">
        <v>0</v>
      </c>
      <c r="M23" s="11">
        <v>0.78900000000000003</v>
      </c>
      <c r="N23" s="11">
        <v>0</v>
      </c>
    </row>
    <row r="24" spans="2:14" x14ac:dyDescent="0.25">
      <c r="B24" s="6">
        <v>0.82699999999999996</v>
      </c>
      <c r="C24" s="23">
        <v>3128</v>
      </c>
      <c r="D24" s="11">
        <v>0.82699999999999996</v>
      </c>
      <c r="E24" s="19">
        <v>3770</v>
      </c>
      <c r="F24" s="11">
        <v>0.61899999999999999</v>
      </c>
      <c r="G24" s="22">
        <v>3687</v>
      </c>
      <c r="H24" s="11">
        <v>1.278</v>
      </c>
      <c r="I24" s="22">
        <v>3687</v>
      </c>
      <c r="J24" s="11">
        <v>0</v>
      </c>
      <c r="K24" s="11">
        <v>0</v>
      </c>
      <c r="L24" s="11">
        <v>1.278</v>
      </c>
      <c r="M24" s="11">
        <v>0</v>
      </c>
      <c r="N24" s="11">
        <v>0</v>
      </c>
    </row>
    <row r="25" spans="2:14" x14ac:dyDescent="0.25">
      <c r="B25" s="11">
        <v>0.85299999999999998</v>
      </c>
      <c r="C25" s="24">
        <v>3813</v>
      </c>
      <c r="D25" s="11">
        <v>0.85299999999999998</v>
      </c>
      <c r="E25" s="28">
        <v>4291</v>
      </c>
      <c r="F25" s="11">
        <v>0.64</v>
      </c>
      <c r="G25" s="24">
        <v>3813</v>
      </c>
      <c r="H25" s="11">
        <v>0.46400000000000002</v>
      </c>
      <c r="I25" s="24">
        <v>3813</v>
      </c>
      <c r="J25" s="11">
        <v>0</v>
      </c>
      <c r="K25" s="11">
        <v>0</v>
      </c>
      <c r="L25" s="11">
        <v>0</v>
      </c>
      <c r="M25" s="11">
        <v>0</v>
      </c>
      <c r="N25" s="11">
        <v>0.46400000000000002</v>
      </c>
    </row>
    <row r="26" spans="2:14" x14ac:dyDescent="0.25">
      <c r="B26" s="11">
        <v>0.65800000000000003</v>
      </c>
      <c r="C26" s="25">
        <v>3772</v>
      </c>
      <c r="D26" s="11">
        <v>0.65800000000000003</v>
      </c>
      <c r="E26" s="25">
        <v>3772</v>
      </c>
      <c r="F26" s="11">
        <v>0.65800000000000003</v>
      </c>
      <c r="G26" s="25">
        <v>3772</v>
      </c>
      <c r="H26" s="11">
        <v>0.60199999999999998</v>
      </c>
      <c r="I26" s="25">
        <v>3772</v>
      </c>
      <c r="J26" s="11">
        <v>0</v>
      </c>
      <c r="K26" s="11">
        <v>0</v>
      </c>
      <c r="L26" s="11">
        <v>0</v>
      </c>
      <c r="M26" s="11">
        <v>0</v>
      </c>
      <c r="N26" s="11">
        <v>0.60199999999999998</v>
      </c>
    </row>
    <row r="27" spans="2:14" x14ac:dyDescent="0.25">
      <c r="B27" s="6">
        <v>0.68300000000000005</v>
      </c>
      <c r="C27" s="26">
        <v>3118</v>
      </c>
      <c r="D27" s="11">
        <v>0.629</v>
      </c>
      <c r="E27" s="20">
        <v>3616</v>
      </c>
      <c r="F27" s="11">
        <v>0.46200000000000002</v>
      </c>
      <c r="G27" s="21">
        <v>3885</v>
      </c>
      <c r="H27" s="11">
        <v>0.38500000000000001</v>
      </c>
      <c r="I27" s="21">
        <v>3885</v>
      </c>
      <c r="J27" s="11">
        <v>0</v>
      </c>
      <c r="K27" s="11">
        <v>0.38500000000000001</v>
      </c>
      <c r="L27" s="11">
        <v>0</v>
      </c>
      <c r="M27" s="11">
        <v>0</v>
      </c>
      <c r="N27" s="11">
        <v>0</v>
      </c>
    </row>
    <row r="28" spans="2:14" x14ac:dyDescent="0.25">
      <c r="B28" s="11">
        <v>0.91700000000000004</v>
      </c>
      <c r="C28" s="27">
        <v>3126</v>
      </c>
      <c r="D28" s="11">
        <v>0.91700000000000004</v>
      </c>
      <c r="E28" s="29">
        <v>4290</v>
      </c>
      <c r="F28" s="11">
        <v>0.27100000000000002</v>
      </c>
      <c r="G28" s="17">
        <v>3815</v>
      </c>
      <c r="H28" s="11">
        <v>0.86299999999999999</v>
      </c>
      <c r="I28" s="17">
        <v>3815</v>
      </c>
      <c r="J28" s="11">
        <v>0</v>
      </c>
      <c r="K28" s="11">
        <v>0.86299999999999999</v>
      </c>
      <c r="L28" s="11">
        <v>0</v>
      </c>
      <c r="M28" s="11">
        <v>0</v>
      </c>
      <c r="N28" s="11">
        <v>0</v>
      </c>
    </row>
    <row r="29" spans="2:14" x14ac:dyDescent="0.25">
      <c r="B29" s="11">
        <v>0.64</v>
      </c>
      <c r="C29" s="28">
        <v>4291</v>
      </c>
      <c r="D29" s="11">
        <v>0.64</v>
      </c>
      <c r="E29" s="18">
        <v>4289</v>
      </c>
      <c r="F29" s="11">
        <v>0.36499999999999999</v>
      </c>
      <c r="G29" s="27">
        <v>3126</v>
      </c>
      <c r="H29" s="11">
        <v>0.8</v>
      </c>
      <c r="I29" s="27">
        <v>3126</v>
      </c>
      <c r="J29" s="11">
        <v>0</v>
      </c>
      <c r="K29" s="11">
        <v>0</v>
      </c>
      <c r="L29" s="11">
        <v>0</v>
      </c>
      <c r="M29" s="11">
        <v>0.8</v>
      </c>
      <c r="N29" s="11">
        <v>0</v>
      </c>
    </row>
    <row r="30" spans="2:14" x14ac:dyDescent="0.25">
      <c r="B30" s="11">
        <v>0.27100000000000002</v>
      </c>
      <c r="C30" s="29">
        <v>4290</v>
      </c>
      <c r="D30" s="11">
        <v>0.27100000000000002</v>
      </c>
      <c r="E30" s="26">
        <v>3118</v>
      </c>
      <c r="F30" s="6">
        <v>0.68300000000000005</v>
      </c>
      <c r="G30" s="38">
        <v>4290</v>
      </c>
      <c r="H30" s="11">
        <v>0.23</v>
      </c>
      <c r="I30" s="38">
        <v>4290</v>
      </c>
      <c r="J30" s="11">
        <v>0</v>
      </c>
      <c r="K30" s="11">
        <v>0</v>
      </c>
      <c r="L30" s="11">
        <v>0.23</v>
      </c>
      <c r="M30" s="11">
        <v>0</v>
      </c>
      <c r="N30" s="11">
        <v>0</v>
      </c>
    </row>
    <row r="78" spans="3:16" ht="34.5" customHeight="1" x14ac:dyDescent="0.25">
      <c r="C78" s="11" t="s">
        <v>74</v>
      </c>
    </row>
    <row r="79" spans="3:16" ht="34.5" customHeight="1" x14ac:dyDescent="0.25">
      <c r="C79" s="1"/>
      <c r="D79" s="1" t="s">
        <v>3</v>
      </c>
      <c r="E79" s="1" t="s">
        <v>4</v>
      </c>
      <c r="F79" s="1" t="s">
        <v>5</v>
      </c>
      <c r="G79" s="1" t="s">
        <v>6</v>
      </c>
      <c r="H79" s="1" t="s">
        <v>63</v>
      </c>
      <c r="I79" s="1" t="s">
        <v>47</v>
      </c>
      <c r="J79" s="1" t="s">
        <v>70</v>
      </c>
      <c r="K79" s="1" t="s">
        <v>71</v>
      </c>
      <c r="L79" s="1" t="s">
        <v>72</v>
      </c>
      <c r="M79" s="1" t="s">
        <v>73</v>
      </c>
      <c r="N79" s="1" t="s">
        <v>40</v>
      </c>
    </row>
    <row r="80" spans="3:16" ht="34.5" customHeight="1" x14ac:dyDescent="0.25">
      <c r="C80" s="1" t="s">
        <v>66</v>
      </c>
      <c r="D80" s="1">
        <v>1.2450000000000001</v>
      </c>
      <c r="E80" s="1">
        <v>1.4610000000000001</v>
      </c>
      <c r="F80" s="1">
        <v>1.2330000000000001</v>
      </c>
      <c r="G80" s="1">
        <v>1.1000000000000001</v>
      </c>
      <c r="H80" s="1">
        <v>1.085</v>
      </c>
      <c r="I80" s="1">
        <v>0.82499999999999996</v>
      </c>
      <c r="J80" s="1">
        <v>0.76300000000000001</v>
      </c>
      <c r="K80" s="1">
        <v>0.89800000000000002</v>
      </c>
      <c r="L80" s="1">
        <v>6.5000000000000002E-2</v>
      </c>
      <c r="M80" s="1">
        <v>3.4000000000000002E-2</v>
      </c>
      <c r="N80" s="1">
        <f>((D80+E80+F80+G80+H80+I80+J80+K80)-(L80+M80))/8</f>
        <v>1.0638750000000001</v>
      </c>
      <c r="P80">
        <f>N80*8</f>
        <v>8.511000000000001</v>
      </c>
    </row>
    <row r="81" spans="3:16" ht="34.5" customHeight="1" x14ac:dyDescent="0.25">
      <c r="C81" s="1" t="s">
        <v>67</v>
      </c>
      <c r="D81" s="1"/>
      <c r="E81" s="1">
        <v>1.339</v>
      </c>
      <c r="F81" s="1">
        <v>0.77100000000000002</v>
      </c>
      <c r="G81" s="1">
        <v>0.95799999999999996</v>
      </c>
      <c r="H81" s="1">
        <v>1.399</v>
      </c>
      <c r="I81" s="1">
        <v>1.22</v>
      </c>
      <c r="J81" s="1">
        <v>1.2809999999999999</v>
      </c>
      <c r="K81" s="1"/>
      <c r="L81" s="1">
        <v>7.6999999999999999E-2</v>
      </c>
      <c r="M81" s="1">
        <v>1.7000000000000001E-2</v>
      </c>
      <c r="N81" s="1">
        <f>((E81+F81+G81+H81+I81+J81)-(L81+M81))/6</f>
        <v>1.1456666666666664</v>
      </c>
      <c r="P81">
        <f>N81*6</f>
        <v>6.8739999999999988</v>
      </c>
    </row>
    <row r="82" spans="3:16" ht="34.5" customHeight="1" x14ac:dyDescent="0.25">
      <c r="C82" s="1" t="s">
        <v>68</v>
      </c>
      <c r="D82" s="1">
        <v>1.1020000000000001</v>
      </c>
      <c r="E82" s="1">
        <v>1.254</v>
      </c>
      <c r="F82" s="1">
        <v>0.95099999999999996</v>
      </c>
      <c r="G82" s="1">
        <v>1.244</v>
      </c>
      <c r="H82" s="1">
        <v>1.0389999999999999</v>
      </c>
      <c r="I82" s="1">
        <v>1.4830000000000001</v>
      </c>
      <c r="J82" s="1">
        <v>1.282</v>
      </c>
      <c r="K82" s="1">
        <v>0.97799999999999998</v>
      </c>
      <c r="L82" s="1">
        <v>9.0999999999999998E-2</v>
      </c>
      <c r="M82" s="1">
        <v>5.3999999999999999E-2</v>
      </c>
      <c r="N82" s="1">
        <f>((D82+E82+F82+G82+H82+I82+J82+K82)-(L82+M82))/8</f>
        <v>1.1485000000000001</v>
      </c>
      <c r="P82">
        <f t="shared" ref="P82" si="0">N82*8</f>
        <v>9.1880000000000006</v>
      </c>
    </row>
    <row r="83" spans="3:16" ht="34.5" customHeight="1" x14ac:dyDescent="0.25">
      <c r="C83" s="1" t="s">
        <v>69</v>
      </c>
      <c r="D83" s="1">
        <v>1.31</v>
      </c>
      <c r="E83" s="1">
        <v>1.044</v>
      </c>
      <c r="F83" s="1">
        <v>1.042</v>
      </c>
      <c r="G83" s="1">
        <v>0.89300000000000002</v>
      </c>
      <c r="H83" s="1"/>
      <c r="I83" s="1">
        <v>1.18</v>
      </c>
      <c r="J83" s="1">
        <v>1.1910000000000001</v>
      </c>
      <c r="K83" s="1">
        <v>1.212</v>
      </c>
      <c r="L83" s="1">
        <v>3.5000000000000003E-2</v>
      </c>
      <c r="M83" s="1">
        <v>5.3999999999999999E-2</v>
      </c>
      <c r="N83" s="1">
        <f>((D83+E83+F83+G83+I83+J83+K83)-(L83+M83))/7</f>
        <v>1.1118571428571427</v>
      </c>
      <c r="P83">
        <f>N83*7</f>
        <v>7.7829999999999986</v>
      </c>
    </row>
    <row r="84" spans="3:16" ht="34.5" customHeight="1" x14ac:dyDescent="0.25"/>
    <row r="85" spans="3:16" ht="34.5" customHeight="1" x14ac:dyDescent="0.25"/>
    <row r="86" spans="3:16" ht="34.5" customHeight="1" x14ac:dyDescent="0.25"/>
    <row r="87" spans="3:16" ht="34.5" customHeight="1" x14ac:dyDescent="0.25"/>
    <row r="88" spans="3:16" ht="34.5" customHeight="1" x14ac:dyDescent="0.25">
      <c r="C88" s="11" t="s">
        <v>75</v>
      </c>
    </row>
    <row r="89" spans="3:16" ht="34.5" customHeight="1" x14ac:dyDescent="0.25">
      <c r="C89" s="1"/>
      <c r="D89" s="1" t="s">
        <v>3</v>
      </c>
      <c r="E89" s="1" t="s">
        <v>4</v>
      </c>
      <c r="F89" s="1" t="s">
        <v>5</v>
      </c>
      <c r="G89" s="1" t="s">
        <v>6</v>
      </c>
      <c r="H89" s="1" t="s">
        <v>63</v>
      </c>
      <c r="I89" s="1" t="s">
        <v>47</v>
      </c>
      <c r="J89" s="1" t="s">
        <v>70</v>
      </c>
      <c r="K89" s="1" t="s">
        <v>71</v>
      </c>
      <c r="L89" s="1" t="s">
        <v>72</v>
      </c>
      <c r="M89" s="1" t="s">
        <v>73</v>
      </c>
      <c r="N89" s="1" t="s">
        <v>40</v>
      </c>
    </row>
    <row r="90" spans="3:16" ht="34.5" customHeight="1" x14ac:dyDescent="0.25">
      <c r="C90" s="1" t="s">
        <v>66</v>
      </c>
      <c r="D90" s="1">
        <v>0.94299999999999995</v>
      </c>
      <c r="E90" s="1">
        <v>0.45900000000000002</v>
      </c>
      <c r="F90" s="1">
        <v>0.70099999999999996</v>
      </c>
      <c r="G90" s="1">
        <v>0.47599999999999998</v>
      </c>
      <c r="H90" s="1">
        <v>0.59299999999999997</v>
      </c>
      <c r="I90" s="1">
        <v>0.53700000000000003</v>
      </c>
      <c r="J90" s="1">
        <v>0.63300000000000001</v>
      </c>
      <c r="K90" s="1">
        <v>0.11799999999999999</v>
      </c>
      <c r="L90" s="1">
        <v>8.5000000000000006E-2</v>
      </c>
      <c r="M90" s="1">
        <v>0.11</v>
      </c>
      <c r="N90" s="1">
        <f>((D90+E90+F90+G90+H90+I90+J90+K90)-(L90+M90))/8</f>
        <v>0.53312499999999996</v>
      </c>
      <c r="P90">
        <f>N90*8</f>
        <v>4.2649999999999997</v>
      </c>
    </row>
    <row r="91" spans="3:16" ht="34.5" customHeight="1" x14ac:dyDescent="0.25">
      <c r="C91" s="1" t="s">
        <v>67</v>
      </c>
      <c r="D91" s="1"/>
      <c r="E91" s="1">
        <v>0.65400000000000003</v>
      </c>
      <c r="F91" s="1">
        <v>0.34300000000000003</v>
      </c>
      <c r="G91" s="1">
        <v>0.379</v>
      </c>
      <c r="H91" s="1">
        <v>0.85199999999999998</v>
      </c>
      <c r="I91" s="1">
        <v>0.442</v>
      </c>
      <c r="J91" s="1">
        <v>0.63800000000000001</v>
      </c>
      <c r="K91" s="1"/>
      <c r="L91" s="1">
        <v>3.4000000000000002E-2</v>
      </c>
      <c r="M91" s="1">
        <v>8.5999999999999993E-2</v>
      </c>
      <c r="N91" s="1">
        <f>((E91+F91+G91+H91+I91+J91)-(L91+M91))/6</f>
        <v>0.53133333333333332</v>
      </c>
      <c r="P91">
        <f>N91*6</f>
        <v>3.1879999999999997</v>
      </c>
    </row>
    <row r="92" spans="3:16" ht="34.5" customHeight="1" x14ac:dyDescent="0.25">
      <c r="C92" s="1" t="s">
        <v>68</v>
      </c>
      <c r="D92" s="1">
        <v>0.66400000000000003</v>
      </c>
      <c r="E92" s="1">
        <v>0.56999999999999995</v>
      </c>
      <c r="F92" s="1">
        <v>0.52500000000000002</v>
      </c>
      <c r="G92" s="1">
        <v>0.63600000000000001</v>
      </c>
      <c r="H92" s="1">
        <v>0.57299999999999995</v>
      </c>
      <c r="I92" s="1">
        <v>0.75700000000000001</v>
      </c>
      <c r="J92" s="1">
        <v>0.53400000000000003</v>
      </c>
      <c r="K92" s="1">
        <v>0.60399999999999998</v>
      </c>
      <c r="L92" s="1">
        <v>9.0999999999999998E-2</v>
      </c>
      <c r="M92" s="1">
        <v>0.11</v>
      </c>
      <c r="N92" s="1">
        <f>((D92+E92+F92+G92+H92+I92+J92+K92)-(L92+M92))/8</f>
        <v>0.5827500000000001</v>
      </c>
      <c r="P92">
        <f t="shared" ref="P92" si="1">N92*8</f>
        <v>4.6620000000000008</v>
      </c>
    </row>
    <row r="93" spans="3:16" ht="34.5" customHeight="1" x14ac:dyDescent="0.25">
      <c r="C93" s="1" t="s">
        <v>69</v>
      </c>
      <c r="D93" s="1">
        <v>0.78900000000000003</v>
      </c>
      <c r="E93" s="1">
        <v>0.54600000000000004</v>
      </c>
      <c r="F93" s="1">
        <v>0.73799999999999999</v>
      </c>
      <c r="G93" s="1">
        <v>0.27300000000000002</v>
      </c>
      <c r="H93" s="1"/>
      <c r="I93" s="1">
        <v>0.84799999999999998</v>
      </c>
      <c r="J93" s="1">
        <v>0.59399999999999997</v>
      </c>
      <c r="K93" s="1">
        <v>0.86499999999999999</v>
      </c>
      <c r="L93" s="1">
        <v>0.113</v>
      </c>
      <c r="M93" s="1">
        <v>8.7999999999999995E-2</v>
      </c>
      <c r="N93" s="1">
        <f>((D93+E93+F93+G93+I93+J93+K93)-(L93+M93))/7</f>
        <v>0.63600000000000001</v>
      </c>
      <c r="P93">
        <f>N93*7</f>
        <v>4.452</v>
      </c>
    </row>
    <row r="94" spans="3:16" ht="34.5" customHeight="1" x14ac:dyDescent="0.25"/>
    <row r="95" spans="3:16" ht="34.5" customHeight="1" x14ac:dyDescent="0.25">
      <c r="C95" s="11" t="s">
        <v>76</v>
      </c>
    </row>
    <row r="96" spans="3:16" ht="34.5" customHeight="1" x14ac:dyDescent="0.25">
      <c r="C96" s="1"/>
      <c r="D96" s="1" t="s">
        <v>3</v>
      </c>
      <c r="E96" s="1" t="s">
        <v>4</v>
      </c>
      <c r="F96" s="1" t="s">
        <v>5</v>
      </c>
      <c r="G96" s="1" t="s">
        <v>6</v>
      </c>
      <c r="H96" s="1" t="s">
        <v>63</v>
      </c>
      <c r="I96" s="1" t="s">
        <v>47</v>
      </c>
      <c r="J96" s="1" t="s">
        <v>70</v>
      </c>
      <c r="K96" s="1" t="s">
        <v>71</v>
      </c>
      <c r="L96" s="1" t="s">
        <v>72</v>
      </c>
      <c r="M96" s="1" t="s">
        <v>73</v>
      </c>
      <c r="N96" s="1" t="s">
        <v>40</v>
      </c>
    </row>
    <row r="97" spans="3:16" ht="34.5" customHeight="1" x14ac:dyDescent="0.25">
      <c r="C97" s="1" t="s">
        <v>66</v>
      </c>
      <c r="D97" s="1">
        <v>2.7810000000000001</v>
      </c>
      <c r="E97" s="1">
        <v>2.8809999999999998</v>
      </c>
      <c r="F97" s="1">
        <v>2.9279999999999999</v>
      </c>
      <c r="G97" s="1">
        <v>2.802</v>
      </c>
      <c r="H97" s="1">
        <v>3.2879999999999998</v>
      </c>
      <c r="I97" s="1">
        <v>2.71</v>
      </c>
      <c r="J97" s="1">
        <v>3.0110000000000001</v>
      </c>
      <c r="K97" s="1">
        <v>2.7330000000000001</v>
      </c>
      <c r="L97" s="1">
        <v>0.19600000000000001</v>
      </c>
      <c r="M97" s="1">
        <v>6.2E-2</v>
      </c>
      <c r="N97" s="1">
        <f>((D97+E97+F97+G97+H97+I97+J97+K97)-(L97+M97))/8</f>
        <v>2.8595000000000002</v>
      </c>
      <c r="P97">
        <f>N97*8</f>
        <v>22.876000000000001</v>
      </c>
    </row>
    <row r="98" spans="3:16" ht="34.5" customHeight="1" x14ac:dyDescent="0.25">
      <c r="C98" s="1" t="s">
        <v>67</v>
      </c>
      <c r="D98" s="1"/>
      <c r="E98" s="1">
        <v>4.3630000000000004</v>
      </c>
      <c r="F98" s="1">
        <v>3.738</v>
      </c>
      <c r="G98" s="1">
        <v>3.5859999999999999</v>
      </c>
      <c r="H98" s="1">
        <v>3.6850000000000001</v>
      </c>
      <c r="I98" s="1">
        <v>3.5259999999999998</v>
      </c>
      <c r="J98" s="1">
        <v>3.2909999999999999</v>
      </c>
      <c r="K98" s="1"/>
      <c r="L98" s="1">
        <v>5.3999999999999999E-2</v>
      </c>
      <c r="M98" s="1">
        <v>9.5000000000000001E-2</v>
      </c>
      <c r="N98" s="1">
        <f>((E98+F98+G98+H98+I98+J98)-(L98+M98))/6</f>
        <v>3.6733333333333338</v>
      </c>
      <c r="P98">
        <f>N98*6</f>
        <v>22.040000000000003</v>
      </c>
    </row>
    <row r="99" spans="3:16" ht="34.5" customHeight="1" x14ac:dyDescent="0.25">
      <c r="C99" s="1" t="s">
        <v>68</v>
      </c>
      <c r="D99" s="1">
        <v>4.0919999999999996</v>
      </c>
      <c r="E99" s="1">
        <v>3.5750000000000002</v>
      </c>
      <c r="F99" s="1">
        <v>1.831</v>
      </c>
      <c r="G99" s="1">
        <v>3.0270000000000001</v>
      </c>
      <c r="H99" s="1">
        <v>3.8730000000000002</v>
      </c>
      <c r="I99" s="1">
        <v>2.96</v>
      </c>
      <c r="J99" s="1">
        <v>3.7810000000000001</v>
      </c>
      <c r="K99" s="1">
        <v>3.6259999999999999</v>
      </c>
      <c r="L99" s="1">
        <v>0.121</v>
      </c>
      <c r="M99" s="1">
        <v>0.13700000000000001</v>
      </c>
      <c r="N99" s="1">
        <f>((D99+E99+F99+G99+H99+I99+J99+K99)-(L99+M99))/8</f>
        <v>3.3133750000000002</v>
      </c>
      <c r="P99">
        <f t="shared" ref="P99:P100" si="2">N99*8</f>
        <v>26.507000000000001</v>
      </c>
    </row>
    <row r="100" spans="3:16" ht="34.5" customHeight="1" x14ac:dyDescent="0.25">
      <c r="C100" s="1" t="s">
        <v>69</v>
      </c>
      <c r="D100" s="1">
        <v>2.847</v>
      </c>
      <c r="E100" s="1">
        <v>4.3460000000000001</v>
      </c>
      <c r="F100" s="1">
        <v>3.1890000000000001</v>
      </c>
      <c r="G100" s="1">
        <v>4.024</v>
      </c>
      <c r="H100" s="1">
        <v>1.351</v>
      </c>
      <c r="I100" s="1">
        <v>3.4350000000000001</v>
      </c>
      <c r="J100" s="1">
        <v>3.3650000000000002</v>
      </c>
      <c r="K100" s="1">
        <v>3.8679999999999999</v>
      </c>
      <c r="L100" s="1">
        <v>0.105</v>
      </c>
      <c r="M100" s="1">
        <v>7.8E-2</v>
      </c>
      <c r="N100" s="1">
        <f>((H100+D100+E100+F100+G100+I100+J100+K100)-(L100+M100))/8</f>
        <v>3.2802500000000001</v>
      </c>
      <c r="P100">
        <f t="shared" si="2"/>
        <v>26.242000000000001</v>
      </c>
    </row>
    <row r="101" spans="3:16" ht="34.5" customHeight="1" x14ac:dyDescent="0.25"/>
    <row r="102" spans="3:16" ht="34.5" customHeight="1" x14ac:dyDescent="0.25">
      <c r="D102" s="11" t="s">
        <v>144</v>
      </c>
      <c r="E102" s="11" t="s">
        <v>141</v>
      </c>
    </row>
    <row r="103" spans="3:16" ht="34.5" customHeight="1" x14ac:dyDescent="0.25">
      <c r="C103" s="11" t="s">
        <v>66</v>
      </c>
      <c r="D103" s="53">
        <v>0.67</v>
      </c>
      <c r="E103" s="53">
        <v>0.75</v>
      </c>
    </row>
    <row r="104" spans="3:16" ht="34.5" customHeight="1" x14ac:dyDescent="0.25">
      <c r="C104" s="11" t="s">
        <v>67</v>
      </c>
      <c r="D104" s="53">
        <v>0.88</v>
      </c>
      <c r="E104" s="53">
        <v>0.96</v>
      </c>
    </row>
    <row r="105" spans="3:16" ht="34.5" customHeight="1" x14ac:dyDescent="0.25">
      <c r="C105" s="11" t="s">
        <v>68</v>
      </c>
      <c r="D105" s="53">
        <v>0.28999999999999998</v>
      </c>
      <c r="E105" s="53">
        <v>0.32</v>
      </c>
    </row>
    <row r="106" spans="3:16" ht="34.5" customHeight="1" x14ac:dyDescent="0.25">
      <c r="C106" s="11" t="s">
        <v>69</v>
      </c>
      <c r="D106" s="53">
        <v>0.33</v>
      </c>
      <c r="E106" s="53">
        <v>0.45</v>
      </c>
    </row>
    <row r="107" spans="3:16" ht="34.5" customHeight="1" x14ac:dyDescent="0.25"/>
    <row r="108" spans="3:16" ht="34.5" customHeight="1" x14ac:dyDescent="0.25"/>
    <row r="109" spans="3:16" ht="34.5" customHeight="1" x14ac:dyDescent="0.25"/>
    <row r="110" spans="3:16" ht="34.5" customHeight="1" x14ac:dyDescent="0.25"/>
    <row r="111" spans="3:16" ht="34.5" customHeight="1" x14ac:dyDescent="0.25"/>
    <row r="112" spans="3:16" ht="34.5" customHeight="1" x14ac:dyDescent="0.25"/>
    <row r="113" ht="34.5" customHeight="1" x14ac:dyDescent="0.25"/>
    <row r="114" ht="34.5" customHeight="1" x14ac:dyDescent="0.25"/>
    <row r="115" ht="34.5" customHeight="1" x14ac:dyDescent="0.25"/>
    <row r="116" ht="34.5" customHeight="1" x14ac:dyDescent="0.25"/>
    <row r="117" ht="34.5" customHeight="1" x14ac:dyDescent="0.25"/>
    <row r="118" ht="34.5" customHeight="1" x14ac:dyDescent="0.25"/>
    <row r="119" ht="34.5" customHeight="1" x14ac:dyDescent="0.25"/>
    <row r="120" ht="34.5" customHeight="1" x14ac:dyDescent="0.25"/>
    <row r="121" ht="34.5" customHeight="1" x14ac:dyDescent="0.25"/>
    <row r="122" ht="34.5" customHeight="1" x14ac:dyDescent="0.25"/>
    <row r="123" ht="34.5" customHeight="1" x14ac:dyDescent="0.25"/>
    <row r="124" ht="34.5" customHeight="1" x14ac:dyDescent="0.25"/>
    <row r="125" ht="34.5" customHeight="1" x14ac:dyDescent="0.25"/>
    <row r="126" ht="34.5" customHeight="1" x14ac:dyDescent="0.25"/>
    <row r="127" ht="34.5" customHeight="1" x14ac:dyDescent="0.25"/>
    <row r="128" ht="34.5" customHeight="1" x14ac:dyDescent="0.25"/>
    <row r="129" ht="34.5" customHeight="1" x14ac:dyDescent="0.25"/>
    <row r="130" ht="34.5" customHeight="1" x14ac:dyDescent="0.25"/>
  </sheetData>
  <sortState xmlns:xlrd2="http://schemas.microsoft.com/office/spreadsheetml/2017/richdata2" ref="C103:E106">
    <sortCondition descending="1" ref="E103:E10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F90B-8807-4A75-835B-2ECB45860024}">
  <dimension ref="A1:H28"/>
  <sheetViews>
    <sheetView workbookViewId="0">
      <selection activeCell="F25" sqref="F25"/>
    </sheetView>
  </sheetViews>
  <sheetFormatPr defaultRowHeight="15" x14ac:dyDescent="0.25"/>
  <sheetData>
    <row r="1" spans="1:8" x14ac:dyDescent="0.25">
      <c r="A1" t="s">
        <v>35</v>
      </c>
    </row>
    <row r="3" spans="1:8" ht="15.75" thickBot="1" x14ac:dyDescent="0.3">
      <c r="A3" t="s">
        <v>36</v>
      </c>
    </row>
    <row r="4" spans="1:8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</row>
    <row r="5" spans="1:8" x14ac:dyDescent="0.25">
      <c r="A5" t="s">
        <v>123</v>
      </c>
      <c r="B5">
        <v>4</v>
      </c>
      <c r="C5">
        <v>138.82697641484506</v>
      </c>
      <c r="D5">
        <v>34.706744103711266</v>
      </c>
      <c r="E5">
        <v>79.602208401453026</v>
      </c>
      <c r="F5">
        <f>SQRT(E5/B5)</f>
        <v>4.4610034858048762</v>
      </c>
      <c r="H5" s="51">
        <v>4.4610034858048798E-2</v>
      </c>
    </row>
    <row r="6" spans="1:8" x14ac:dyDescent="0.25">
      <c r="A6" t="s">
        <v>124</v>
      </c>
      <c r="B6">
        <v>4</v>
      </c>
      <c r="C6">
        <v>131.91553641316261</v>
      </c>
      <c r="D6">
        <v>32.978884103290653</v>
      </c>
      <c r="E6">
        <v>354.67071769402418</v>
      </c>
      <c r="F6">
        <f t="shared" ref="F6:F20" si="0">SQRT(E6/B6)</f>
        <v>9.416351704535364</v>
      </c>
      <c r="H6" s="51">
        <v>9.4163517045353598E-2</v>
      </c>
    </row>
    <row r="7" spans="1:8" x14ac:dyDescent="0.25">
      <c r="A7" t="s">
        <v>125</v>
      </c>
      <c r="B7">
        <v>4</v>
      </c>
      <c r="C7">
        <v>201.57658314120141</v>
      </c>
      <c r="D7">
        <v>50.394145785300353</v>
      </c>
      <c r="E7">
        <v>145.23791723957402</v>
      </c>
      <c r="F7">
        <f t="shared" si="0"/>
        <v>6.0257347526997487</v>
      </c>
      <c r="H7" s="51">
        <v>6.0257347526997497E-2</v>
      </c>
    </row>
    <row r="8" spans="1:8" x14ac:dyDescent="0.25">
      <c r="A8" t="s">
        <v>126</v>
      </c>
      <c r="B8">
        <v>4</v>
      </c>
      <c r="C8">
        <v>216.44348420316931</v>
      </c>
      <c r="D8">
        <v>54.110871050792326</v>
      </c>
      <c r="E8">
        <v>236.88200777965417</v>
      </c>
      <c r="F8">
        <f t="shared" si="0"/>
        <v>7.6954858160426456</v>
      </c>
      <c r="H8" s="51">
        <v>7.6954858160426506E-2</v>
      </c>
    </row>
    <row r="9" spans="1:8" x14ac:dyDescent="0.25">
      <c r="A9" t="s">
        <v>127</v>
      </c>
      <c r="B9">
        <v>4</v>
      </c>
      <c r="C9">
        <v>167.88097905268268</v>
      </c>
      <c r="D9">
        <v>41.970244763170669</v>
      </c>
      <c r="E9">
        <v>218.19113671585941</v>
      </c>
      <c r="F9">
        <f t="shared" si="0"/>
        <v>7.3856471740101997</v>
      </c>
      <c r="H9" s="51">
        <v>7.3856471740102E-2</v>
      </c>
    </row>
    <row r="10" spans="1:8" x14ac:dyDescent="0.25">
      <c r="A10" t="s">
        <v>128</v>
      </c>
      <c r="B10">
        <v>4</v>
      </c>
      <c r="C10">
        <v>370.5438843719549</v>
      </c>
      <c r="D10">
        <v>92.635971092988726</v>
      </c>
      <c r="E10">
        <v>174.21354238401545</v>
      </c>
      <c r="F10">
        <f t="shared" si="0"/>
        <v>6.5994988897645754</v>
      </c>
      <c r="H10" s="51">
        <v>6.5994988897645795E-2</v>
      </c>
    </row>
    <row r="11" spans="1:8" x14ac:dyDescent="0.25">
      <c r="A11" t="s">
        <v>129</v>
      </c>
      <c r="B11">
        <v>4</v>
      </c>
      <c r="C11">
        <v>379.48075918439838</v>
      </c>
      <c r="D11">
        <v>94.870189796099595</v>
      </c>
      <c r="E11">
        <v>15.253461812096907</v>
      </c>
      <c r="F11">
        <f t="shared" si="0"/>
        <v>1.952784026210842</v>
      </c>
      <c r="H11" s="51">
        <v>1.9527840262108399E-2</v>
      </c>
    </row>
    <row r="12" spans="1:8" x14ac:dyDescent="0.25">
      <c r="A12" t="s">
        <v>130</v>
      </c>
      <c r="B12">
        <v>4</v>
      </c>
      <c r="C12">
        <v>208.99197689584503</v>
      </c>
      <c r="D12">
        <v>52.247994223961257</v>
      </c>
      <c r="E12">
        <v>364.06979177912217</v>
      </c>
      <c r="F12">
        <f t="shared" si="0"/>
        <v>9.540306491134368</v>
      </c>
      <c r="H12" s="51">
        <v>9.5403064911343705E-2</v>
      </c>
    </row>
    <row r="13" spans="1:8" x14ac:dyDescent="0.25">
      <c r="A13" t="s">
        <v>131</v>
      </c>
      <c r="B13">
        <v>4</v>
      </c>
      <c r="C13">
        <v>341.65198593283463</v>
      </c>
      <c r="D13">
        <v>85.412996483208659</v>
      </c>
      <c r="E13">
        <v>45.151552759666096</v>
      </c>
      <c r="F13">
        <f t="shared" si="0"/>
        <v>3.3597452566997581</v>
      </c>
      <c r="H13" s="51">
        <v>3.3597452566997602E-2</v>
      </c>
    </row>
    <row r="14" spans="1:8" x14ac:dyDescent="0.25">
      <c r="A14" t="s">
        <v>132</v>
      </c>
      <c r="B14">
        <v>4</v>
      </c>
      <c r="C14">
        <v>267.67874277035492</v>
      </c>
      <c r="D14">
        <v>66.919685692588729</v>
      </c>
      <c r="E14">
        <v>285.52285728374409</v>
      </c>
      <c r="F14">
        <f t="shared" si="0"/>
        <v>8.4487108082201523</v>
      </c>
      <c r="H14" s="51">
        <v>8.4487108082201501E-2</v>
      </c>
    </row>
    <row r="15" spans="1:8" x14ac:dyDescent="0.25">
      <c r="A15" t="s">
        <v>133</v>
      </c>
      <c r="B15">
        <v>4</v>
      </c>
      <c r="C15">
        <v>360.16069420586996</v>
      </c>
      <c r="D15">
        <v>90.04017355146749</v>
      </c>
      <c r="E15">
        <v>23.643270518350544</v>
      </c>
      <c r="F15">
        <f t="shared" si="0"/>
        <v>2.431217314348439</v>
      </c>
      <c r="H15" s="51">
        <v>2.4312173143484401E-2</v>
      </c>
    </row>
    <row r="16" spans="1:8" x14ac:dyDescent="0.25">
      <c r="A16" t="s">
        <v>134</v>
      </c>
      <c r="B16">
        <v>4</v>
      </c>
      <c r="C16">
        <v>248.56050952094506</v>
      </c>
      <c r="D16">
        <v>62.140127380236265</v>
      </c>
      <c r="E16">
        <v>191.35060954392125</v>
      </c>
      <c r="F16">
        <f t="shared" si="0"/>
        <v>6.9164768767039417</v>
      </c>
      <c r="H16" s="51">
        <v>6.9164768767039406E-2</v>
      </c>
    </row>
    <row r="17" spans="1:8" x14ac:dyDescent="0.25">
      <c r="A17" t="s">
        <v>135</v>
      </c>
      <c r="B17">
        <v>4</v>
      </c>
      <c r="C17">
        <v>274.89342700360993</v>
      </c>
      <c r="D17">
        <v>68.723356750902482</v>
      </c>
      <c r="E17">
        <v>422.71460041595611</v>
      </c>
      <c r="F17">
        <f t="shared" si="0"/>
        <v>10.280012164583709</v>
      </c>
      <c r="H17" s="51">
        <v>0.102800121645837</v>
      </c>
    </row>
    <row r="18" spans="1:8" x14ac:dyDescent="0.25">
      <c r="A18" t="s">
        <v>136</v>
      </c>
      <c r="B18">
        <v>4</v>
      </c>
      <c r="C18">
        <v>235.60673944496602</v>
      </c>
      <c r="D18">
        <v>58.901684861241506</v>
      </c>
      <c r="E18">
        <v>167.06334565710372</v>
      </c>
      <c r="F18">
        <f t="shared" si="0"/>
        <v>6.4626493340019566</v>
      </c>
      <c r="H18" s="51">
        <v>6.4626493340019603E-2</v>
      </c>
    </row>
    <row r="19" spans="1:8" x14ac:dyDescent="0.25">
      <c r="A19" t="s">
        <v>137</v>
      </c>
      <c r="B19">
        <v>4</v>
      </c>
      <c r="C19">
        <v>304.58424614151727</v>
      </c>
      <c r="D19">
        <v>76.146061535379317</v>
      </c>
      <c r="E19">
        <v>129.24862839247967</v>
      </c>
      <c r="F19">
        <f t="shared" si="0"/>
        <v>5.6843783387561313</v>
      </c>
      <c r="H19" s="51">
        <v>5.6843783387561297E-2</v>
      </c>
    </row>
    <row r="20" spans="1:8" ht="15.75" thickBot="1" x14ac:dyDescent="0.3">
      <c r="A20" s="33" t="s">
        <v>138</v>
      </c>
      <c r="B20" s="33">
        <v>4</v>
      </c>
      <c r="C20" s="33">
        <v>270.72510788955617</v>
      </c>
      <c r="D20" s="33">
        <v>67.681276972389043</v>
      </c>
      <c r="E20" s="33">
        <v>84.628408174470678</v>
      </c>
      <c r="F20">
        <f t="shared" si="0"/>
        <v>4.5996849939553108</v>
      </c>
      <c r="H20" s="51">
        <v>4.5996849939553101E-2</v>
      </c>
    </row>
    <row r="23" spans="1:8" ht="15.75" thickBot="1" x14ac:dyDescent="0.3">
      <c r="A23" t="s">
        <v>42</v>
      </c>
    </row>
    <row r="24" spans="1:8" x14ac:dyDescent="0.25">
      <c r="A24" s="34" t="s">
        <v>43</v>
      </c>
      <c r="B24" s="34" t="s">
        <v>44</v>
      </c>
      <c r="C24" s="34" t="s">
        <v>45</v>
      </c>
      <c r="D24" s="34" t="s">
        <v>46</v>
      </c>
      <c r="E24" s="34" t="s">
        <v>47</v>
      </c>
      <c r="F24" s="34" t="s">
        <v>48</v>
      </c>
      <c r="G24" s="34" t="s">
        <v>49</v>
      </c>
    </row>
    <row r="25" spans="1:8" x14ac:dyDescent="0.25">
      <c r="A25" t="s">
        <v>50</v>
      </c>
      <c r="B25">
        <v>23422.147606860428</v>
      </c>
      <c r="C25">
        <v>15</v>
      </c>
      <c r="D25">
        <v>1561.4765071240286</v>
      </c>
      <c r="E25">
        <v>8.5052255065973323</v>
      </c>
      <c r="F25" s="54">
        <v>5.3398297962391602E-9</v>
      </c>
      <c r="G25">
        <v>1.8801745839905264</v>
      </c>
    </row>
    <row r="26" spans="1:8" x14ac:dyDescent="0.25">
      <c r="A26" t="s">
        <v>51</v>
      </c>
      <c r="B26">
        <v>8812.3321696544663</v>
      </c>
      <c r="C26">
        <v>48</v>
      </c>
      <c r="D26">
        <v>183.59025353446805</v>
      </c>
    </row>
    <row r="28" spans="1:8" ht="15.75" thickBot="1" x14ac:dyDescent="0.3">
      <c r="A28" s="33" t="s">
        <v>52</v>
      </c>
      <c r="B28" s="33">
        <v>32234.479776514894</v>
      </c>
      <c r="C28" s="33">
        <v>63</v>
      </c>
      <c r="D28" s="33"/>
      <c r="E28" s="33"/>
      <c r="F28" s="33"/>
      <c r="G28" s="3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F4D5-F847-41CB-8E40-8BA5AACD179C}">
  <dimension ref="A1:J31"/>
  <sheetViews>
    <sheetView workbookViewId="0">
      <selection activeCell="C32" sqref="C32"/>
    </sheetView>
  </sheetViews>
  <sheetFormatPr defaultRowHeight="15" x14ac:dyDescent="0.25"/>
  <sheetData>
    <row r="1" spans="1:10" x14ac:dyDescent="0.25">
      <c r="A1" t="s">
        <v>35</v>
      </c>
    </row>
    <row r="3" spans="1:10" ht="15.75" thickBot="1" x14ac:dyDescent="0.3">
      <c r="A3" t="s">
        <v>36</v>
      </c>
    </row>
    <row r="4" spans="1:10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</row>
    <row r="5" spans="1:10" x14ac:dyDescent="0.25">
      <c r="A5">
        <v>3118</v>
      </c>
      <c r="B5">
        <v>4</v>
      </c>
      <c r="C5">
        <v>11.804000000000002</v>
      </c>
      <c r="D5">
        <v>2.9510000000000005</v>
      </c>
      <c r="E5">
        <v>3.7190286666666617</v>
      </c>
      <c r="F5">
        <f>SQRT(E5/B5)</f>
        <v>0.96423916466127091</v>
      </c>
      <c r="I5" s="11">
        <v>3770</v>
      </c>
      <c r="J5">
        <v>0.50228268518169472</v>
      </c>
    </row>
    <row r="6" spans="1:10" x14ac:dyDescent="0.25">
      <c r="A6">
        <v>3126</v>
      </c>
      <c r="B6">
        <v>4</v>
      </c>
      <c r="C6">
        <v>11.644</v>
      </c>
      <c r="D6">
        <v>2.911</v>
      </c>
      <c r="E6">
        <v>2.4071146666666672</v>
      </c>
      <c r="F6">
        <f t="shared" ref="F6:F18" si="0">SQRT(E6/B6)</f>
        <v>0.77574394400901825</v>
      </c>
      <c r="I6" s="11">
        <v>4291</v>
      </c>
      <c r="J6">
        <v>0.51399519696199392</v>
      </c>
    </row>
    <row r="7" spans="1:10" x14ac:dyDescent="0.25">
      <c r="A7">
        <v>3128</v>
      </c>
      <c r="B7">
        <v>4</v>
      </c>
      <c r="C7">
        <v>33.304000000000002</v>
      </c>
      <c r="D7">
        <v>8.3260000000000005</v>
      </c>
      <c r="E7">
        <v>0.59876733333333398</v>
      </c>
      <c r="F7">
        <f t="shared" si="0"/>
        <v>0.38690028861882941</v>
      </c>
      <c r="I7" s="11">
        <v>3128</v>
      </c>
      <c r="J7">
        <v>0.38690028861882941</v>
      </c>
    </row>
    <row r="8" spans="1:10" x14ac:dyDescent="0.25">
      <c r="A8">
        <v>3616</v>
      </c>
      <c r="B8">
        <v>4</v>
      </c>
      <c r="C8">
        <v>30.468</v>
      </c>
      <c r="D8">
        <v>7.617</v>
      </c>
      <c r="E8">
        <v>4.2991406666666592</v>
      </c>
      <c r="F8">
        <f t="shared" si="0"/>
        <v>1.0367184606568289</v>
      </c>
      <c r="I8" s="11">
        <v>3687</v>
      </c>
      <c r="J8">
        <v>1.194991309243153</v>
      </c>
    </row>
    <row r="9" spans="1:10" x14ac:dyDescent="0.25">
      <c r="A9">
        <v>3687</v>
      </c>
      <c r="B9">
        <v>4</v>
      </c>
      <c r="C9">
        <v>30.821000000000002</v>
      </c>
      <c r="D9">
        <v>7.7052500000000004</v>
      </c>
      <c r="E9">
        <v>5.7120169166666601</v>
      </c>
      <c r="F9">
        <f t="shared" si="0"/>
        <v>1.194991309243153</v>
      </c>
      <c r="I9" s="11">
        <v>3616</v>
      </c>
      <c r="J9">
        <v>1.0367184606568289</v>
      </c>
    </row>
    <row r="10" spans="1:10" x14ac:dyDescent="0.25">
      <c r="A10">
        <v>3770</v>
      </c>
      <c r="B10">
        <v>4</v>
      </c>
      <c r="C10">
        <v>41.265000000000001</v>
      </c>
      <c r="D10">
        <v>10.31625</v>
      </c>
      <c r="E10">
        <v>1.009151583333334</v>
      </c>
      <c r="F10">
        <f t="shared" si="0"/>
        <v>0.50228268518169472</v>
      </c>
      <c r="I10" s="11">
        <v>3815</v>
      </c>
      <c r="J10">
        <v>0.881480856286738</v>
      </c>
    </row>
    <row r="11" spans="1:10" x14ac:dyDescent="0.25">
      <c r="A11">
        <v>3772</v>
      </c>
      <c r="B11">
        <v>4</v>
      </c>
      <c r="C11">
        <v>19.068000000000001</v>
      </c>
      <c r="D11">
        <v>4.7670000000000003</v>
      </c>
      <c r="E11">
        <v>0.87430466666666007</v>
      </c>
      <c r="F11">
        <f t="shared" si="0"/>
        <v>0.46752130076250537</v>
      </c>
      <c r="I11" s="11">
        <v>3772</v>
      </c>
      <c r="J11">
        <v>0.46752130076250537</v>
      </c>
    </row>
    <row r="12" spans="1:10" x14ac:dyDescent="0.25">
      <c r="A12">
        <v>3813</v>
      </c>
      <c r="B12">
        <v>4</v>
      </c>
      <c r="C12">
        <v>0.61099999999999988</v>
      </c>
      <c r="D12">
        <v>0.15274999999999997</v>
      </c>
      <c r="E12">
        <v>1.5142500000000132E-3</v>
      </c>
      <c r="F12">
        <f t="shared" si="0"/>
        <v>1.9456682656609357E-2</v>
      </c>
      <c r="I12" s="11">
        <v>4289</v>
      </c>
      <c r="J12">
        <v>1.395576725168965</v>
      </c>
    </row>
    <row r="13" spans="1:10" x14ac:dyDescent="0.25">
      <c r="A13">
        <v>3815</v>
      </c>
      <c r="B13">
        <v>4</v>
      </c>
      <c r="C13">
        <v>24.619999999999997</v>
      </c>
      <c r="D13">
        <v>6.1549999999999994</v>
      </c>
      <c r="E13">
        <v>3.1080340000000035</v>
      </c>
      <c r="F13">
        <f t="shared" si="0"/>
        <v>0.881480856286738</v>
      </c>
      <c r="I13" s="11">
        <v>3118</v>
      </c>
      <c r="J13">
        <v>0.96423916466127091</v>
      </c>
    </row>
    <row r="14" spans="1:10" x14ac:dyDescent="0.25">
      <c r="A14">
        <v>3885</v>
      </c>
      <c r="B14">
        <v>4</v>
      </c>
      <c r="C14">
        <v>1.421</v>
      </c>
      <c r="D14">
        <v>0.35525000000000001</v>
      </c>
      <c r="E14">
        <v>0.15977758333333336</v>
      </c>
      <c r="F14">
        <f t="shared" si="0"/>
        <v>0.19986094123998652</v>
      </c>
      <c r="I14" s="11">
        <v>3126</v>
      </c>
      <c r="J14">
        <v>0.77574394400901825</v>
      </c>
    </row>
    <row r="15" spans="1:10" x14ac:dyDescent="0.25">
      <c r="A15">
        <v>4289</v>
      </c>
      <c r="B15">
        <v>4</v>
      </c>
      <c r="C15">
        <v>14.591000000000001</v>
      </c>
      <c r="D15">
        <v>3.6477500000000003</v>
      </c>
      <c r="E15">
        <v>7.7905375833333323</v>
      </c>
      <c r="F15">
        <f t="shared" si="0"/>
        <v>1.395576725168965</v>
      </c>
      <c r="I15" s="11">
        <v>3885</v>
      </c>
      <c r="J15">
        <v>0.19986094123998652</v>
      </c>
    </row>
    <row r="16" spans="1:10" x14ac:dyDescent="0.25">
      <c r="A16">
        <v>4290</v>
      </c>
      <c r="B16">
        <v>4</v>
      </c>
      <c r="C16">
        <v>0.99</v>
      </c>
      <c r="D16">
        <v>0.2475</v>
      </c>
      <c r="E16">
        <v>1.7948333333333327E-2</v>
      </c>
      <c r="F16">
        <f t="shared" si="0"/>
        <v>6.698569499029873E-2</v>
      </c>
      <c r="I16" s="11">
        <v>4290</v>
      </c>
      <c r="J16">
        <v>6.698569499029873E-2</v>
      </c>
    </row>
    <row r="17" spans="1:10" x14ac:dyDescent="0.25">
      <c r="A17">
        <v>4291</v>
      </c>
      <c r="B17">
        <v>4</v>
      </c>
      <c r="C17">
        <v>33.747</v>
      </c>
      <c r="D17">
        <v>8.43675</v>
      </c>
      <c r="E17">
        <v>1.0567642499999959</v>
      </c>
      <c r="F17">
        <f t="shared" si="0"/>
        <v>0.51399519696199392</v>
      </c>
      <c r="I17" s="11">
        <v>3813</v>
      </c>
      <c r="J17">
        <v>1.9456682656609357E-2</v>
      </c>
    </row>
    <row r="18" spans="1:10" ht="15.75" thickBot="1" x14ac:dyDescent="0.3">
      <c r="A18" s="33" t="s">
        <v>2</v>
      </c>
      <c r="B18" s="33">
        <v>4</v>
      </c>
      <c r="C18" s="33">
        <v>0.17199999999999999</v>
      </c>
      <c r="D18" s="33">
        <v>4.2999999999999997E-2</v>
      </c>
      <c r="E18" s="33">
        <v>1.5506666666666663E-3</v>
      </c>
      <c r="F18">
        <f t="shared" si="0"/>
        <v>1.9689252567496478E-2</v>
      </c>
      <c r="I18" s="11" t="s">
        <v>2</v>
      </c>
      <c r="J18">
        <v>1.9689252567496478E-2</v>
      </c>
    </row>
    <row r="21" spans="1:10" ht="15.75" thickBot="1" x14ac:dyDescent="0.3">
      <c r="A21" t="s">
        <v>42</v>
      </c>
    </row>
    <row r="22" spans="1:10" x14ac:dyDescent="0.25">
      <c r="A22" s="34" t="s">
        <v>43</v>
      </c>
      <c r="B22" s="34" t="s">
        <v>44</v>
      </c>
      <c r="C22" s="34" t="s">
        <v>45</v>
      </c>
      <c r="D22" s="34" t="s">
        <v>46</v>
      </c>
      <c r="E22" s="34" t="s">
        <v>47</v>
      </c>
      <c r="F22" s="34" t="s">
        <v>48</v>
      </c>
      <c r="G22" s="34" t="s">
        <v>49</v>
      </c>
    </row>
    <row r="23" spans="1:10" x14ac:dyDescent="0.25">
      <c r="A23" t="s">
        <v>50</v>
      </c>
      <c r="B23">
        <v>665.65191385714297</v>
      </c>
      <c r="C23">
        <v>13</v>
      </c>
      <c r="D23">
        <v>51.203993373626382</v>
      </c>
      <c r="E23">
        <v>23.308103715511844</v>
      </c>
      <c r="F23" s="54">
        <v>4.47457040785868E-15</v>
      </c>
      <c r="G23">
        <v>1.9612184004633277</v>
      </c>
    </row>
    <row r="24" spans="1:10" x14ac:dyDescent="0.25">
      <c r="A24" t="s">
        <v>51</v>
      </c>
      <c r="B24">
        <v>92.266953499999985</v>
      </c>
      <c r="C24">
        <v>42</v>
      </c>
      <c r="D24">
        <v>2.1968322261904758</v>
      </c>
    </row>
    <row r="26" spans="1:10" ht="15.75" thickBot="1" x14ac:dyDescent="0.3">
      <c r="A26" s="33" t="s">
        <v>52</v>
      </c>
      <c r="B26" s="33">
        <v>757.91886735714297</v>
      </c>
      <c r="C26" s="33">
        <v>55</v>
      </c>
      <c r="D26" s="33"/>
      <c r="E26" s="33"/>
      <c r="F26" s="33"/>
      <c r="G26" s="33"/>
    </row>
    <row r="31" spans="1:10" x14ac:dyDescent="0.25">
      <c r="B31" t="s">
        <v>224</v>
      </c>
      <c r="C31">
        <f>5.03*(SQRT(D24/B5))</f>
        <v>3.7276612128660047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78B2-D8D2-4A62-8534-8DE7440C917A}">
  <dimension ref="A1:M30"/>
  <sheetViews>
    <sheetView workbookViewId="0">
      <selection activeCell="C30" sqref="C30"/>
    </sheetView>
  </sheetViews>
  <sheetFormatPr defaultRowHeight="15" x14ac:dyDescent="0.25"/>
  <sheetData>
    <row r="1" spans="1:13" x14ac:dyDescent="0.25">
      <c r="A1" t="s">
        <v>35</v>
      </c>
    </row>
    <row r="3" spans="1:13" ht="15.75" thickBot="1" x14ac:dyDescent="0.3">
      <c r="A3" t="s">
        <v>36</v>
      </c>
    </row>
    <row r="4" spans="1:13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</row>
    <row r="5" spans="1:13" x14ac:dyDescent="0.25">
      <c r="A5">
        <v>3118</v>
      </c>
      <c r="B5">
        <v>8</v>
      </c>
      <c r="C5">
        <v>3.0439999999999996</v>
      </c>
      <c r="D5">
        <v>0.38049999999999995</v>
      </c>
      <c r="E5">
        <v>0.22044914285714287</v>
      </c>
      <c r="F5">
        <f>SQRT(E5/B5)</f>
        <v>0.16600043029204128</v>
      </c>
      <c r="H5" s="11">
        <v>3770</v>
      </c>
      <c r="I5">
        <v>0.81787948269551647</v>
      </c>
      <c r="L5" s="11">
        <v>4289</v>
      </c>
      <c r="M5">
        <v>1.2387358151126724</v>
      </c>
    </row>
    <row r="6" spans="1:13" x14ac:dyDescent="0.25">
      <c r="A6">
        <v>3126</v>
      </c>
      <c r="B6">
        <v>8</v>
      </c>
      <c r="C6">
        <v>17.366</v>
      </c>
      <c r="D6">
        <v>2.17075</v>
      </c>
      <c r="E6">
        <v>5.6578130714285715</v>
      </c>
      <c r="F6">
        <f t="shared" ref="F6:F18" si="0">SQRT(E6/B6)</f>
        <v>0.84096767710095222</v>
      </c>
      <c r="H6" s="11">
        <v>4291</v>
      </c>
      <c r="I6">
        <v>0.87492463833627265</v>
      </c>
      <c r="L6" s="11">
        <v>4291</v>
      </c>
      <c r="M6">
        <v>0.87492463833627265</v>
      </c>
    </row>
    <row r="7" spans="1:13" x14ac:dyDescent="0.25">
      <c r="A7">
        <v>3128</v>
      </c>
      <c r="B7">
        <v>8</v>
      </c>
      <c r="C7">
        <v>7.5129999999999999</v>
      </c>
      <c r="D7">
        <v>0.93912499999999999</v>
      </c>
      <c r="E7">
        <v>1.3643021250000003</v>
      </c>
      <c r="F7">
        <f t="shared" si="0"/>
        <v>0.41296218425541104</v>
      </c>
      <c r="H7" s="11">
        <v>3128</v>
      </c>
      <c r="I7">
        <v>0.41296218425541104</v>
      </c>
      <c r="L7" s="11">
        <v>3126</v>
      </c>
      <c r="M7">
        <v>0.84096767710095222</v>
      </c>
    </row>
    <row r="8" spans="1:13" x14ac:dyDescent="0.25">
      <c r="A8">
        <v>3616</v>
      </c>
      <c r="B8">
        <v>8</v>
      </c>
      <c r="C8">
        <v>2.4269999999999996</v>
      </c>
      <c r="D8">
        <v>0.30337499999999995</v>
      </c>
      <c r="E8">
        <v>0.10993055357142859</v>
      </c>
      <c r="F8">
        <f t="shared" si="0"/>
        <v>0.11722337308074944</v>
      </c>
      <c r="H8" s="11">
        <v>3687</v>
      </c>
      <c r="I8">
        <v>0.56643764432699406</v>
      </c>
      <c r="L8" s="11">
        <v>3770</v>
      </c>
      <c r="M8">
        <v>0.81787948269551647</v>
      </c>
    </row>
    <row r="9" spans="1:13" x14ac:dyDescent="0.25">
      <c r="A9">
        <v>3687</v>
      </c>
      <c r="B9">
        <v>8</v>
      </c>
      <c r="C9">
        <v>9.4030000000000005</v>
      </c>
      <c r="D9">
        <v>1.1753750000000001</v>
      </c>
      <c r="E9">
        <v>2.5668128392857135</v>
      </c>
      <c r="F9">
        <f t="shared" si="0"/>
        <v>0.56643764432699406</v>
      </c>
      <c r="H9" s="11">
        <v>3616</v>
      </c>
      <c r="I9">
        <v>0.11722337308074944</v>
      </c>
      <c r="L9" s="11">
        <v>3815</v>
      </c>
      <c r="M9">
        <v>0.39723768298804957</v>
      </c>
    </row>
    <row r="10" spans="1:13" x14ac:dyDescent="0.25">
      <c r="A10">
        <v>3770</v>
      </c>
      <c r="B10">
        <v>8</v>
      </c>
      <c r="C10">
        <v>15.341999999999999</v>
      </c>
      <c r="D10">
        <v>1.9177499999999998</v>
      </c>
      <c r="E10">
        <v>5.3514147857142849</v>
      </c>
      <c r="F10">
        <f t="shared" si="0"/>
        <v>0.81787948269551647</v>
      </c>
      <c r="H10" s="11">
        <v>3815</v>
      </c>
      <c r="I10">
        <v>0.39723768298804957</v>
      </c>
      <c r="L10" s="11">
        <v>3687</v>
      </c>
      <c r="M10">
        <v>0.56643764432699406</v>
      </c>
    </row>
    <row r="11" spans="1:13" x14ac:dyDescent="0.25">
      <c r="A11">
        <v>3772</v>
      </c>
      <c r="B11">
        <v>8</v>
      </c>
      <c r="C11">
        <v>1.609</v>
      </c>
      <c r="D11">
        <v>0.201125</v>
      </c>
      <c r="E11">
        <v>1.6808982142857143E-2</v>
      </c>
      <c r="F11">
        <f t="shared" si="0"/>
        <v>4.5838005714223029E-2</v>
      </c>
      <c r="H11" s="11">
        <v>3772</v>
      </c>
      <c r="I11">
        <v>4.5838005714223029E-2</v>
      </c>
      <c r="L11" s="11">
        <v>3128</v>
      </c>
      <c r="M11">
        <v>0.41296218425541104</v>
      </c>
    </row>
    <row r="12" spans="1:13" x14ac:dyDescent="0.25">
      <c r="A12">
        <v>3813</v>
      </c>
      <c r="B12">
        <v>8</v>
      </c>
      <c r="C12">
        <v>1.357</v>
      </c>
      <c r="D12">
        <v>0.169625</v>
      </c>
      <c r="E12">
        <v>2.8008392857142889E-3</v>
      </c>
      <c r="F12">
        <f t="shared" si="0"/>
        <v>1.8711090580569752E-2</v>
      </c>
      <c r="H12" s="11">
        <v>4289</v>
      </c>
      <c r="I12">
        <v>1.2387358151126724</v>
      </c>
      <c r="L12" s="11">
        <v>3885</v>
      </c>
      <c r="M12">
        <v>0.24856069609424805</v>
      </c>
    </row>
    <row r="13" spans="1:13" x14ac:dyDescent="0.25">
      <c r="A13">
        <v>3815</v>
      </c>
      <c r="B13">
        <v>8</v>
      </c>
      <c r="C13">
        <v>10.158000000000001</v>
      </c>
      <c r="D13">
        <v>1.2697500000000002</v>
      </c>
      <c r="E13">
        <v>1.2623822142857133</v>
      </c>
      <c r="F13">
        <f t="shared" si="0"/>
        <v>0.39723768298804957</v>
      </c>
      <c r="H13" s="11">
        <v>3118</v>
      </c>
      <c r="I13">
        <v>0.16600043029204128</v>
      </c>
      <c r="L13" s="11">
        <v>3118</v>
      </c>
      <c r="M13">
        <v>0.16600043029204128</v>
      </c>
    </row>
    <row r="14" spans="1:13" x14ac:dyDescent="0.25">
      <c r="A14">
        <v>3885</v>
      </c>
      <c r="B14">
        <v>8</v>
      </c>
      <c r="C14">
        <v>4.5180000000000007</v>
      </c>
      <c r="D14">
        <v>0.56475000000000009</v>
      </c>
      <c r="E14">
        <v>0.49425935714285707</v>
      </c>
      <c r="F14">
        <f t="shared" si="0"/>
        <v>0.24856069609424805</v>
      </c>
      <c r="H14" s="11">
        <v>3126</v>
      </c>
      <c r="I14">
        <v>0.84096767710095222</v>
      </c>
      <c r="L14" s="11">
        <v>4290</v>
      </c>
      <c r="M14">
        <v>9.9988113132797679E-2</v>
      </c>
    </row>
    <row r="15" spans="1:13" x14ac:dyDescent="0.25">
      <c r="A15">
        <v>4289</v>
      </c>
      <c r="B15">
        <v>8</v>
      </c>
      <c r="C15">
        <v>24.818000000000001</v>
      </c>
      <c r="D15">
        <v>3.1022500000000002</v>
      </c>
      <c r="E15">
        <v>12.275731357142854</v>
      </c>
      <c r="F15">
        <f t="shared" si="0"/>
        <v>1.2387358151126724</v>
      </c>
      <c r="H15" s="11">
        <v>3885</v>
      </c>
      <c r="I15">
        <v>0.24856069609424805</v>
      </c>
      <c r="L15" s="11">
        <v>3616</v>
      </c>
      <c r="M15">
        <v>0.11722337308074944</v>
      </c>
    </row>
    <row r="16" spans="1:13" x14ac:dyDescent="0.25">
      <c r="A16">
        <v>4290</v>
      </c>
      <c r="B16">
        <v>8</v>
      </c>
      <c r="C16">
        <v>2.887</v>
      </c>
      <c r="D16">
        <v>0.360875</v>
      </c>
      <c r="E16">
        <v>7.9980982142857177E-2</v>
      </c>
      <c r="F16">
        <f t="shared" si="0"/>
        <v>9.9988113132797679E-2</v>
      </c>
      <c r="H16" s="11">
        <v>4290</v>
      </c>
      <c r="I16">
        <v>9.9988113132797679E-2</v>
      </c>
      <c r="L16" s="11">
        <v>3772</v>
      </c>
      <c r="M16">
        <v>4.5838005714223029E-2</v>
      </c>
    </row>
    <row r="17" spans="1:13" x14ac:dyDescent="0.25">
      <c r="A17">
        <v>4291</v>
      </c>
      <c r="B17">
        <v>8</v>
      </c>
      <c r="C17">
        <v>21.280999999999999</v>
      </c>
      <c r="D17">
        <v>2.6601249999999999</v>
      </c>
      <c r="E17">
        <v>6.1239449821428593</v>
      </c>
      <c r="F17">
        <f t="shared" si="0"/>
        <v>0.87492463833627265</v>
      </c>
      <c r="H17" s="11">
        <v>3813</v>
      </c>
      <c r="I17">
        <v>1.8711090580569752E-2</v>
      </c>
      <c r="L17" s="11">
        <v>3813</v>
      </c>
      <c r="M17">
        <v>1.8711090580569752E-2</v>
      </c>
    </row>
    <row r="18" spans="1:13" ht="15.75" thickBot="1" x14ac:dyDescent="0.3">
      <c r="A18" s="33" t="s">
        <v>2</v>
      </c>
      <c r="B18" s="33">
        <v>12</v>
      </c>
      <c r="C18" s="33">
        <v>0.91400000000000015</v>
      </c>
      <c r="D18" s="33">
        <v>7.6166666666666674E-2</v>
      </c>
      <c r="E18" s="33">
        <v>2.720878787878786E-3</v>
      </c>
      <c r="F18">
        <f t="shared" si="0"/>
        <v>1.5057884944104826E-2</v>
      </c>
      <c r="H18" s="11" t="s">
        <v>2</v>
      </c>
      <c r="I18">
        <v>1.5057884944104826E-2</v>
      </c>
      <c r="L18" s="11" t="s">
        <v>2</v>
      </c>
      <c r="M18">
        <v>1.5057884944104826E-2</v>
      </c>
    </row>
    <row r="21" spans="1:13" ht="15.75" thickBot="1" x14ac:dyDescent="0.3">
      <c r="A21" t="s">
        <v>42</v>
      </c>
    </row>
    <row r="22" spans="1:13" x14ac:dyDescent="0.25">
      <c r="A22" s="34" t="s">
        <v>43</v>
      </c>
      <c r="B22" s="34" t="s">
        <v>44</v>
      </c>
      <c r="C22" s="34" t="s">
        <v>45</v>
      </c>
      <c r="D22" s="34" t="s">
        <v>46</v>
      </c>
      <c r="E22" s="34" t="s">
        <v>47</v>
      </c>
      <c r="F22" s="34" t="s">
        <v>48</v>
      </c>
      <c r="G22" s="34" t="s">
        <v>49</v>
      </c>
    </row>
    <row r="23" spans="1:13" x14ac:dyDescent="0.25">
      <c r="A23" t="s">
        <v>50</v>
      </c>
      <c r="B23">
        <v>108.18453132040227</v>
      </c>
      <c r="C23">
        <v>13</v>
      </c>
      <c r="D23">
        <v>8.3218870246463279</v>
      </c>
      <c r="E23">
        <v>3.4128535673035447</v>
      </c>
      <c r="F23">
        <v>2.1994586811753899E-4</v>
      </c>
      <c r="G23">
        <v>1.8173020354323641</v>
      </c>
    </row>
    <row r="24" spans="1:13" x14ac:dyDescent="0.25">
      <c r="A24" t="s">
        <v>51</v>
      </c>
      <c r="B24">
        <v>248.71634829166666</v>
      </c>
      <c r="C24">
        <v>102</v>
      </c>
      <c r="D24">
        <v>2.4383955714869279</v>
      </c>
    </row>
    <row r="26" spans="1:13" ht="15.75" thickBot="1" x14ac:dyDescent="0.3">
      <c r="A26" s="33" t="s">
        <v>52</v>
      </c>
      <c r="B26" s="33">
        <v>356.90087961206893</v>
      </c>
      <c r="C26" s="33">
        <v>115</v>
      </c>
      <c r="D26" s="33"/>
      <c r="E26" s="33"/>
      <c r="F26" s="33"/>
      <c r="G26" s="33"/>
    </row>
    <row r="30" spans="1:13" x14ac:dyDescent="0.25">
      <c r="B30" t="s">
        <v>224</v>
      </c>
      <c r="C30">
        <f>4.86*(SQRT(D24/B5))</f>
        <v>2.6831401389112313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25A3-D084-42F1-863F-3DB900B65701}">
  <dimension ref="A1:J30"/>
  <sheetViews>
    <sheetView workbookViewId="0">
      <selection activeCell="J75" sqref="J75"/>
    </sheetView>
  </sheetViews>
  <sheetFormatPr defaultRowHeight="15" x14ac:dyDescent="0.25"/>
  <sheetData>
    <row r="1" spans="1:10" x14ac:dyDescent="0.25">
      <c r="A1" t="s">
        <v>35</v>
      </c>
    </row>
    <row r="3" spans="1:10" ht="15.75" thickBot="1" x14ac:dyDescent="0.3">
      <c r="A3" t="s">
        <v>36</v>
      </c>
    </row>
    <row r="4" spans="1:10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10" x14ac:dyDescent="0.25">
      <c r="A5">
        <v>3118</v>
      </c>
      <c r="B5">
        <v>34</v>
      </c>
      <c r="C5">
        <v>128.15299999999999</v>
      </c>
      <c r="D5">
        <v>3.7692058823529409</v>
      </c>
      <c r="E5">
        <v>14.897972835115862</v>
      </c>
      <c r="F5">
        <f>SQRT(E5/B5)</f>
        <v>0.66194839045129095</v>
      </c>
      <c r="I5" s="11">
        <v>4289</v>
      </c>
      <c r="J5">
        <v>0.84897056082221867</v>
      </c>
    </row>
    <row r="6" spans="1:10" x14ac:dyDescent="0.25">
      <c r="A6">
        <v>3126</v>
      </c>
      <c r="B6">
        <v>34</v>
      </c>
      <c r="C6">
        <v>117.82</v>
      </c>
      <c r="D6">
        <v>3.4652941176470584</v>
      </c>
      <c r="E6">
        <v>6.8226770017825364</v>
      </c>
      <c r="F6">
        <f t="shared" ref="F6:F18" si="0">SQRT(E6/B6)</f>
        <v>0.44795867068365003</v>
      </c>
      <c r="I6" s="11">
        <v>3128</v>
      </c>
      <c r="J6">
        <v>0.66506079239703675</v>
      </c>
    </row>
    <row r="7" spans="1:10" x14ac:dyDescent="0.25">
      <c r="A7">
        <v>3128</v>
      </c>
      <c r="B7">
        <v>36</v>
      </c>
      <c r="C7">
        <v>211.09</v>
      </c>
      <c r="D7">
        <v>5.8636111111111111</v>
      </c>
      <c r="E7">
        <v>15.923010873015878</v>
      </c>
      <c r="F7">
        <f t="shared" si="0"/>
        <v>0.66506079239703675</v>
      </c>
      <c r="I7" s="11">
        <v>3687</v>
      </c>
      <c r="J7">
        <v>0.64887569252187138</v>
      </c>
    </row>
    <row r="8" spans="1:10" x14ac:dyDescent="0.25">
      <c r="A8">
        <v>3616</v>
      </c>
      <c r="B8">
        <v>35</v>
      </c>
      <c r="C8">
        <v>181.48499999999996</v>
      </c>
      <c r="D8">
        <v>5.1852857142857127</v>
      </c>
      <c r="E8">
        <v>15.740526092436994</v>
      </c>
      <c r="F8">
        <f t="shared" si="0"/>
        <v>0.67061860765025838</v>
      </c>
      <c r="I8" s="11">
        <v>3815</v>
      </c>
      <c r="J8">
        <v>0.57908323328467093</v>
      </c>
    </row>
    <row r="9" spans="1:10" x14ac:dyDescent="0.25">
      <c r="A9">
        <v>3687</v>
      </c>
      <c r="B9">
        <v>35</v>
      </c>
      <c r="C9">
        <v>190.24500000000003</v>
      </c>
      <c r="D9">
        <v>5.4355714285714294</v>
      </c>
      <c r="E9">
        <v>14.736388252100838</v>
      </c>
      <c r="F9">
        <f t="shared" si="0"/>
        <v>0.64887569252187138</v>
      </c>
      <c r="I9" s="11">
        <v>3616</v>
      </c>
      <c r="J9">
        <v>0.67061860765025838</v>
      </c>
    </row>
    <row r="10" spans="1:10" x14ac:dyDescent="0.25">
      <c r="A10">
        <v>3770</v>
      </c>
      <c r="B10">
        <v>35</v>
      </c>
      <c r="C10">
        <v>178.88800000000003</v>
      </c>
      <c r="D10">
        <v>5.1110857142857151</v>
      </c>
      <c r="E10">
        <v>14.331110257142845</v>
      </c>
      <c r="F10">
        <f t="shared" si="0"/>
        <v>0.63989084464557244</v>
      </c>
      <c r="I10" s="11">
        <v>3770</v>
      </c>
      <c r="J10">
        <v>0.63989084464557244</v>
      </c>
    </row>
    <row r="11" spans="1:10" x14ac:dyDescent="0.25">
      <c r="A11">
        <v>3772</v>
      </c>
      <c r="B11">
        <v>36</v>
      </c>
      <c r="C11">
        <v>161.755</v>
      </c>
      <c r="D11">
        <v>4.4931944444444447</v>
      </c>
      <c r="E11">
        <v>12.948319989682542</v>
      </c>
      <c r="F11">
        <f t="shared" si="0"/>
        <v>0.59972956844644532</v>
      </c>
      <c r="I11" s="11">
        <v>4291</v>
      </c>
      <c r="J11">
        <v>0.72069539445406561</v>
      </c>
    </row>
    <row r="12" spans="1:10" x14ac:dyDescent="0.25">
      <c r="A12">
        <v>3813</v>
      </c>
      <c r="B12">
        <v>36</v>
      </c>
      <c r="C12">
        <v>154.50200000000001</v>
      </c>
      <c r="D12">
        <v>4.2917222222222229</v>
      </c>
      <c r="E12">
        <v>13.841917577777771</v>
      </c>
      <c r="F12">
        <f t="shared" si="0"/>
        <v>0.62007879377852215</v>
      </c>
      <c r="I12" s="11">
        <v>3885</v>
      </c>
      <c r="J12">
        <v>0.62705236448252177</v>
      </c>
    </row>
    <row r="13" spans="1:10" x14ac:dyDescent="0.25">
      <c r="A13">
        <v>3815</v>
      </c>
      <c r="B13">
        <v>36</v>
      </c>
      <c r="C13">
        <v>187.797</v>
      </c>
      <c r="D13">
        <v>5.2165833333333333</v>
      </c>
      <c r="E13">
        <v>12.07214607857143</v>
      </c>
      <c r="F13">
        <f t="shared" si="0"/>
        <v>0.57908323328467093</v>
      </c>
      <c r="I13" s="11">
        <v>3772</v>
      </c>
      <c r="J13">
        <v>0.59972956844644532</v>
      </c>
    </row>
    <row r="14" spans="1:10" x14ac:dyDescent="0.25">
      <c r="A14">
        <v>3885</v>
      </c>
      <c r="B14">
        <v>35</v>
      </c>
      <c r="C14">
        <v>157.93899999999999</v>
      </c>
      <c r="D14">
        <v>4.512542857142857</v>
      </c>
      <c r="E14">
        <v>13.761813373109248</v>
      </c>
      <c r="F14">
        <f t="shared" si="0"/>
        <v>0.62705236448252177</v>
      </c>
      <c r="I14" s="11">
        <v>3813</v>
      </c>
      <c r="J14">
        <v>0.62007879377852215</v>
      </c>
    </row>
    <row r="15" spans="1:10" x14ac:dyDescent="0.25">
      <c r="A15">
        <v>4289</v>
      </c>
      <c r="B15">
        <v>33</v>
      </c>
      <c r="C15">
        <v>211.17999999999995</v>
      </c>
      <c r="D15">
        <v>6.3993939393939376</v>
      </c>
      <c r="E15">
        <v>23.78478343371215</v>
      </c>
      <c r="F15">
        <f t="shared" si="0"/>
        <v>0.84897056082221867</v>
      </c>
      <c r="I15" s="11">
        <v>3118</v>
      </c>
      <c r="J15">
        <v>0.66194839045129095</v>
      </c>
    </row>
    <row r="16" spans="1:10" x14ac:dyDescent="0.25">
      <c r="A16">
        <v>4290</v>
      </c>
      <c r="B16">
        <v>35</v>
      </c>
      <c r="C16">
        <v>47.868000000000009</v>
      </c>
      <c r="D16">
        <v>1.3676571428571431</v>
      </c>
      <c r="E16">
        <v>1.669815408403361</v>
      </c>
      <c r="F16">
        <f t="shared" si="0"/>
        <v>0.21842392650226636</v>
      </c>
      <c r="I16" s="11">
        <v>3126</v>
      </c>
      <c r="J16">
        <v>0.44795867068365003</v>
      </c>
    </row>
    <row r="17" spans="1:10" x14ac:dyDescent="0.25">
      <c r="A17">
        <v>4291</v>
      </c>
      <c r="B17">
        <v>36</v>
      </c>
      <c r="C17">
        <v>171.19800000000001</v>
      </c>
      <c r="D17">
        <v>4.7555000000000005</v>
      </c>
      <c r="E17">
        <v>18.698466657142845</v>
      </c>
      <c r="F17">
        <f t="shared" si="0"/>
        <v>0.72069539445406561</v>
      </c>
      <c r="I17" s="11">
        <v>4290</v>
      </c>
      <c r="J17">
        <v>0.21842392650226636</v>
      </c>
    </row>
    <row r="18" spans="1:10" ht="15.75" thickBot="1" x14ac:dyDescent="0.3">
      <c r="A18" s="33" t="s">
        <v>2</v>
      </c>
      <c r="B18" s="33">
        <v>40</v>
      </c>
      <c r="C18" s="33">
        <v>1.0859999999999999</v>
      </c>
      <c r="D18" s="33">
        <v>2.7149999999999997E-2</v>
      </c>
      <c r="E18" s="33">
        <v>2.1053615384615384E-3</v>
      </c>
      <c r="F18">
        <f t="shared" si="0"/>
        <v>7.2549320094359576E-3</v>
      </c>
      <c r="I18" s="11" t="s">
        <v>2</v>
      </c>
      <c r="J18">
        <v>7.2549320094359576E-3</v>
      </c>
    </row>
    <row r="19" spans="1:10" x14ac:dyDescent="0.25">
      <c r="B19">
        <f>AVERAGE(B5:B18)</f>
        <v>35.428571428571431</v>
      </c>
    </row>
    <row r="21" spans="1:10" ht="15.75" thickBot="1" x14ac:dyDescent="0.3">
      <c r="A21" t="s">
        <v>42</v>
      </c>
    </row>
    <row r="22" spans="1:10" x14ac:dyDescent="0.25">
      <c r="A22" s="34" t="s">
        <v>43</v>
      </c>
      <c r="B22" s="34" t="s">
        <v>44</v>
      </c>
      <c r="C22" s="34" t="s">
        <v>45</v>
      </c>
      <c r="D22" s="34" t="s">
        <v>46</v>
      </c>
      <c r="E22" s="34" t="s">
        <v>47</v>
      </c>
      <c r="F22" s="34" t="s">
        <v>48</v>
      </c>
      <c r="G22" s="34" t="s">
        <v>49</v>
      </c>
    </row>
    <row r="23" spans="1:10" x14ac:dyDescent="0.25">
      <c r="A23" t="s">
        <v>50</v>
      </c>
      <c r="B23">
        <v>1432.1639471680128</v>
      </c>
      <c r="C23">
        <v>13</v>
      </c>
      <c r="D23">
        <v>110.16645747446252</v>
      </c>
      <c r="E23">
        <v>8.7077255190436773</v>
      </c>
      <c r="F23">
        <v>4.7114324908336858E-16</v>
      </c>
      <c r="G23">
        <v>1.7404885044054541</v>
      </c>
    </row>
    <row r="24" spans="1:10" x14ac:dyDescent="0.25">
      <c r="A24" t="s">
        <v>51</v>
      </c>
      <c r="B24">
        <v>6098.0599797916739</v>
      </c>
      <c r="C24">
        <v>482</v>
      </c>
      <c r="D24">
        <v>12.65157672155949</v>
      </c>
    </row>
    <row r="26" spans="1:10" ht="15.75" thickBot="1" x14ac:dyDescent="0.3">
      <c r="A26" s="33" t="s">
        <v>52</v>
      </c>
      <c r="B26" s="33">
        <v>7530.2239269596867</v>
      </c>
      <c r="C26" s="33">
        <v>495</v>
      </c>
      <c r="D26" s="33"/>
      <c r="E26" s="33"/>
      <c r="F26" s="33"/>
      <c r="G26" s="33"/>
    </row>
    <row r="30" spans="1:10" x14ac:dyDescent="0.25">
      <c r="B30" t="s">
        <v>224</v>
      </c>
      <c r="C30">
        <f>4.768*(SQRT(D24/B19))</f>
        <v>2.8492578473238153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4EE1-0580-420A-A87E-9449476FBB27}">
  <dimension ref="A1:H36"/>
  <sheetViews>
    <sheetView workbookViewId="0">
      <selection activeCell="C36" sqref="C36"/>
    </sheetView>
  </sheetViews>
  <sheetFormatPr defaultRowHeight="15" x14ac:dyDescent="0.25"/>
  <sheetData>
    <row r="1" spans="1:7" x14ac:dyDescent="0.25">
      <c r="A1" t="s">
        <v>35</v>
      </c>
    </row>
    <row r="3" spans="1:7" ht="15.75" thickBot="1" x14ac:dyDescent="0.3">
      <c r="A3" t="s">
        <v>36</v>
      </c>
    </row>
    <row r="4" spans="1:7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7" x14ac:dyDescent="0.25">
      <c r="A5" t="s">
        <v>77</v>
      </c>
      <c r="B5">
        <v>3</v>
      </c>
      <c r="C5">
        <v>279.56576763225854</v>
      </c>
      <c r="D5">
        <v>93.188589210752852</v>
      </c>
      <c r="E5">
        <v>12.579823202603713</v>
      </c>
      <c r="F5">
        <f>SQRT(E5/B5)</f>
        <v>2.0477486175963846</v>
      </c>
      <c r="G5" s="51">
        <v>2.0477486175963799E-2</v>
      </c>
    </row>
    <row r="6" spans="1:7" x14ac:dyDescent="0.25">
      <c r="A6" t="s">
        <v>78</v>
      </c>
      <c r="B6">
        <v>3</v>
      </c>
      <c r="C6">
        <v>174.50067519969764</v>
      </c>
      <c r="D6">
        <v>58.166891733232546</v>
      </c>
      <c r="E6">
        <v>1186.6740768879545</v>
      </c>
      <c r="F6">
        <f t="shared" ref="F6:F12" si="0">SQRT(E6/B6)</f>
        <v>19.8886406179336</v>
      </c>
      <c r="G6" s="51">
        <v>0.19888640617933601</v>
      </c>
    </row>
    <row r="7" spans="1:7" x14ac:dyDescent="0.25">
      <c r="A7" t="s">
        <v>79</v>
      </c>
      <c r="B7">
        <v>3</v>
      </c>
      <c r="C7">
        <v>263.02087371694188</v>
      </c>
      <c r="D7">
        <v>87.673624572313955</v>
      </c>
      <c r="E7">
        <v>251.21650291625519</v>
      </c>
      <c r="F7">
        <f t="shared" si="0"/>
        <v>9.1508925414638327</v>
      </c>
      <c r="G7" s="51">
        <v>9.1508925414638301E-2</v>
      </c>
    </row>
    <row r="8" spans="1:7" x14ac:dyDescent="0.25">
      <c r="A8" t="s">
        <v>83</v>
      </c>
      <c r="B8">
        <v>3</v>
      </c>
      <c r="C8">
        <v>341.45299557703089</v>
      </c>
      <c r="D8">
        <v>113.81766519234363</v>
      </c>
      <c r="E8">
        <v>194.18407159327916</v>
      </c>
      <c r="F8">
        <f t="shared" si="0"/>
        <v>8.045372823208778</v>
      </c>
      <c r="G8" s="51">
        <v>8.0453728232087796E-2</v>
      </c>
    </row>
    <row r="9" spans="1:7" x14ac:dyDescent="0.25">
      <c r="A9" t="s">
        <v>82</v>
      </c>
      <c r="B9">
        <v>3</v>
      </c>
      <c r="C9">
        <v>219.75020394605076</v>
      </c>
      <c r="D9">
        <v>73.250067982016915</v>
      </c>
      <c r="E9">
        <v>468.86860969644749</v>
      </c>
      <c r="F9">
        <f t="shared" si="0"/>
        <v>12.501581362590995</v>
      </c>
      <c r="G9" s="51">
        <v>0.12501581362590999</v>
      </c>
    </row>
    <row r="10" spans="1:7" x14ac:dyDescent="0.25">
      <c r="A10" t="s">
        <v>80</v>
      </c>
      <c r="B10">
        <v>3</v>
      </c>
      <c r="C10">
        <v>193.49851734352518</v>
      </c>
      <c r="D10">
        <v>64.49950578117506</v>
      </c>
      <c r="E10">
        <v>969.40715693776838</v>
      </c>
      <c r="F10">
        <f t="shared" si="0"/>
        <v>17.975976162068534</v>
      </c>
      <c r="G10" s="51">
        <v>0.17975976162068499</v>
      </c>
    </row>
    <row r="11" spans="1:7" x14ac:dyDescent="0.25">
      <c r="A11" t="s">
        <v>81</v>
      </c>
      <c r="B11">
        <v>3</v>
      </c>
      <c r="C11">
        <v>178.73640804009244</v>
      </c>
      <c r="D11">
        <v>59.578802680030812</v>
      </c>
      <c r="E11">
        <v>806.1128186882388</v>
      </c>
      <c r="F11">
        <f t="shared" si="0"/>
        <v>16.392201587830709</v>
      </c>
      <c r="G11" s="51">
        <v>0.16392201587830699</v>
      </c>
    </row>
    <row r="12" spans="1:7" ht="15.75" thickBot="1" x14ac:dyDescent="0.3">
      <c r="A12" s="33" t="s">
        <v>120</v>
      </c>
      <c r="B12" s="33">
        <v>3</v>
      </c>
      <c r="C12" s="33">
        <v>191.89950964388007</v>
      </c>
      <c r="D12" s="33">
        <v>63.966503214626691</v>
      </c>
      <c r="E12" s="33">
        <v>110.41484200340801</v>
      </c>
      <c r="F12">
        <f t="shared" si="0"/>
        <v>6.0667081135051601</v>
      </c>
      <c r="G12" s="51">
        <v>6.06670811350516E-2</v>
      </c>
    </row>
    <row r="15" spans="1:7" ht="15.75" thickBot="1" x14ac:dyDescent="0.3">
      <c r="A15" t="s">
        <v>42</v>
      </c>
    </row>
    <row r="16" spans="1:7" x14ac:dyDescent="0.25">
      <c r="A16" s="34" t="s">
        <v>43</v>
      </c>
      <c r="B16" s="34" t="s">
        <v>44</v>
      </c>
      <c r="C16" s="34" t="s">
        <v>45</v>
      </c>
      <c r="D16" s="34" t="s">
        <v>46</v>
      </c>
      <c r="E16" s="34" t="s">
        <v>47</v>
      </c>
      <c r="F16" s="34" t="s">
        <v>48</v>
      </c>
      <c r="G16" s="34" t="s">
        <v>49</v>
      </c>
    </row>
    <row r="17" spans="1:8" x14ac:dyDescent="0.25">
      <c r="A17" t="s">
        <v>50</v>
      </c>
      <c r="B17">
        <v>8188.4578103954045</v>
      </c>
      <c r="C17">
        <v>7</v>
      </c>
      <c r="D17">
        <v>1169.7796871993435</v>
      </c>
      <c r="E17">
        <v>2.3398764850326987</v>
      </c>
      <c r="F17">
        <v>7.5428025987750724E-2</v>
      </c>
      <c r="G17">
        <v>2.6571966002210874</v>
      </c>
    </row>
    <row r="18" spans="1:8" x14ac:dyDescent="0.25">
      <c r="A18" t="s">
        <v>51</v>
      </c>
      <c r="B18">
        <v>7998.9158038519035</v>
      </c>
      <c r="C18">
        <v>16</v>
      </c>
      <c r="D18">
        <v>499.93223774074397</v>
      </c>
    </row>
    <row r="20" spans="1:8" ht="15.75" thickBot="1" x14ac:dyDescent="0.3">
      <c r="A20" s="33" t="s">
        <v>52</v>
      </c>
      <c r="B20" s="33">
        <v>16187.373614247308</v>
      </c>
      <c r="C20" s="33">
        <v>23</v>
      </c>
      <c r="D20" s="33"/>
      <c r="E20" s="33"/>
      <c r="F20" s="33"/>
      <c r="G20" s="33"/>
    </row>
    <row r="25" spans="1:8" x14ac:dyDescent="0.25">
      <c r="B25" t="s">
        <v>157</v>
      </c>
      <c r="C25" t="s">
        <v>158</v>
      </c>
      <c r="D25" t="s">
        <v>159</v>
      </c>
    </row>
    <row r="26" spans="1:8" x14ac:dyDescent="0.25">
      <c r="B26">
        <v>0.05</v>
      </c>
      <c r="C26">
        <f>C18</f>
        <v>16</v>
      </c>
      <c r="D26">
        <f>D18</f>
        <v>499.93223774074397</v>
      </c>
      <c r="E26">
        <f>(1/16)+(1/16)</f>
        <v>0.125</v>
      </c>
      <c r="F26">
        <f>E26*D26</f>
        <v>62.491529717592996</v>
      </c>
      <c r="G26">
        <f>SQRT(F26)</f>
        <v>7.9051584245727167</v>
      </c>
      <c r="H26">
        <f>G26*B29</f>
        <v>16.758187235435251</v>
      </c>
    </row>
    <row r="28" spans="1:8" x14ac:dyDescent="0.25">
      <c r="B28" t="s">
        <v>160</v>
      </c>
    </row>
    <row r="29" spans="1:8" x14ac:dyDescent="0.25">
      <c r="B29">
        <f>_xlfn.T.INV.2T(B26,C26)</f>
        <v>2.119905299221255</v>
      </c>
      <c r="E29" t="s">
        <v>91</v>
      </c>
      <c r="F29">
        <f>ABS(D5-D9)</f>
        <v>19.938521228735937</v>
      </c>
    </row>
    <row r="30" spans="1:8" x14ac:dyDescent="0.25">
      <c r="E30" t="s">
        <v>92</v>
      </c>
      <c r="F30">
        <f t="shared" ref="F30:F32" si="1">ABS(D6-D10)</f>
        <v>6.3326140479425135</v>
      </c>
    </row>
    <row r="31" spans="1:8" x14ac:dyDescent="0.25">
      <c r="E31" t="s">
        <v>93</v>
      </c>
      <c r="F31">
        <f t="shared" si="1"/>
        <v>28.094821892283143</v>
      </c>
    </row>
    <row r="32" spans="1:8" x14ac:dyDescent="0.25">
      <c r="E32" t="s">
        <v>94</v>
      </c>
      <c r="F32">
        <f t="shared" si="1"/>
        <v>49.851161977716934</v>
      </c>
    </row>
    <row r="36" spans="2:3" x14ac:dyDescent="0.25">
      <c r="B36" t="s">
        <v>224</v>
      </c>
      <c r="C36">
        <f>4.898*(SQRT(D18/B5))</f>
        <v>63.228623149183775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58AA-4D8F-4E31-810B-500560BA3DCC}">
  <dimension ref="A1:H28"/>
  <sheetViews>
    <sheetView workbookViewId="0">
      <selection activeCell="I23" sqref="I23"/>
    </sheetView>
  </sheetViews>
  <sheetFormatPr defaultRowHeight="15" x14ac:dyDescent="0.25"/>
  <sheetData>
    <row r="1" spans="1:8" x14ac:dyDescent="0.25">
      <c r="A1" t="s">
        <v>35</v>
      </c>
    </row>
    <row r="3" spans="1:8" ht="15.75" thickBot="1" x14ac:dyDescent="0.3">
      <c r="A3" t="s">
        <v>36</v>
      </c>
    </row>
    <row r="4" spans="1:8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8" x14ac:dyDescent="0.25">
      <c r="A5" t="s">
        <v>91</v>
      </c>
      <c r="B5">
        <v>16</v>
      </c>
      <c r="C5">
        <v>1614.1658274588788</v>
      </c>
      <c r="D5">
        <v>100.88536421617992</v>
      </c>
      <c r="E5">
        <v>3692.7217349990428</v>
      </c>
      <c r="F5">
        <f>SQRT(E5/B5)</f>
        <v>15.191942220711615</v>
      </c>
      <c r="H5" s="56">
        <v>15.191942220711615</v>
      </c>
    </row>
    <row r="6" spans="1:8" x14ac:dyDescent="0.25">
      <c r="A6" t="s">
        <v>92</v>
      </c>
      <c r="B6">
        <v>16</v>
      </c>
      <c r="C6">
        <v>1548.4390735146023</v>
      </c>
      <c r="D6">
        <v>96.777442094662646</v>
      </c>
      <c r="E6">
        <v>3828.9339013014996</v>
      </c>
      <c r="F6">
        <f t="shared" ref="F6:F8" si="0">SQRT(E6/B6)</f>
        <v>15.469594979550813</v>
      </c>
      <c r="H6" s="56">
        <v>15.469594979550813</v>
      </c>
    </row>
    <row r="7" spans="1:8" x14ac:dyDescent="0.25">
      <c r="A7" t="s">
        <v>93</v>
      </c>
      <c r="B7">
        <v>16</v>
      </c>
      <c r="C7">
        <v>1417.9926149714668</v>
      </c>
      <c r="D7">
        <v>88.624538435716673</v>
      </c>
      <c r="E7">
        <v>2890.7859285634649</v>
      </c>
      <c r="F7">
        <f t="shared" si="0"/>
        <v>13.441507375856942</v>
      </c>
      <c r="H7" s="56">
        <v>13.441507375856942</v>
      </c>
    </row>
    <row r="8" spans="1:8" ht="15.75" thickBot="1" x14ac:dyDescent="0.3">
      <c r="A8" s="33" t="s">
        <v>94</v>
      </c>
      <c r="B8" s="33">
        <v>16</v>
      </c>
      <c r="C8" s="33">
        <v>2054.4478012755962</v>
      </c>
      <c r="D8" s="33">
        <v>128.40298757972477</v>
      </c>
      <c r="E8" s="33">
        <v>2605.1185083094169</v>
      </c>
      <c r="F8">
        <f t="shared" si="0"/>
        <v>12.760090390327905</v>
      </c>
      <c r="H8" s="56">
        <v>12.760090390327905</v>
      </c>
    </row>
    <row r="11" spans="1:8" ht="15.75" thickBot="1" x14ac:dyDescent="0.3">
      <c r="A11" t="s">
        <v>42</v>
      </c>
    </row>
    <row r="12" spans="1:8" x14ac:dyDescent="0.25">
      <c r="A12" s="34" t="s">
        <v>43</v>
      </c>
      <c r="B12" s="34" t="s">
        <v>44</v>
      </c>
      <c r="C12" s="34" t="s">
        <v>45</v>
      </c>
      <c r="D12" s="34" t="s">
        <v>46</v>
      </c>
      <c r="E12" s="34" t="s">
        <v>47</v>
      </c>
      <c r="F12" s="34" t="s">
        <v>48</v>
      </c>
      <c r="G12" s="34" t="s">
        <v>49</v>
      </c>
    </row>
    <row r="13" spans="1:8" x14ac:dyDescent="0.25">
      <c r="A13" t="s">
        <v>50</v>
      </c>
      <c r="B13">
        <v>14293.56980062183</v>
      </c>
      <c r="C13">
        <v>3</v>
      </c>
      <c r="D13">
        <v>4764.5232668739436</v>
      </c>
      <c r="E13">
        <v>1.4640295846815918</v>
      </c>
      <c r="F13">
        <v>0.23339127589252232</v>
      </c>
      <c r="G13">
        <v>2.7580782958425822</v>
      </c>
    </row>
    <row r="14" spans="1:8" x14ac:dyDescent="0.25">
      <c r="A14" t="s">
        <v>51</v>
      </c>
      <c r="B14">
        <v>195263.40109760151</v>
      </c>
      <c r="C14">
        <v>60</v>
      </c>
      <c r="D14">
        <v>3254.3900182933585</v>
      </c>
    </row>
    <row r="16" spans="1:8" ht="15.75" thickBot="1" x14ac:dyDescent="0.3">
      <c r="A16" s="33" t="s">
        <v>52</v>
      </c>
      <c r="B16" s="33">
        <v>209556.97089822334</v>
      </c>
      <c r="C16" s="33">
        <v>63</v>
      </c>
      <c r="D16" s="33"/>
      <c r="E16" s="33"/>
      <c r="F16" s="33"/>
      <c r="G16" s="33"/>
    </row>
    <row r="27" spans="4:7" x14ac:dyDescent="0.25">
      <c r="D27">
        <v>20</v>
      </c>
      <c r="G27">
        <f>SQRT(D27)/SQRT(D28)</f>
        <v>0.63245553203367588</v>
      </c>
    </row>
    <row r="28" spans="4:7" x14ac:dyDescent="0.25">
      <c r="D28">
        <v>50</v>
      </c>
      <c r="G28">
        <f>SQRT(D27/D28)</f>
        <v>0.63245553203367588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E6B5-9F1A-4284-AC43-3A0748FA99BD}">
  <dimension ref="A1:H22"/>
  <sheetViews>
    <sheetView workbookViewId="0">
      <selection activeCell="F5" sqref="F5"/>
    </sheetView>
  </sheetViews>
  <sheetFormatPr defaultRowHeight="15" x14ac:dyDescent="0.25"/>
  <sheetData>
    <row r="1" spans="1:8" x14ac:dyDescent="0.25">
      <c r="A1" t="s">
        <v>35</v>
      </c>
    </row>
    <row r="3" spans="1:8" ht="15.75" thickBot="1" x14ac:dyDescent="0.3">
      <c r="A3" t="s">
        <v>36</v>
      </c>
    </row>
    <row r="4" spans="1:8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8" x14ac:dyDescent="0.25">
      <c r="A5" t="s">
        <v>91</v>
      </c>
      <c r="B5">
        <v>16</v>
      </c>
      <c r="C5">
        <v>1192.9553008880289</v>
      </c>
      <c r="D5">
        <v>74.559706305501805</v>
      </c>
      <c r="E5">
        <v>3115.8585865290797</v>
      </c>
      <c r="F5">
        <f>SQRT(E5/B5)</f>
        <v>13.954969066897551</v>
      </c>
      <c r="H5" s="56">
        <v>13.954969066897551</v>
      </c>
    </row>
    <row r="6" spans="1:8" x14ac:dyDescent="0.25">
      <c r="A6" t="s">
        <v>92</v>
      </c>
      <c r="B6">
        <v>16</v>
      </c>
      <c r="C6">
        <v>1140.4871756709829</v>
      </c>
      <c r="D6">
        <v>71.28044847943643</v>
      </c>
      <c r="E6">
        <v>3899.9109163528174</v>
      </c>
      <c r="F6">
        <f t="shared" ref="F6:F8" si="0">SQRT(E6/B6)</f>
        <v>15.612316684978277</v>
      </c>
      <c r="H6" s="56">
        <v>15.612316684978277</v>
      </c>
    </row>
    <row r="7" spans="1:8" x14ac:dyDescent="0.25">
      <c r="A7" t="s">
        <v>93</v>
      </c>
      <c r="B7">
        <v>16</v>
      </c>
      <c r="C7">
        <v>754.79486034628167</v>
      </c>
      <c r="D7">
        <v>47.174678771642604</v>
      </c>
      <c r="E7">
        <v>681.13973266399842</v>
      </c>
      <c r="F7">
        <f t="shared" si="0"/>
        <v>6.5246634619342556</v>
      </c>
      <c r="H7" s="56">
        <v>6.5246634619342556</v>
      </c>
    </row>
    <row r="8" spans="1:8" ht="15.75" thickBot="1" x14ac:dyDescent="0.3">
      <c r="A8" s="33" t="s">
        <v>94</v>
      </c>
      <c r="B8" s="33">
        <v>16</v>
      </c>
      <c r="C8" s="33">
        <v>1319.8789502406114</v>
      </c>
      <c r="D8" s="33">
        <v>82.492434390038213</v>
      </c>
      <c r="E8" s="33">
        <v>740.07789165119561</v>
      </c>
      <c r="F8">
        <f t="shared" si="0"/>
        <v>6.8010931642052759</v>
      </c>
      <c r="H8" s="56">
        <v>6.8010931642052759</v>
      </c>
    </row>
    <row r="11" spans="1:8" ht="15.75" thickBot="1" x14ac:dyDescent="0.3">
      <c r="A11" t="s">
        <v>42</v>
      </c>
    </row>
    <row r="12" spans="1:8" x14ac:dyDescent="0.25">
      <c r="A12" s="34" t="s">
        <v>43</v>
      </c>
      <c r="B12" s="34" t="s">
        <v>44</v>
      </c>
      <c r="C12" s="34" t="s">
        <v>45</v>
      </c>
      <c r="D12" s="34" t="s">
        <v>46</v>
      </c>
      <c r="E12" s="34" t="s">
        <v>47</v>
      </c>
      <c r="F12" s="34" t="s">
        <v>48</v>
      </c>
      <c r="G12" s="34" t="s">
        <v>49</v>
      </c>
    </row>
    <row r="13" spans="1:8" x14ac:dyDescent="0.25">
      <c r="A13" t="s">
        <v>50</v>
      </c>
      <c r="B13">
        <v>11111.048251874687</v>
      </c>
      <c r="C13">
        <v>3</v>
      </c>
      <c r="D13">
        <v>3703.6827506248956</v>
      </c>
      <c r="E13">
        <v>1.7559267045392875</v>
      </c>
      <c r="F13">
        <v>0.1652728386879036</v>
      </c>
      <c r="G13">
        <v>2.7580782958425822</v>
      </c>
    </row>
    <row r="14" spans="1:8" x14ac:dyDescent="0.25">
      <c r="A14" t="s">
        <v>51</v>
      </c>
      <c r="B14">
        <v>126554.8069079564</v>
      </c>
      <c r="C14">
        <v>60</v>
      </c>
      <c r="D14">
        <v>2109.2467817992733</v>
      </c>
    </row>
    <row r="16" spans="1:8" ht="15.75" thickBot="1" x14ac:dyDescent="0.3">
      <c r="A16" s="33" t="s">
        <v>52</v>
      </c>
      <c r="B16" s="33">
        <v>137665.85515983109</v>
      </c>
      <c r="C16" s="33">
        <v>63</v>
      </c>
      <c r="D16" s="33"/>
      <c r="E16" s="33"/>
      <c r="F16" s="33"/>
      <c r="G16" s="33"/>
    </row>
    <row r="22" spans="2:2" x14ac:dyDescent="0.25">
      <c r="B22">
        <f>SQRT(E5)/SQRT(B5)</f>
        <v>13.954969066897551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9CEE-BFE0-481D-8EFE-D24D5CBCDE61}">
  <dimension ref="A1:H30"/>
  <sheetViews>
    <sheetView workbookViewId="0">
      <selection activeCell="B25" sqref="B25:K30"/>
    </sheetView>
  </sheetViews>
  <sheetFormatPr defaultRowHeight="15" x14ac:dyDescent="0.25"/>
  <sheetData>
    <row r="1" spans="1:7" x14ac:dyDescent="0.25">
      <c r="A1" t="s">
        <v>35</v>
      </c>
    </row>
    <row r="3" spans="1:7" ht="15.75" thickBot="1" x14ac:dyDescent="0.3">
      <c r="A3" t="s">
        <v>36</v>
      </c>
    </row>
    <row r="4" spans="1:7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</row>
    <row r="5" spans="1:7" x14ac:dyDescent="0.25">
      <c r="A5" t="s">
        <v>149</v>
      </c>
      <c r="B5">
        <v>16</v>
      </c>
      <c r="C5">
        <v>1614.1658274588788</v>
      </c>
      <c r="D5">
        <v>100.88536421617992</v>
      </c>
      <c r="E5">
        <v>3692.7217349990428</v>
      </c>
      <c r="F5">
        <f>SQRT(E5/B5)</f>
        <v>15.191942220711615</v>
      </c>
    </row>
    <row r="6" spans="1:7" x14ac:dyDescent="0.25">
      <c r="A6" t="s">
        <v>150</v>
      </c>
      <c r="B6">
        <v>16</v>
      </c>
      <c r="C6">
        <v>1548.4390735146023</v>
      </c>
      <c r="D6">
        <v>96.777442094662646</v>
      </c>
      <c r="E6">
        <v>3828.9339013014996</v>
      </c>
      <c r="F6">
        <f t="shared" ref="F6:F12" si="0">SQRT(E6/B6)</f>
        <v>15.469594979550813</v>
      </c>
    </row>
    <row r="7" spans="1:7" x14ac:dyDescent="0.25">
      <c r="A7" t="s">
        <v>151</v>
      </c>
      <c r="B7">
        <v>16</v>
      </c>
      <c r="C7">
        <v>1417.9926149714668</v>
      </c>
      <c r="D7">
        <v>88.624538435716673</v>
      </c>
      <c r="E7">
        <v>2890.7859285634649</v>
      </c>
      <c r="F7">
        <f t="shared" si="0"/>
        <v>13.441507375856942</v>
      </c>
    </row>
    <row r="8" spans="1:7" x14ac:dyDescent="0.25">
      <c r="A8" t="s">
        <v>152</v>
      </c>
      <c r="B8">
        <v>16</v>
      </c>
      <c r="C8">
        <v>2054.4478012755962</v>
      </c>
      <c r="D8">
        <v>128.40298757972477</v>
      </c>
      <c r="E8">
        <v>2605.1185083094169</v>
      </c>
      <c r="F8">
        <f t="shared" si="0"/>
        <v>12.760090390327905</v>
      </c>
    </row>
    <row r="9" spans="1:7" x14ac:dyDescent="0.25">
      <c r="A9" t="s">
        <v>153</v>
      </c>
      <c r="B9">
        <v>16</v>
      </c>
      <c r="C9">
        <v>1192.9553008880289</v>
      </c>
      <c r="D9">
        <v>74.559706305501805</v>
      </c>
      <c r="E9">
        <v>3115.8585865290797</v>
      </c>
      <c r="F9">
        <f t="shared" si="0"/>
        <v>13.954969066897551</v>
      </c>
    </row>
    <row r="10" spans="1:7" x14ac:dyDescent="0.25">
      <c r="A10" t="s">
        <v>154</v>
      </c>
      <c r="B10">
        <v>16</v>
      </c>
      <c r="C10">
        <v>1140.4871756709829</v>
      </c>
      <c r="D10">
        <v>71.28044847943643</v>
      </c>
      <c r="E10">
        <v>3899.9109163528174</v>
      </c>
      <c r="F10">
        <f>SQRT(E10/B10)</f>
        <v>15.612316684978277</v>
      </c>
    </row>
    <row r="11" spans="1:7" x14ac:dyDescent="0.25">
      <c r="A11" t="s">
        <v>155</v>
      </c>
      <c r="B11">
        <v>16</v>
      </c>
      <c r="C11">
        <v>754.79486034628167</v>
      </c>
      <c r="D11">
        <v>47.174678771642604</v>
      </c>
      <c r="E11">
        <v>681.13973266399842</v>
      </c>
      <c r="F11">
        <f t="shared" si="0"/>
        <v>6.5246634619342556</v>
      </c>
    </row>
    <row r="12" spans="1:7" ht="15.75" thickBot="1" x14ac:dyDescent="0.3">
      <c r="A12" s="33" t="s">
        <v>156</v>
      </c>
      <c r="B12" s="33">
        <v>16</v>
      </c>
      <c r="C12" s="33">
        <v>1319.8789502406114</v>
      </c>
      <c r="D12" s="33">
        <v>82.492434390038213</v>
      </c>
      <c r="E12" s="33">
        <v>740.07789165119561</v>
      </c>
      <c r="F12">
        <f t="shared" si="0"/>
        <v>6.8010931642052759</v>
      </c>
    </row>
    <row r="15" spans="1:7" ht="15.75" thickBot="1" x14ac:dyDescent="0.3">
      <c r="A15" t="s">
        <v>42</v>
      </c>
    </row>
    <row r="16" spans="1:7" x14ac:dyDescent="0.25">
      <c r="A16" s="34" t="s">
        <v>43</v>
      </c>
      <c r="B16" s="34" t="s">
        <v>44</v>
      </c>
      <c r="C16" s="34" t="s">
        <v>45</v>
      </c>
      <c r="D16" s="34" t="s">
        <v>46</v>
      </c>
      <c r="E16" s="34" t="s">
        <v>47</v>
      </c>
      <c r="F16" s="34" t="s">
        <v>48</v>
      </c>
      <c r="G16" s="34" t="s">
        <v>49</v>
      </c>
    </row>
    <row r="17" spans="1:8" x14ac:dyDescent="0.25">
      <c r="A17" t="s">
        <v>50</v>
      </c>
      <c r="B17">
        <v>64148.468872724334</v>
      </c>
      <c r="C17">
        <v>7</v>
      </c>
      <c r="D17">
        <v>9164.0669818177612</v>
      </c>
      <c r="E17">
        <v>3.4171094439726022</v>
      </c>
      <c r="F17">
        <v>2.2942159344876882E-3</v>
      </c>
      <c r="G17">
        <v>2.0867702777215946</v>
      </c>
    </row>
    <row r="18" spans="1:8" x14ac:dyDescent="0.25">
      <c r="A18" t="s">
        <v>51</v>
      </c>
      <c r="B18">
        <v>321818.20800555794</v>
      </c>
      <c r="C18">
        <v>120</v>
      </c>
      <c r="D18">
        <v>2681.8184000463161</v>
      </c>
    </row>
    <row r="20" spans="1:8" ht="15.75" thickBot="1" x14ac:dyDescent="0.3">
      <c r="A20" s="33" t="s">
        <v>52</v>
      </c>
      <c r="B20" s="33">
        <v>385966.67687828228</v>
      </c>
      <c r="C20" s="33">
        <v>127</v>
      </c>
      <c r="D20" s="33"/>
      <c r="E20" s="33"/>
      <c r="F20" s="33"/>
      <c r="G20" s="33"/>
    </row>
    <row r="25" spans="1:8" x14ac:dyDescent="0.25">
      <c r="B25" t="s">
        <v>157</v>
      </c>
      <c r="C25" t="s">
        <v>158</v>
      </c>
      <c r="D25" t="s">
        <v>159</v>
      </c>
    </row>
    <row r="26" spans="1:8" x14ac:dyDescent="0.25">
      <c r="B26">
        <v>0.05</v>
      </c>
      <c r="C26">
        <f>C18</f>
        <v>120</v>
      </c>
      <c r="D26">
        <f>D18</f>
        <v>2681.8184000463161</v>
      </c>
      <c r="E26">
        <f>(1/16)+(1/16)</f>
        <v>0.125</v>
      </c>
      <c r="F26">
        <f>E26*D26</f>
        <v>335.22730000578952</v>
      </c>
      <c r="G26">
        <f>SQRT(F26)</f>
        <v>18.309213527778564</v>
      </c>
      <c r="H26">
        <f>G26*B29</f>
        <v>36.250968556795527</v>
      </c>
    </row>
    <row r="28" spans="1:8" x14ac:dyDescent="0.25">
      <c r="B28" t="s">
        <v>160</v>
      </c>
    </row>
    <row r="29" spans="1:8" x14ac:dyDescent="0.25">
      <c r="B29">
        <f>_xlfn.T.INV.2T(B26,C26)</f>
        <v>1.9799304050824413</v>
      </c>
      <c r="E29" t="s">
        <v>93</v>
      </c>
      <c r="F29">
        <f>ABS(D7-D11)</f>
        <v>41.449859664074069</v>
      </c>
    </row>
    <row r="30" spans="1:8" x14ac:dyDescent="0.25">
      <c r="E30" t="s">
        <v>94</v>
      </c>
      <c r="F30">
        <f>ABS(D8-D12)</f>
        <v>45.910553189686553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3E7D-D336-4E3B-A816-204A365E0B87}">
  <dimension ref="A1:G41"/>
  <sheetViews>
    <sheetView showOutlineSymbols="0" showWhiteSpace="0" workbookViewId="0">
      <selection activeCell="F6" sqref="F6"/>
    </sheetView>
  </sheetViews>
  <sheetFormatPr defaultRowHeight="15" x14ac:dyDescent="0.25"/>
  <cols>
    <col min="6" max="6" width="14.42578125" customWidth="1"/>
  </cols>
  <sheetData>
    <row r="1" spans="1:7" x14ac:dyDescent="0.25">
      <c r="A1" t="s">
        <v>35</v>
      </c>
    </row>
    <row r="3" spans="1:7" ht="15.75" thickBot="1" x14ac:dyDescent="0.3">
      <c r="A3" t="s">
        <v>36</v>
      </c>
    </row>
    <row r="4" spans="1:7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53</v>
      </c>
    </row>
    <row r="5" spans="1:7" x14ac:dyDescent="0.25">
      <c r="A5">
        <v>3118</v>
      </c>
      <c r="B5">
        <v>4</v>
      </c>
      <c r="C5">
        <v>4.63</v>
      </c>
      <c r="D5">
        <v>1.1575</v>
      </c>
      <c r="E5">
        <v>0.3314250000000003</v>
      </c>
      <c r="F5">
        <f>SQRT(E5/B5)</f>
        <v>0.28784761593593244</v>
      </c>
    </row>
    <row r="6" spans="1:7" x14ac:dyDescent="0.25">
      <c r="A6">
        <v>3813</v>
      </c>
      <c r="B6">
        <v>4</v>
      </c>
      <c r="C6">
        <v>6.68</v>
      </c>
      <c r="D6">
        <v>1.67</v>
      </c>
      <c r="E6">
        <v>0.22046666666666681</v>
      </c>
      <c r="F6">
        <f t="shared" ref="F6:F8" si="0">SQRT(E6/B6)</f>
        <v>0.234769390395483</v>
      </c>
    </row>
    <row r="7" spans="1:7" x14ac:dyDescent="0.25">
      <c r="A7">
        <v>3815</v>
      </c>
      <c r="B7">
        <v>4</v>
      </c>
      <c r="C7">
        <v>8.4899999999999984</v>
      </c>
      <c r="D7">
        <v>2.1224999999999996</v>
      </c>
      <c r="E7">
        <v>3.2425000000000002E-2</v>
      </c>
      <c r="F7">
        <f t="shared" si="0"/>
        <v>9.0034715526845541E-2</v>
      </c>
    </row>
    <row r="8" spans="1:7" ht="15.75" thickBot="1" x14ac:dyDescent="0.3">
      <c r="A8" s="33">
        <v>4290</v>
      </c>
      <c r="B8" s="33">
        <v>4</v>
      </c>
      <c r="C8" s="33">
        <v>1.61</v>
      </c>
      <c r="D8" s="33">
        <v>0.40250000000000002</v>
      </c>
      <c r="E8" s="33">
        <v>9.8250000000000091E-3</v>
      </c>
      <c r="F8">
        <f t="shared" si="0"/>
        <v>4.9560569003997544E-2</v>
      </c>
    </row>
    <row r="11" spans="1:7" ht="15.75" thickBot="1" x14ac:dyDescent="0.3">
      <c r="A11" t="s">
        <v>42</v>
      </c>
    </row>
    <row r="12" spans="1:7" x14ac:dyDescent="0.25">
      <c r="A12" s="34" t="s">
        <v>43</v>
      </c>
      <c r="B12" s="34" t="s">
        <v>44</v>
      </c>
      <c r="C12" s="34" t="s">
        <v>45</v>
      </c>
      <c r="D12" s="34" t="s">
        <v>46</v>
      </c>
      <c r="E12" s="34" t="s">
        <v>47</v>
      </c>
      <c r="F12" s="34" t="s">
        <v>48</v>
      </c>
      <c r="G12" s="34" t="s">
        <v>49</v>
      </c>
    </row>
    <row r="13" spans="1:7" x14ac:dyDescent="0.25">
      <c r="A13" t="s">
        <v>50</v>
      </c>
      <c r="B13">
        <v>6.5336187500000005</v>
      </c>
      <c r="C13">
        <v>3</v>
      </c>
      <c r="D13">
        <v>2.1778729166666668</v>
      </c>
      <c r="E13">
        <v>14.662313982355503</v>
      </c>
      <c r="F13">
        <v>2.5685424754942897E-4</v>
      </c>
      <c r="G13">
        <v>3.4902948194976045</v>
      </c>
    </row>
    <row r="14" spans="1:7" x14ac:dyDescent="0.25">
      <c r="A14" t="s">
        <v>51</v>
      </c>
      <c r="B14">
        <v>1.7824249999999997</v>
      </c>
      <c r="C14">
        <v>12</v>
      </c>
      <c r="D14">
        <v>0.14853541666666664</v>
      </c>
    </row>
    <row r="16" spans="1:7" ht="15.75" thickBot="1" x14ac:dyDescent="0.3">
      <c r="A16" s="33" t="s">
        <v>52</v>
      </c>
      <c r="B16" s="33">
        <v>8.3160437500000004</v>
      </c>
      <c r="C16" s="33">
        <v>15</v>
      </c>
      <c r="D16" s="33"/>
      <c r="E16" s="33"/>
      <c r="F16" s="33"/>
      <c r="G16" s="33"/>
    </row>
    <row r="26" spans="1:6" x14ac:dyDescent="0.25">
      <c r="A26" t="s">
        <v>35</v>
      </c>
    </row>
    <row r="28" spans="1:6" ht="15.75" thickBot="1" x14ac:dyDescent="0.3">
      <c r="A28" t="s">
        <v>36</v>
      </c>
    </row>
    <row r="29" spans="1:6" x14ac:dyDescent="0.25">
      <c r="A29" s="34" t="s">
        <v>37</v>
      </c>
      <c r="B29" s="34" t="s">
        <v>38</v>
      </c>
      <c r="C29" s="34" t="s">
        <v>39</v>
      </c>
      <c r="D29" s="34" t="s">
        <v>40</v>
      </c>
      <c r="E29" s="34" t="s">
        <v>41</v>
      </c>
      <c r="F29" s="35" t="s">
        <v>53</v>
      </c>
    </row>
    <row r="30" spans="1:6" x14ac:dyDescent="0.25">
      <c r="A30" t="s">
        <v>66</v>
      </c>
      <c r="B30">
        <v>8</v>
      </c>
      <c r="C30">
        <v>4.2649999999999997</v>
      </c>
      <c r="D30">
        <v>1.1575</v>
      </c>
      <c r="E30">
        <v>0.3314250000000003</v>
      </c>
      <c r="F30">
        <f>SQRT(E30/B30)</f>
        <v>0.20353900117667875</v>
      </c>
    </row>
    <row r="31" spans="1:6" x14ac:dyDescent="0.25">
      <c r="A31" t="s">
        <v>67</v>
      </c>
      <c r="B31">
        <v>6</v>
      </c>
      <c r="C31">
        <v>3.1880000000000002</v>
      </c>
      <c r="D31">
        <v>1.67</v>
      </c>
      <c r="E31">
        <v>0.22046666666666681</v>
      </c>
      <c r="F31">
        <f t="shared" ref="F31:F33" si="1">SQRT(E31/B31)</f>
        <v>0.1916884045643984</v>
      </c>
    </row>
    <row r="32" spans="1:6" x14ac:dyDescent="0.25">
      <c r="A32" t="s">
        <v>68</v>
      </c>
      <c r="B32">
        <v>8</v>
      </c>
      <c r="C32">
        <v>4.6619999999999999</v>
      </c>
      <c r="D32">
        <v>2.1224999999999996</v>
      </c>
      <c r="E32">
        <v>3.2425000000000002E-2</v>
      </c>
      <c r="F32">
        <f t="shared" si="1"/>
        <v>6.3664157891234224E-2</v>
      </c>
    </row>
    <row r="33" spans="1:7" ht="15.75" thickBot="1" x14ac:dyDescent="0.3">
      <c r="A33" s="33" t="s">
        <v>69</v>
      </c>
      <c r="B33" s="33">
        <v>7</v>
      </c>
      <c r="C33" s="33">
        <v>4.452</v>
      </c>
      <c r="D33" s="33">
        <v>0.40250000000000002</v>
      </c>
      <c r="E33" s="33">
        <v>9.8250000000000091E-3</v>
      </c>
      <c r="F33">
        <f t="shared" si="1"/>
        <v>3.7464268691266747E-2</v>
      </c>
    </row>
    <row r="36" spans="1:7" ht="15.75" thickBot="1" x14ac:dyDescent="0.3">
      <c r="A36" t="s">
        <v>42</v>
      </c>
    </row>
    <row r="37" spans="1:7" x14ac:dyDescent="0.25">
      <c r="A37" s="34" t="s">
        <v>43</v>
      </c>
      <c r="B37" s="34" t="s">
        <v>44</v>
      </c>
      <c r="C37" s="34" t="s">
        <v>45</v>
      </c>
      <c r="D37" s="34" t="s">
        <v>46</v>
      </c>
      <c r="E37" s="34" t="s">
        <v>47</v>
      </c>
      <c r="F37" s="34" t="s">
        <v>48</v>
      </c>
      <c r="G37" s="34" t="s">
        <v>49</v>
      </c>
    </row>
    <row r="38" spans="1:7" x14ac:dyDescent="0.25">
      <c r="A38" t="s">
        <v>50</v>
      </c>
      <c r="B38">
        <v>6.5336187500000005</v>
      </c>
      <c r="C38">
        <v>3</v>
      </c>
      <c r="D38">
        <v>2.1778729166666668</v>
      </c>
      <c r="E38">
        <v>14.662313982355503</v>
      </c>
      <c r="F38">
        <v>2.5685424754942897E-4</v>
      </c>
      <c r="G38">
        <v>3.4902948194976045</v>
      </c>
    </row>
    <row r="39" spans="1:7" x14ac:dyDescent="0.25">
      <c r="A39" t="s">
        <v>51</v>
      </c>
      <c r="B39">
        <v>1.7824249999999997</v>
      </c>
      <c r="C39">
        <v>12</v>
      </c>
      <c r="D39">
        <v>0.14853541666666664</v>
      </c>
    </row>
    <row r="41" spans="1:7" ht="15.75" thickBot="1" x14ac:dyDescent="0.3">
      <c r="A41" s="33" t="s">
        <v>52</v>
      </c>
      <c r="B41" s="33">
        <v>8.3160437500000004</v>
      </c>
      <c r="C41" s="33">
        <v>15</v>
      </c>
      <c r="D41" s="33"/>
      <c r="E41" s="33"/>
      <c r="F41" s="33"/>
      <c r="G41" s="3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3519-C331-4A0C-BB58-D55A7C9A3F64}">
  <dimension ref="A1:G16"/>
  <sheetViews>
    <sheetView showOutlineSymbols="0" showWhiteSpace="0" workbookViewId="0">
      <selection activeCell="F5" sqref="F5"/>
    </sheetView>
  </sheetViews>
  <sheetFormatPr defaultRowHeight="15" x14ac:dyDescent="0.25"/>
  <cols>
    <col min="6" max="6" width="18" customWidth="1"/>
  </cols>
  <sheetData>
    <row r="1" spans="1:7" x14ac:dyDescent="0.25">
      <c r="A1" t="s">
        <v>35</v>
      </c>
    </row>
    <row r="3" spans="1:7" ht="15.75" thickBot="1" x14ac:dyDescent="0.3">
      <c r="A3" t="s">
        <v>36</v>
      </c>
    </row>
    <row r="4" spans="1:7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53</v>
      </c>
    </row>
    <row r="5" spans="1:7" x14ac:dyDescent="0.25">
      <c r="A5">
        <v>3118</v>
      </c>
      <c r="B5">
        <v>4</v>
      </c>
      <c r="C5">
        <v>2.0999999999999996</v>
      </c>
      <c r="D5">
        <v>0.52499999999999991</v>
      </c>
      <c r="E5">
        <v>3.270000000000025E-2</v>
      </c>
      <c r="F5">
        <f>SQRT(E5/B5)</f>
        <v>9.0415706600125961E-2</v>
      </c>
    </row>
    <row r="6" spans="1:7" x14ac:dyDescent="0.25">
      <c r="A6">
        <v>3813</v>
      </c>
      <c r="B6">
        <v>4</v>
      </c>
      <c r="C6">
        <v>3.8800000000000003</v>
      </c>
      <c r="D6">
        <v>0.97000000000000008</v>
      </c>
      <c r="E6">
        <v>7.1133333333333201E-2</v>
      </c>
      <c r="F6">
        <f t="shared" ref="F6:F8" si="0">SQRT(E6/B6)</f>
        <v>0.13335416503931663</v>
      </c>
    </row>
    <row r="7" spans="1:7" x14ac:dyDescent="0.25">
      <c r="A7">
        <v>3815</v>
      </c>
      <c r="B7">
        <v>4</v>
      </c>
      <c r="C7">
        <v>4.0999999999999996</v>
      </c>
      <c r="D7">
        <v>1.0249999999999999</v>
      </c>
      <c r="E7">
        <v>3.2166666666666899E-2</v>
      </c>
      <c r="F7">
        <f t="shared" si="0"/>
        <v>8.9675340348764357E-2</v>
      </c>
    </row>
    <row r="8" spans="1:7" ht="15.75" thickBot="1" x14ac:dyDescent="0.3">
      <c r="A8" s="33">
        <v>4290</v>
      </c>
      <c r="B8" s="33">
        <v>4</v>
      </c>
      <c r="C8" s="33">
        <v>1.8499999999999999</v>
      </c>
      <c r="D8" s="33">
        <v>0.46249999999999997</v>
      </c>
      <c r="E8" s="33">
        <v>4.462500000000006E-2</v>
      </c>
      <c r="F8">
        <f t="shared" si="0"/>
        <v>0.10562315087138811</v>
      </c>
    </row>
    <row r="11" spans="1:7" ht="15.75" thickBot="1" x14ac:dyDescent="0.3">
      <c r="A11" t="s">
        <v>42</v>
      </c>
    </row>
    <row r="12" spans="1:7" x14ac:dyDescent="0.25">
      <c r="A12" s="34" t="s">
        <v>43</v>
      </c>
      <c r="B12" s="34" t="s">
        <v>44</v>
      </c>
      <c r="C12" s="34" t="s">
        <v>45</v>
      </c>
      <c r="D12" s="34" t="s">
        <v>46</v>
      </c>
      <c r="E12" s="34" t="s">
        <v>47</v>
      </c>
      <c r="F12" s="34" t="s">
        <v>48</v>
      </c>
      <c r="G12" s="34" t="s">
        <v>49</v>
      </c>
    </row>
    <row r="13" spans="1:7" x14ac:dyDescent="0.25">
      <c r="A13" t="s">
        <v>50</v>
      </c>
      <c r="B13">
        <v>1.0289187499999999</v>
      </c>
      <c r="C13">
        <v>3</v>
      </c>
      <c r="D13">
        <v>0.34297291666666663</v>
      </c>
      <c r="E13">
        <v>7.5952479815455582</v>
      </c>
      <c r="F13">
        <v>4.1459604789390965E-3</v>
      </c>
      <c r="G13">
        <v>3.4902948194976045</v>
      </c>
    </row>
    <row r="14" spans="1:7" x14ac:dyDescent="0.25">
      <c r="A14" t="s">
        <v>51</v>
      </c>
      <c r="B14">
        <v>0.541875</v>
      </c>
      <c r="C14">
        <v>12</v>
      </c>
      <c r="D14">
        <v>4.5156250000000002E-2</v>
      </c>
    </row>
    <row r="16" spans="1:7" ht="15.75" thickBot="1" x14ac:dyDescent="0.3">
      <c r="A16" s="33" t="s">
        <v>52</v>
      </c>
      <c r="B16" s="33">
        <v>1.57079375</v>
      </c>
      <c r="C16" s="33">
        <v>15</v>
      </c>
      <c r="D16" s="33"/>
      <c r="E16" s="33"/>
      <c r="F16" s="33"/>
      <c r="G16" s="3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72F9-BC3F-4F13-8492-4F73B8171CD5}">
  <dimension ref="B3:M43"/>
  <sheetViews>
    <sheetView showOutlineSymbols="0" showWhiteSpace="0" workbookViewId="0">
      <selection activeCell="C52" sqref="C52"/>
    </sheetView>
  </sheetViews>
  <sheetFormatPr defaultRowHeight="15" x14ac:dyDescent="0.25"/>
  <cols>
    <col min="2" max="2" width="10.5703125" style="11" customWidth="1"/>
    <col min="3" max="3" width="21.85546875" style="11" customWidth="1"/>
    <col min="4" max="4" width="22.7109375" style="11" customWidth="1"/>
    <col min="5" max="5" width="21.7109375" style="11" customWidth="1"/>
    <col min="6" max="6" width="16.85546875" customWidth="1"/>
    <col min="7" max="7" width="13.28515625" style="11" customWidth="1"/>
    <col min="8" max="8" width="20.5703125" style="11" customWidth="1"/>
    <col min="9" max="9" width="22.42578125" customWidth="1"/>
    <col min="10" max="10" width="23.28515625" customWidth="1"/>
    <col min="11" max="11" width="21.28515625" customWidth="1"/>
    <col min="12" max="12" width="14.5703125" customWidth="1"/>
  </cols>
  <sheetData>
    <row r="3" spans="2:10" x14ac:dyDescent="0.25">
      <c r="B3" s="1" t="s">
        <v>30</v>
      </c>
      <c r="C3" s="1" t="s">
        <v>31</v>
      </c>
      <c r="D3" s="1" t="s">
        <v>32</v>
      </c>
      <c r="E3" s="1" t="s">
        <v>33</v>
      </c>
      <c r="G3" s="1" t="s">
        <v>30</v>
      </c>
      <c r="H3" s="1" t="s">
        <v>31</v>
      </c>
      <c r="I3" s="1" t="s">
        <v>32</v>
      </c>
      <c r="J3" s="1" t="s">
        <v>33</v>
      </c>
    </row>
    <row r="4" spans="2:10" x14ac:dyDescent="0.25">
      <c r="B4" s="72">
        <v>3118</v>
      </c>
      <c r="C4" s="1" t="s">
        <v>3</v>
      </c>
      <c r="D4" s="1">
        <v>0.46</v>
      </c>
      <c r="E4" s="71">
        <f>AVERAGEA(D4:D7)</f>
        <v>1.1575</v>
      </c>
      <c r="F4" s="71"/>
      <c r="G4" s="72">
        <v>3118</v>
      </c>
      <c r="H4" s="1" t="s">
        <v>3</v>
      </c>
      <c r="I4" s="1">
        <v>0.63</v>
      </c>
      <c r="J4" s="71">
        <f>AVERAGEA(I4:I7)</f>
        <v>0.52499999999999991</v>
      </c>
    </row>
    <row r="5" spans="2:10" x14ac:dyDescent="0.25">
      <c r="B5" s="72"/>
      <c r="C5" s="1" t="s">
        <v>4</v>
      </c>
      <c r="D5" s="1">
        <v>0.91</v>
      </c>
      <c r="E5" s="71"/>
      <c r="F5" s="71"/>
      <c r="G5" s="72"/>
      <c r="H5" s="1" t="s">
        <v>4</v>
      </c>
      <c r="I5" s="1">
        <v>0.56000000000000005</v>
      </c>
      <c r="J5" s="71"/>
    </row>
    <row r="6" spans="2:10" x14ac:dyDescent="0.25">
      <c r="B6" s="72"/>
      <c r="C6" s="1" t="s">
        <v>5</v>
      </c>
      <c r="D6" s="1">
        <v>1.63</v>
      </c>
      <c r="E6" s="71"/>
      <c r="F6" s="71"/>
      <c r="G6" s="72"/>
      <c r="H6" s="1" t="s">
        <v>5</v>
      </c>
      <c r="I6" s="1">
        <v>0.65</v>
      </c>
      <c r="J6" s="71"/>
    </row>
    <row r="7" spans="2:10" x14ac:dyDescent="0.25">
      <c r="B7" s="72"/>
      <c r="C7" s="1" t="s">
        <v>6</v>
      </c>
      <c r="D7" s="1">
        <v>1.63</v>
      </c>
      <c r="E7" s="71"/>
      <c r="F7" s="71"/>
      <c r="G7" s="72"/>
      <c r="H7" s="1" t="s">
        <v>6</v>
      </c>
      <c r="I7" s="1">
        <v>0.26</v>
      </c>
      <c r="J7" s="71"/>
    </row>
    <row r="8" spans="2:10" x14ac:dyDescent="0.25">
      <c r="B8" s="72">
        <v>3813</v>
      </c>
      <c r="C8" s="1" t="s">
        <v>3</v>
      </c>
      <c r="D8" s="1">
        <v>1.31</v>
      </c>
      <c r="E8" s="71">
        <f>AVERAGEA(D8:D11)</f>
        <v>1.67</v>
      </c>
      <c r="F8" s="71"/>
      <c r="G8" s="72">
        <v>3813</v>
      </c>
      <c r="H8" s="1" t="s">
        <v>3</v>
      </c>
      <c r="I8" s="1">
        <v>0.93</v>
      </c>
      <c r="J8" s="71">
        <f>AVERAGEA(I8:I11)</f>
        <v>0.97000000000000008</v>
      </c>
    </row>
    <row r="9" spans="2:10" x14ac:dyDescent="0.25">
      <c r="B9" s="72"/>
      <c r="C9" s="1" t="s">
        <v>4</v>
      </c>
      <c r="D9" s="1">
        <v>1.22</v>
      </c>
      <c r="E9" s="71"/>
      <c r="F9" s="71"/>
      <c r="G9" s="72"/>
      <c r="H9" s="1" t="s">
        <v>4</v>
      </c>
      <c r="I9" s="1">
        <v>1.31</v>
      </c>
      <c r="J9" s="71"/>
    </row>
    <row r="10" spans="2:10" x14ac:dyDescent="0.25">
      <c r="B10" s="72"/>
      <c r="C10" s="1" t="s">
        <v>5</v>
      </c>
      <c r="D10" s="1">
        <v>2.0499999999999998</v>
      </c>
      <c r="E10" s="71"/>
      <c r="F10" s="71"/>
      <c r="G10" s="72"/>
      <c r="H10" s="1" t="s">
        <v>5</v>
      </c>
      <c r="I10" s="1">
        <v>0.98</v>
      </c>
      <c r="J10" s="71"/>
    </row>
    <row r="11" spans="2:10" x14ac:dyDescent="0.25">
      <c r="B11" s="72"/>
      <c r="C11" s="1" t="s">
        <v>6</v>
      </c>
      <c r="D11" s="1">
        <v>2.1</v>
      </c>
      <c r="E11" s="71"/>
      <c r="F11" s="71"/>
      <c r="G11" s="72"/>
      <c r="H11" s="1" t="s">
        <v>6</v>
      </c>
      <c r="I11" s="1">
        <v>0.66</v>
      </c>
      <c r="J11" s="71"/>
    </row>
    <row r="12" spans="2:10" x14ac:dyDescent="0.25">
      <c r="B12" s="72">
        <v>3815</v>
      </c>
      <c r="C12" s="1" t="s">
        <v>3</v>
      </c>
      <c r="D12" s="1">
        <v>2.0699999999999998</v>
      </c>
      <c r="E12" s="71">
        <f>AVERAGEA(D12:D15)</f>
        <v>2.1224999999999996</v>
      </c>
      <c r="F12" s="72"/>
      <c r="G12" s="72">
        <v>3815</v>
      </c>
      <c r="H12" s="1" t="s">
        <v>3</v>
      </c>
      <c r="I12" s="1">
        <v>0.98</v>
      </c>
      <c r="J12" s="71">
        <f t="shared" ref="J12" si="0">AVERAGEA(I12:I15)</f>
        <v>1.0249999999999999</v>
      </c>
    </row>
    <row r="13" spans="2:10" x14ac:dyDescent="0.25">
      <c r="B13" s="72"/>
      <c r="C13" s="1" t="s">
        <v>4</v>
      </c>
      <c r="D13" s="1">
        <v>2.3199999999999998</v>
      </c>
      <c r="E13" s="71"/>
      <c r="F13" s="72"/>
      <c r="G13" s="72"/>
      <c r="H13" s="1" t="s">
        <v>4</v>
      </c>
      <c r="I13" s="1">
        <v>1.07</v>
      </c>
      <c r="J13" s="71"/>
    </row>
    <row r="14" spans="2:10" x14ac:dyDescent="0.25">
      <c r="B14" s="72"/>
      <c r="C14" s="1" t="s">
        <v>5</v>
      </c>
      <c r="D14" s="1">
        <v>1.9</v>
      </c>
      <c r="E14" s="71"/>
      <c r="F14" s="72"/>
      <c r="G14" s="72"/>
      <c r="H14" s="1" t="s">
        <v>5</v>
      </c>
      <c r="I14" s="1">
        <v>1.24</v>
      </c>
      <c r="J14" s="71"/>
    </row>
    <row r="15" spans="2:10" x14ac:dyDescent="0.25">
      <c r="B15" s="72"/>
      <c r="C15" s="1" t="s">
        <v>6</v>
      </c>
      <c r="D15" s="1">
        <v>2.2000000000000002</v>
      </c>
      <c r="E15" s="71"/>
      <c r="F15" s="72"/>
      <c r="G15" s="72"/>
      <c r="H15" s="1" t="s">
        <v>6</v>
      </c>
      <c r="I15" s="1">
        <v>0.81</v>
      </c>
      <c r="J15" s="71"/>
    </row>
    <row r="16" spans="2:10" x14ac:dyDescent="0.25">
      <c r="B16" s="72">
        <v>4290</v>
      </c>
      <c r="C16" s="1" t="s">
        <v>3</v>
      </c>
      <c r="D16" s="1">
        <v>0.53</v>
      </c>
      <c r="E16" s="71">
        <f t="shared" ref="E16" si="1">AVERAGEA(D16:D19)</f>
        <v>0.40250000000000002</v>
      </c>
      <c r="F16" s="71"/>
      <c r="G16" s="72">
        <v>4290</v>
      </c>
      <c r="H16" s="1" t="s">
        <v>3</v>
      </c>
      <c r="I16" s="1">
        <v>0.67</v>
      </c>
      <c r="J16" s="71">
        <f t="shared" ref="J16" si="2">AVERAGEA(I16:I19)</f>
        <v>0.46249999999999997</v>
      </c>
    </row>
    <row r="17" spans="2:10" x14ac:dyDescent="0.25">
      <c r="B17" s="72"/>
      <c r="C17" s="1" t="s">
        <v>4</v>
      </c>
      <c r="D17" s="1">
        <v>0.31</v>
      </c>
      <c r="E17" s="71"/>
      <c r="F17" s="71"/>
      <c r="G17" s="72"/>
      <c r="H17" s="1" t="s">
        <v>4</v>
      </c>
      <c r="I17" s="1">
        <v>0.19</v>
      </c>
      <c r="J17" s="71"/>
    </row>
    <row r="18" spans="2:10" x14ac:dyDescent="0.25">
      <c r="B18" s="72"/>
      <c r="C18" s="1" t="s">
        <v>5</v>
      </c>
      <c r="D18" s="1">
        <v>0.43</v>
      </c>
      <c r="E18" s="71"/>
      <c r="F18" s="71"/>
      <c r="G18" s="72"/>
      <c r="H18" s="1" t="s">
        <v>5</v>
      </c>
      <c r="I18" s="1">
        <v>0.57999999999999996</v>
      </c>
      <c r="J18" s="71"/>
    </row>
    <row r="19" spans="2:10" x14ac:dyDescent="0.25">
      <c r="B19" s="72"/>
      <c r="C19" s="1" t="s">
        <v>6</v>
      </c>
      <c r="D19" s="1">
        <v>0.34</v>
      </c>
      <c r="E19" s="71"/>
      <c r="F19" s="71"/>
      <c r="G19" s="72"/>
      <c r="H19" s="1" t="s">
        <v>6</v>
      </c>
      <c r="I19" s="1">
        <v>0.41</v>
      </c>
      <c r="J19" s="71"/>
    </row>
    <row r="23" spans="2:10" x14ac:dyDescent="0.25">
      <c r="G23" s="11">
        <v>3118</v>
      </c>
      <c r="H23" s="11">
        <v>3813</v>
      </c>
      <c r="I23">
        <v>3815</v>
      </c>
      <c r="J23" s="11">
        <v>4290</v>
      </c>
    </row>
    <row r="24" spans="2:10" x14ac:dyDescent="0.25">
      <c r="B24" s="11">
        <v>3118</v>
      </c>
      <c r="C24" s="11">
        <v>3813</v>
      </c>
      <c r="D24" s="11">
        <v>3815</v>
      </c>
      <c r="E24" s="11">
        <v>4290</v>
      </c>
      <c r="G24" s="1">
        <v>0.63</v>
      </c>
      <c r="H24" s="1">
        <v>0.93</v>
      </c>
      <c r="I24" s="1">
        <v>0.98</v>
      </c>
      <c r="J24" s="1">
        <v>0.67</v>
      </c>
    </row>
    <row r="25" spans="2:10" x14ac:dyDescent="0.25">
      <c r="B25" s="1">
        <v>0.46</v>
      </c>
      <c r="C25" s="1">
        <v>1.31</v>
      </c>
      <c r="D25" s="1">
        <v>2.0699999999999998</v>
      </c>
      <c r="E25" s="1">
        <v>0.53</v>
      </c>
      <c r="G25" s="1">
        <v>0.56000000000000005</v>
      </c>
      <c r="H25" s="1">
        <v>1.31</v>
      </c>
      <c r="I25" s="1">
        <v>1.07</v>
      </c>
      <c r="J25" s="1">
        <v>0.19</v>
      </c>
    </row>
    <row r="26" spans="2:10" x14ac:dyDescent="0.25">
      <c r="B26" s="1">
        <v>0.91</v>
      </c>
      <c r="C26" s="1">
        <v>1.22</v>
      </c>
      <c r="D26" s="1">
        <v>2.3199999999999998</v>
      </c>
      <c r="E26" s="1">
        <v>0.31</v>
      </c>
      <c r="G26" s="1">
        <v>0.65</v>
      </c>
      <c r="H26" s="1">
        <v>0.98</v>
      </c>
      <c r="I26" s="1">
        <v>1.24</v>
      </c>
      <c r="J26" s="1">
        <v>0.57999999999999996</v>
      </c>
    </row>
    <row r="27" spans="2:10" x14ac:dyDescent="0.25">
      <c r="B27" s="1">
        <v>1.63</v>
      </c>
      <c r="C27" s="1">
        <v>2.0499999999999998</v>
      </c>
      <c r="D27" s="1">
        <v>1.9</v>
      </c>
      <c r="E27" s="1">
        <v>0.43</v>
      </c>
      <c r="G27" s="1">
        <v>0.26</v>
      </c>
      <c r="H27" s="1">
        <v>0.66</v>
      </c>
      <c r="I27" s="1">
        <v>0.81</v>
      </c>
      <c r="J27" s="1">
        <v>0.41</v>
      </c>
    </row>
    <row r="28" spans="2:10" x14ac:dyDescent="0.25">
      <c r="B28" s="1">
        <v>1.63</v>
      </c>
      <c r="C28" s="1">
        <v>2.1</v>
      </c>
      <c r="D28" s="1">
        <v>2.2000000000000002</v>
      </c>
      <c r="E28" s="1">
        <v>0.34</v>
      </c>
    </row>
    <row r="31" spans="2:10" x14ac:dyDescent="0.25">
      <c r="I31">
        <v>1.03</v>
      </c>
    </row>
    <row r="32" spans="2:10" x14ac:dyDescent="0.25">
      <c r="I32">
        <v>0.97</v>
      </c>
    </row>
    <row r="33" spans="2:13" x14ac:dyDescent="0.25">
      <c r="I33">
        <v>0.53</v>
      </c>
    </row>
    <row r="34" spans="2:13" x14ac:dyDescent="0.25">
      <c r="C34" s="11">
        <v>2.12</v>
      </c>
      <c r="I34">
        <v>0.46</v>
      </c>
    </row>
    <row r="35" spans="2:13" x14ac:dyDescent="0.25">
      <c r="C35" s="11">
        <v>1.67</v>
      </c>
    </row>
    <row r="36" spans="2:13" x14ac:dyDescent="0.25">
      <c r="C36" s="11">
        <v>1.1599999999999999</v>
      </c>
    </row>
    <row r="37" spans="2:13" x14ac:dyDescent="0.25">
      <c r="C37" s="11">
        <v>0.4</v>
      </c>
    </row>
    <row r="38" spans="2:13" x14ac:dyDescent="0.25">
      <c r="H38" s="1" t="s">
        <v>30</v>
      </c>
      <c r="I38" s="1" t="s">
        <v>34</v>
      </c>
      <c r="L38" t="s">
        <v>54</v>
      </c>
    </row>
    <row r="39" spans="2:13" x14ac:dyDescent="0.25">
      <c r="B39" s="1" t="s">
        <v>30</v>
      </c>
      <c r="C39" s="1" t="s">
        <v>34</v>
      </c>
      <c r="E39"/>
      <c r="F39" t="s">
        <v>54</v>
      </c>
      <c r="H39" s="1">
        <v>3815</v>
      </c>
      <c r="I39" s="4">
        <f>J12/J16</f>
        <v>2.2162162162162162</v>
      </c>
      <c r="J39">
        <f>(J12+(AssayTwoANOVA!F7))/J16</f>
        <v>2.4101088439973286</v>
      </c>
      <c r="K39">
        <f>(J12-(AssayTwoANOVA!F7))/J16</f>
        <v>2.0223235884351043</v>
      </c>
      <c r="L39">
        <f>(J39-K39)/2</f>
        <v>0.19389262778111216</v>
      </c>
      <c r="M39">
        <v>0.09</v>
      </c>
    </row>
    <row r="40" spans="2:13" x14ac:dyDescent="0.25">
      <c r="B40" s="1">
        <v>3815</v>
      </c>
      <c r="C40" s="4">
        <f>E12/E16</f>
        <v>5.2732919254658368</v>
      </c>
      <c r="D40" s="11">
        <f>(E12+(AssayOneANOVA!F7))/E16</f>
        <v>5.4969806596940245</v>
      </c>
      <c r="E40" s="11">
        <f>(E12-(AssayOneANOVA!G7))/E16</f>
        <v>5.2732919254658368</v>
      </c>
      <c r="F40">
        <f>(D40-E40)/2</f>
        <v>0.11184436711409385</v>
      </c>
      <c r="G40" s="11">
        <v>0.09</v>
      </c>
      <c r="H40" s="1">
        <v>3813</v>
      </c>
      <c r="I40" s="4">
        <f>J8/J16</f>
        <v>2.0972972972972976</v>
      </c>
      <c r="J40">
        <f>(J8+(AssayTwoANOVA!F6))/J16</f>
        <v>2.3856306271120364</v>
      </c>
      <c r="K40">
        <f>(J8-(AssayTwoANOVA!F6))/J16</f>
        <v>1.8089639674825591</v>
      </c>
      <c r="L40">
        <f>(J40-K40)/2</f>
        <v>0.28833332981473869</v>
      </c>
      <c r="M40">
        <v>0.13300000000000001</v>
      </c>
    </row>
    <row r="41" spans="2:13" x14ac:dyDescent="0.25">
      <c r="B41" s="1">
        <v>3813</v>
      </c>
      <c r="C41" s="4">
        <f>E8/E16</f>
        <v>4.1490683229813659</v>
      </c>
      <c r="D41" s="11">
        <f>(E8+(AssayOneANOVA!F6))/E16</f>
        <v>4.7323463115415727</v>
      </c>
      <c r="E41" s="11">
        <f>(E8-(AssayOneANOVA!F6))/E16</f>
        <v>3.5657903344211599</v>
      </c>
      <c r="F41">
        <f>(D41-E41)/2</f>
        <v>0.58327798856020641</v>
      </c>
      <c r="G41" s="11">
        <v>0.23499999999999999</v>
      </c>
      <c r="H41" s="1">
        <v>3118</v>
      </c>
      <c r="I41" s="4">
        <f>J4/J16</f>
        <v>1.1351351351351351</v>
      </c>
      <c r="J41">
        <f>(J4+(AssayTwoANOVA!F5))/J16</f>
        <v>1.3306285548110832</v>
      </c>
      <c r="K41">
        <f>(J4-(AssayTwoANOVA!F5))/J16</f>
        <v>0.93964171545918695</v>
      </c>
      <c r="L41">
        <f>(J41-K41)/2</f>
        <v>0.19549341967594813</v>
      </c>
      <c r="M41">
        <v>0.09</v>
      </c>
    </row>
    <row r="42" spans="2:13" x14ac:dyDescent="0.25">
      <c r="B42" s="1">
        <v>3118</v>
      </c>
      <c r="C42" s="4">
        <f>E4/E16</f>
        <v>2.8757763975155277</v>
      </c>
      <c r="D42" s="11">
        <f>(E4+(AssayOneANOVA!F5))/E16</f>
        <v>3.5909257538780928</v>
      </c>
      <c r="E42" s="11">
        <f>(E4-(AssayOneANOVA!F5))/E16</f>
        <v>2.1606270411529627</v>
      </c>
      <c r="F42">
        <f>(D42-E42)/2</f>
        <v>0.71514935636256505</v>
      </c>
      <c r="G42" s="11">
        <v>0.28799999999999998</v>
      </c>
      <c r="H42" s="1">
        <v>4290</v>
      </c>
      <c r="I42" s="4">
        <f>J16/J16</f>
        <v>1</v>
      </c>
      <c r="J42">
        <f>(J16+(AssayTwoANOVA!F8))/J16</f>
        <v>1.2283743802624609</v>
      </c>
      <c r="K42">
        <f>(J16-(AssayTwoANOVA!F8))/J16</f>
        <v>0.77162561973753918</v>
      </c>
      <c r="L42">
        <f>(J42-K42)/2</f>
        <v>0.22837438026246087</v>
      </c>
      <c r="M42">
        <v>0.106</v>
      </c>
    </row>
    <row r="43" spans="2:13" x14ac:dyDescent="0.25">
      <c r="B43" s="1">
        <v>4290</v>
      </c>
      <c r="C43" s="4">
        <f>E16/E16</f>
        <v>1</v>
      </c>
      <c r="D43" s="11">
        <f>(E16+(AssayOneANOVA!F8))/E16</f>
        <v>1.1231318484571367</v>
      </c>
      <c r="E43" s="11">
        <f>(E16-(AssayOneANOVA!F8))/E16</f>
        <v>0.87686815154286335</v>
      </c>
      <c r="F43">
        <f>(D43-E43)/2</f>
        <v>0.12313184845713665</v>
      </c>
      <c r="G43" s="11">
        <v>0.05</v>
      </c>
    </row>
  </sheetData>
  <mergeCells count="20">
    <mergeCell ref="G16:G19"/>
    <mergeCell ref="J16:J19"/>
    <mergeCell ref="G4:G7"/>
    <mergeCell ref="J4:J7"/>
    <mergeCell ref="G8:G11"/>
    <mergeCell ref="J8:J11"/>
    <mergeCell ref="G12:G15"/>
    <mergeCell ref="J12:J15"/>
    <mergeCell ref="F4:F7"/>
    <mergeCell ref="F8:F11"/>
    <mergeCell ref="F12:F15"/>
    <mergeCell ref="F16:F19"/>
    <mergeCell ref="B4:B7"/>
    <mergeCell ref="B8:B11"/>
    <mergeCell ref="B12:B15"/>
    <mergeCell ref="B16:B19"/>
    <mergeCell ref="E4:E7"/>
    <mergeCell ref="E8:E11"/>
    <mergeCell ref="E12:E15"/>
    <mergeCell ref="E16:E19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028A-2D13-4F52-A431-1F4FB67B1366}">
  <dimension ref="A1:I42"/>
  <sheetViews>
    <sheetView topLeftCell="A3" workbookViewId="0">
      <selection activeCell="B37" sqref="B37:H42"/>
    </sheetView>
  </sheetViews>
  <sheetFormatPr defaultRowHeight="15" x14ac:dyDescent="0.25"/>
  <sheetData>
    <row r="1" spans="1:9" x14ac:dyDescent="0.25">
      <c r="A1" t="s">
        <v>35</v>
      </c>
    </row>
    <row r="3" spans="1:9" ht="15.75" thickBot="1" x14ac:dyDescent="0.3">
      <c r="A3" t="s">
        <v>36</v>
      </c>
    </row>
    <row r="4" spans="1:9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9" x14ac:dyDescent="0.25">
      <c r="A5" t="s">
        <v>91</v>
      </c>
      <c r="B5">
        <v>4</v>
      </c>
      <c r="C5">
        <v>110.56723272186929</v>
      </c>
      <c r="D5">
        <v>27.641808180467322</v>
      </c>
      <c r="E5">
        <v>27.439508370459862</v>
      </c>
      <c r="F5" s="6">
        <f>SQRT(E5/B5)</f>
        <v>2.6191367075078316</v>
      </c>
      <c r="I5">
        <v>2.6191367075078316</v>
      </c>
    </row>
    <row r="6" spans="1:9" x14ac:dyDescent="0.25">
      <c r="A6" t="s">
        <v>164</v>
      </c>
      <c r="B6">
        <v>4</v>
      </c>
      <c r="C6">
        <v>128.45589209156387</v>
      </c>
      <c r="D6">
        <v>32.113973022890967</v>
      </c>
      <c r="E6">
        <v>471.69063549947168</v>
      </c>
      <c r="F6" s="6">
        <f t="shared" ref="F6:F24" si="0">SQRT(E6/B6)</f>
        <v>10.859219993851672</v>
      </c>
      <c r="I6">
        <v>0</v>
      </c>
    </row>
    <row r="7" spans="1:9" x14ac:dyDescent="0.25">
      <c r="A7" t="s">
        <v>92</v>
      </c>
      <c r="B7">
        <v>4</v>
      </c>
      <c r="C7">
        <v>316.2722612875873</v>
      </c>
      <c r="D7">
        <v>79.068065321896825</v>
      </c>
      <c r="E7">
        <v>676.18142903388673</v>
      </c>
      <c r="F7" s="6">
        <f t="shared" si="0"/>
        <v>13.00174439290635</v>
      </c>
      <c r="I7">
        <v>10.859219993851672</v>
      </c>
    </row>
    <row r="8" spans="1:9" x14ac:dyDescent="0.25">
      <c r="A8" t="s">
        <v>165</v>
      </c>
      <c r="B8">
        <v>4</v>
      </c>
      <c r="C8">
        <v>254.5372741987008</v>
      </c>
      <c r="D8">
        <v>63.6343185496752</v>
      </c>
      <c r="E8">
        <v>42.40510644571583</v>
      </c>
      <c r="F8" s="6">
        <f t="shared" si="0"/>
        <v>3.2559601673590786</v>
      </c>
    </row>
    <row r="9" spans="1:9" x14ac:dyDescent="0.25">
      <c r="A9" t="s">
        <v>166</v>
      </c>
      <c r="B9">
        <v>4</v>
      </c>
      <c r="C9">
        <v>313.99733059932385</v>
      </c>
      <c r="D9">
        <v>78.499332649830961</v>
      </c>
      <c r="E9">
        <v>80.27526622426906</v>
      </c>
      <c r="F9" s="6">
        <f t="shared" si="0"/>
        <v>4.479823272861025</v>
      </c>
    </row>
    <row r="10" spans="1:9" x14ac:dyDescent="0.25">
      <c r="A10" t="s">
        <v>167</v>
      </c>
      <c r="B10">
        <v>4</v>
      </c>
      <c r="C10">
        <v>144.13417533577237</v>
      </c>
      <c r="D10">
        <v>36.033543833943092</v>
      </c>
      <c r="E10">
        <v>553.18710187777344</v>
      </c>
      <c r="F10" s="6">
        <f t="shared" si="0"/>
        <v>11.759964943376461</v>
      </c>
    </row>
    <row r="11" spans="1:9" x14ac:dyDescent="0.25">
      <c r="A11" t="s">
        <v>168</v>
      </c>
      <c r="B11">
        <v>4</v>
      </c>
      <c r="C11">
        <v>221.66484710382508</v>
      </c>
      <c r="D11">
        <v>55.41621177595627</v>
      </c>
      <c r="E11">
        <v>196.96578384627051</v>
      </c>
      <c r="F11" s="6">
        <f t="shared" si="0"/>
        <v>7.017224947339769</v>
      </c>
    </row>
    <row r="12" spans="1:9" x14ac:dyDescent="0.25">
      <c r="A12" t="s">
        <v>169</v>
      </c>
      <c r="B12">
        <v>4</v>
      </c>
      <c r="C12">
        <v>175.33029905808692</v>
      </c>
      <c r="D12">
        <v>43.832574764521731</v>
      </c>
      <c r="E12">
        <v>60.877939352381567</v>
      </c>
      <c r="F12" s="6">
        <f t="shared" si="0"/>
        <v>3.9012158153703047</v>
      </c>
    </row>
    <row r="13" spans="1:9" x14ac:dyDescent="0.25">
      <c r="A13" t="s">
        <v>93</v>
      </c>
      <c r="B13">
        <v>4</v>
      </c>
      <c r="C13">
        <v>224.37305084917818</v>
      </c>
      <c r="D13">
        <v>56.093262712294546</v>
      </c>
      <c r="E13">
        <v>90.124047709447041</v>
      </c>
      <c r="F13" s="6">
        <f t="shared" si="0"/>
        <v>4.7466843087951149</v>
      </c>
    </row>
    <row r="14" spans="1:9" x14ac:dyDescent="0.25">
      <c r="A14" t="s">
        <v>170</v>
      </c>
      <c r="B14">
        <v>4</v>
      </c>
      <c r="C14">
        <v>264.68013442555281</v>
      </c>
      <c r="D14">
        <v>66.170033606388202</v>
      </c>
      <c r="E14">
        <v>496.38811810026647</v>
      </c>
      <c r="F14" s="6">
        <f t="shared" si="0"/>
        <v>11.139884627996226</v>
      </c>
    </row>
    <row r="15" spans="1:9" x14ac:dyDescent="0.25">
      <c r="A15" t="s">
        <v>171</v>
      </c>
      <c r="B15">
        <v>4</v>
      </c>
      <c r="C15">
        <v>224.76203805654438</v>
      </c>
      <c r="D15">
        <v>56.190509514136096</v>
      </c>
      <c r="E15">
        <v>66.459599962184555</v>
      </c>
      <c r="F15" s="6">
        <f t="shared" si="0"/>
        <v>4.0761378767831369</v>
      </c>
    </row>
    <row r="16" spans="1:9" x14ac:dyDescent="0.25">
      <c r="A16" t="s">
        <v>172</v>
      </c>
      <c r="B16">
        <v>4</v>
      </c>
      <c r="C16">
        <v>256.71605011608193</v>
      </c>
      <c r="D16">
        <v>64.179012529020483</v>
      </c>
      <c r="E16">
        <v>137.19143873360858</v>
      </c>
      <c r="F16" s="6">
        <f t="shared" si="0"/>
        <v>5.8564374566285728</v>
      </c>
    </row>
    <row r="17" spans="1:7" x14ac:dyDescent="0.25">
      <c r="A17" t="s">
        <v>173</v>
      </c>
      <c r="B17">
        <v>4</v>
      </c>
      <c r="C17">
        <v>301.12755965152007</v>
      </c>
      <c r="D17">
        <v>75.281889912880018</v>
      </c>
      <c r="E17">
        <v>76.380829368413586</v>
      </c>
      <c r="F17" s="6">
        <f t="shared" si="0"/>
        <v>4.3698063277568027</v>
      </c>
    </row>
    <row r="18" spans="1:7" x14ac:dyDescent="0.25">
      <c r="A18" t="s">
        <v>174</v>
      </c>
      <c r="B18">
        <v>4</v>
      </c>
      <c r="C18">
        <v>244.31297236687612</v>
      </c>
      <c r="D18">
        <v>61.078243091719031</v>
      </c>
      <c r="E18">
        <v>38.704873381584342</v>
      </c>
      <c r="F18" s="6">
        <f t="shared" si="0"/>
        <v>3.1106620429413554</v>
      </c>
    </row>
    <row r="19" spans="1:7" x14ac:dyDescent="0.25">
      <c r="A19" t="s">
        <v>94</v>
      </c>
      <c r="B19">
        <v>4</v>
      </c>
      <c r="C19">
        <v>334.34759606419078</v>
      </c>
      <c r="D19">
        <v>83.586899016047695</v>
      </c>
      <c r="E19">
        <v>305.20173655012212</v>
      </c>
      <c r="F19" s="6">
        <f t="shared" si="0"/>
        <v>8.7350119712299499</v>
      </c>
    </row>
    <row r="20" spans="1:7" x14ac:dyDescent="0.25">
      <c r="A20" t="s">
        <v>175</v>
      </c>
      <c r="B20">
        <v>4</v>
      </c>
      <c r="C20">
        <v>271.84532996433984</v>
      </c>
      <c r="D20">
        <v>67.96133249108496</v>
      </c>
      <c r="E20">
        <v>141.42748964198836</v>
      </c>
      <c r="F20" s="6">
        <f t="shared" si="0"/>
        <v>5.9461645125658178</v>
      </c>
    </row>
    <row r="21" spans="1:7" x14ac:dyDescent="0.25">
      <c r="A21" t="s">
        <v>176</v>
      </c>
      <c r="B21">
        <v>4</v>
      </c>
      <c r="C21">
        <v>169.70305921923034</v>
      </c>
      <c r="D21">
        <v>42.425764804807585</v>
      </c>
      <c r="E21">
        <v>470.3697786357846</v>
      </c>
      <c r="F21" s="6">
        <f t="shared" si="0"/>
        <v>10.84400501009411</v>
      </c>
    </row>
    <row r="22" spans="1:7" x14ac:dyDescent="0.25">
      <c r="A22" t="s">
        <v>177</v>
      </c>
      <c r="B22">
        <v>4</v>
      </c>
      <c r="C22">
        <v>259.12330658444688</v>
      </c>
      <c r="D22">
        <v>64.78082664611172</v>
      </c>
      <c r="E22">
        <v>191.91794743108645</v>
      </c>
      <c r="F22" s="6">
        <f t="shared" si="0"/>
        <v>6.9267226635524839</v>
      </c>
    </row>
    <row r="23" spans="1:7" x14ac:dyDescent="0.25">
      <c r="A23" t="s">
        <v>178</v>
      </c>
      <c r="B23">
        <v>4</v>
      </c>
      <c r="C23">
        <v>212.57244393482259</v>
      </c>
      <c r="D23">
        <v>53.143110983705647</v>
      </c>
      <c r="E23">
        <v>145.42938931080366</v>
      </c>
      <c r="F23" s="6">
        <f t="shared" si="0"/>
        <v>6.0297054096946487</v>
      </c>
    </row>
    <row r="24" spans="1:7" ht="15.75" thickBot="1" x14ac:dyDescent="0.3">
      <c r="A24" s="33" t="s">
        <v>179</v>
      </c>
      <c r="B24" s="33">
        <v>4</v>
      </c>
      <c r="C24" s="33">
        <v>200.64675887435982</v>
      </c>
      <c r="D24" s="33">
        <v>50.161689718589955</v>
      </c>
      <c r="E24" s="33">
        <v>703.97726338396205</v>
      </c>
      <c r="F24" s="6">
        <f t="shared" si="0"/>
        <v>13.26628493007709</v>
      </c>
    </row>
    <row r="27" spans="1:7" ht="15.75" thickBot="1" x14ac:dyDescent="0.3">
      <c r="A27" t="s">
        <v>42</v>
      </c>
    </row>
    <row r="28" spans="1:7" x14ac:dyDescent="0.25">
      <c r="A28" s="34" t="s">
        <v>43</v>
      </c>
      <c r="B28" s="34" t="s">
        <v>44</v>
      </c>
      <c r="C28" s="34" t="s">
        <v>45</v>
      </c>
      <c r="D28" s="34" t="s">
        <v>46</v>
      </c>
      <c r="E28" s="34" t="s">
        <v>47</v>
      </c>
      <c r="F28" s="34" t="s">
        <v>48</v>
      </c>
      <c r="G28" s="34" t="s">
        <v>49</v>
      </c>
    </row>
    <row r="29" spans="1:7" x14ac:dyDescent="0.25">
      <c r="A29" t="s">
        <v>50</v>
      </c>
      <c r="B29">
        <v>18898.198362351446</v>
      </c>
      <c r="C29">
        <v>19</v>
      </c>
      <c r="D29">
        <v>994.64201907112874</v>
      </c>
      <c r="E29">
        <v>4.000494560655909</v>
      </c>
      <c r="F29">
        <v>2.0114146855933444E-5</v>
      </c>
      <c r="G29">
        <v>1.7625468398889212</v>
      </c>
    </row>
    <row r="30" spans="1:7" x14ac:dyDescent="0.25">
      <c r="A30" t="s">
        <v>51</v>
      </c>
      <c r="B30">
        <v>14917.785848578436</v>
      </c>
      <c r="C30">
        <v>60</v>
      </c>
      <c r="D30">
        <v>248.62976414297393</v>
      </c>
    </row>
    <row r="32" spans="1:7" ht="15.75" thickBot="1" x14ac:dyDescent="0.3">
      <c r="A32" s="33" t="s">
        <v>52</v>
      </c>
      <c r="B32" s="33">
        <v>33815.984210929884</v>
      </c>
      <c r="C32" s="33">
        <v>79</v>
      </c>
      <c r="D32" s="33"/>
      <c r="E32" s="33"/>
      <c r="F32" s="33"/>
      <c r="G32" s="33"/>
    </row>
    <row r="37" spans="2:8" x14ac:dyDescent="0.25">
      <c r="B37" t="s">
        <v>157</v>
      </c>
      <c r="C37" t="s">
        <v>158</v>
      </c>
      <c r="D37" t="s">
        <v>159</v>
      </c>
      <c r="H37" t="s">
        <v>191</v>
      </c>
    </row>
    <row r="38" spans="2:8" x14ac:dyDescent="0.25">
      <c r="B38">
        <v>0.05</v>
      </c>
      <c r="C38">
        <f>C30</f>
        <v>60</v>
      </c>
      <c r="D38">
        <f>D30</f>
        <v>248.62976414297393</v>
      </c>
      <c r="E38">
        <f>(1/4)+(1/4)</f>
        <v>0.5</v>
      </c>
      <c r="F38">
        <f>E38*D38</f>
        <v>124.31488207148696</v>
      </c>
      <c r="G38">
        <f>SQRT(F38)</f>
        <v>11.149658383622656</v>
      </c>
      <c r="H38">
        <f>G38*B41</f>
        <v>22.302637380963443</v>
      </c>
    </row>
    <row r="40" spans="2:8" x14ac:dyDescent="0.25">
      <c r="B40" t="s">
        <v>160</v>
      </c>
    </row>
    <row r="41" spans="2:8" x14ac:dyDescent="0.25">
      <c r="B41">
        <f>_xlfn.T.INV.2T(B38,C38)</f>
        <v>2.0002978220142609</v>
      </c>
      <c r="E41" t="s">
        <v>93</v>
      </c>
      <c r="F41">
        <f>ABS(D19-D23)</f>
        <v>30.443788032342049</v>
      </c>
    </row>
    <row r="42" spans="2:8" x14ac:dyDescent="0.25">
      <c r="E42" t="s">
        <v>94</v>
      </c>
      <c r="F42">
        <f>ABS(D20-D24)</f>
        <v>17.799642772495005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B9E0-E6C4-4B31-8457-140F0561BE20}">
  <dimension ref="A1:AG374"/>
  <sheetViews>
    <sheetView workbookViewId="0">
      <selection activeCell="I21" sqref="I21"/>
    </sheetView>
  </sheetViews>
  <sheetFormatPr defaultRowHeight="15" x14ac:dyDescent="0.25"/>
  <cols>
    <col min="4" max="4" width="12.7109375" customWidth="1"/>
    <col min="5" max="5" width="12.140625" customWidth="1"/>
    <col min="6" max="15" width="11" customWidth="1"/>
  </cols>
  <sheetData>
    <row r="1" spans="1:8" x14ac:dyDescent="0.25">
      <c r="A1" t="s">
        <v>35</v>
      </c>
    </row>
    <row r="3" spans="1:8" ht="15.75" thickBot="1" x14ac:dyDescent="0.3">
      <c r="A3" t="s">
        <v>36</v>
      </c>
    </row>
    <row r="4" spans="1:8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  <c r="G4" s="35" t="s">
        <v>229</v>
      </c>
    </row>
    <row r="5" spans="1:8" x14ac:dyDescent="0.25">
      <c r="A5">
        <v>3687</v>
      </c>
      <c r="B5">
        <v>8</v>
      </c>
      <c r="C5">
        <v>28.732999999999997</v>
      </c>
      <c r="D5">
        <v>3.5916249999999996</v>
      </c>
      <c r="E5">
        <v>0.22488141071428913</v>
      </c>
      <c r="F5" s="6">
        <f>SQRT(E5/B5)</f>
        <v>0.1676608968700995</v>
      </c>
      <c r="G5">
        <f>SQRT(E5)</f>
        <v>0.47421662846666301</v>
      </c>
      <c r="H5">
        <v>0.1676608968700995</v>
      </c>
    </row>
    <row r="6" spans="1:8" x14ac:dyDescent="0.25">
      <c r="A6" t="s">
        <v>186</v>
      </c>
      <c r="B6">
        <v>8</v>
      </c>
      <c r="C6">
        <v>27.253</v>
      </c>
      <c r="D6">
        <v>3.406625</v>
      </c>
      <c r="E6">
        <v>0.12989341071428576</v>
      </c>
      <c r="F6" s="6">
        <f t="shared" ref="F6:F20" si="0">SQRT(E6/B6)</f>
        <v>0.1274232174263612</v>
      </c>
      <c r="G6">
        <f t="shared" ref="G6:G20" si="1">SQRT(E6)</f>
        <v>0.36040728449115145</v>
      </c>
      <c r="H6">
        <v>0.1274232174263612</v>
      </c>
    </row>
    <row r="7" spans="1:8" x14ac:dyDescent="0.25">
      <c r="A7" t="s">
        <v>185</v>
      </c>
      <c r="B7">
        <v>8</v>
      </c>
      <c r="C7">
        <v>12.316999999999998</v>
      </c>
      <c r="D7">
        <v>1.5396249999999998</v>
      </c>
      <c r="E7">
        <v>0.38690026785714338</v>
      </c>
      <c r="F7" s="6">
        <f t="shared" si="0"/>
        <v>0.21991483233775508</v>
      </c>
      <c r="G7">
        <f t="shared" si="1"/>
        <v>0.62201307691811702</v>
      </c>
      <c r="H7">
        <v>9.4663018405137675E-2</v>
      </c>
    </row>
    <row r="8" spans="1:8" x14ac:dyDescent="0.25">
      <c r="A8">
        <v>4291</v>
      </c>
      <c r="B8">
        <v>8</v>
      </c>
      <c r="C8">
        <v>26.583000000000002</v>
      </c>
      <c r="D8">
        <v>3.3228750000000002</v>
      </c>
      <c r="E8">
        <v>7.1688696428571466E-2</v>
      </c>
      <c r="F8" s="6">
        <f t="shared" si="0"/>
        <v>9.4663018405137675E-2</v>
      </c>
      <c r="G8">
        <f t="shared" si="1"/>
        <v>0.26774744896743924</v>
      </c>
      <c r="H8">
        <v>0.17570703472989274</v>
      </c>
    </row>
    <row r="9" spans="1:8" x14ac:dyDescent="0.25">
      <c r="A9">
        <v>3616</v>
      </c>
      <c r="B9">
        <v>8</v>
      </c>
      <c r="C9">
        <v>26.044999999999998</v>
      </c>
      <c r="D9">
        <v>3.2556249999999998</v>
      </c>
      <c r="E9">
        <v>0.2469836964285739</v>
      </c>
      <c r="F9" s="6">
        <f t="shared" si="0"/>
        <v>0.17570703472989274</v>
      </c>
      <c r="G9">
        <f t="shared" si="1"/>
        <v>0.49697454303874955</v>
      </c>
      <c r="H9">
        <v>9.0705752199862474E-2</v>
      </c>
    </row>
    <row r="10" spans="1:8" x14ac:dyDescent="0.25">
      <c r="A10">
        <v>4289</v>
      </c>
      <c r="B10">
        <v>8</v>
      </c>
      <c r="C10">
        <v>24.178999999999998</v>
      </c>
      <c r="D10">
        <v>3.0223749999999998</v>
      </c>
      <c r="E10">
        <v>6.5820267857142858E-2</v>
      </c>
      <c r="F10" s="6">
        <f t="shared" si="0"/>
        <v>9.0705752199862474E-2</v>
      </c>
      <c r="G10">
        <f t="shared" si="1"/>
        <v>0.25655460989259743</v>
      </c>
      <c r="H10">
        <v>0.10318066679373615</v>
      </c>
    </row>
    <row r="11" spans="1:8" x14ac:dyDescent="0.25">
      <c r="A11">
        <v>3128</v>
      </c>
      <c r="B11">
        <v>8</v>
      </c>
      <c r="C11">
        <v>23.756</v>
      </c>
      <c r="D11">
        <v>2.9695</v>
      </c>
      <c r="E11">
        <v>8.5170000000000051E-2</v>
      </c>
      <c r="F11" s="6">
        <f t="shared" si="0"/>
        <v>0.10318066679373615</v>
      </c>
      <c r="G11">
        <f t="shared" si="1"/>
        <v>0.29183899670880187</v>
      </c>
      <c r="H11">
        <v>0.15586778251133063</v>
      </c>
    </row>
    <row r="12" spans="1:8" x14ac:dyDescent="0.25">
      <c r="A12">
        <v>3813</v>
      </c>
      <c r="B12">
        <v>8</v>
      </c>
      <c r="C12">
        <v>23.305000000000003</v>
      </c>
      <c r="D12">
        <v>2.9131250000000004</v>
      </c>
      <c r="E12">
        <v>0.19435812499999575</v>
      </c>
      <c r="F12" s="6">
        <f t="shared" si="0"/>
        <v>0.15586778251133063</v>
      </c>
      <c r="G12">
        <f t="shared" si="1"/>
        <v>0.4408606639290874</v>
      </c>
      <c r="H12">
        <v>0.44354921765475269</v>
      </c>
    </row>
    <row r="13" spans="1:8" x14ac:dyDescent="0.25">
      <c r="A13">
        <v>3815</v>
      </c>
      <c r="B13">
        <v>8</v>
      </c>
      <c r="C13">
        <v>18.166999999999998</v>
      </c>
      <c r="D13">
        <v>2.2708749999999998</v>
      </c>
      <c r="E13">
        <v>1.5738872678571454</v>
      </c>
      <c r="F13" s="6">
        <f>SQRT(E13/B13)</f>
        <v>0.44354921765475269</v>
      </c>
      <c r="G13">
        <f t="shared" si="1"/>
        <v>1.2545466383746542</v>
      </c>
      <c r="H13">
        <v>0.24387269805606149</v>
      </c>
    </row>
    <row r="14" spans="1:8" x14ac:dyDescent="0.25">
      <c r="A14">
        <v>3118</v>
      </c>
      <c r="B14">
        <v>8</v>
      </c>
      <c r="C14">
        <v>17.756</v>
      </c>
      <c r="D14">
        <v>2.2195</v>
      </c>
      <c r="E14">
        <v>0.47579114285714347</v>
      </c>
      <c r="F14" s="6">
        <f t="shared" si="0"/>
        <v>0.24387269805606149</v>
      </c>
      <c r="G14">
        <f t="shared" si="1"/>
        <v>0.68977615416680171</v>
      </c>
      <c r="H14">
        <v>0.19300795112230099</v>
      </c>
    </row>
    <row r="15" spans="1:8" x14ac:dyDescent="0.25">
      <c r="A15">
        <v>3885</v>
      </c>
      <c r="B15">
        <v>8</v>
      </c>
      <c r="C15">
        <v>17.323</v>
      </c>
      <c r="D15">
        <v>2.165375</v>
      </c>
      <c r="E15">
        <v>0.2980165535714282</v>
      </c>
      <c r="F15" s="6">
        <f t="shared" si="0"/>
        <v>0.19300795112230099</v>
      </c>
      <c r="G15">
        <f t="shared" si="1"/>
        <v>0.54590892424600301</v>
      </c>
      <c r="H15">
        <v>9.6063769277793795E-2</v>
      </c>
    </row>
    <row r="16" spans="1:8" x14ac:dyDescent="0.25">
      <c r="A16">
        <v>3126</v>
      </c>
      <c r="B16">
        <v>8</v>
      </c>
      <c r="C16">
        <v>14.260999999999999</v>
      </c>
      <c r="D16">
        <v>1.7826249999999999</v>
      </c>
      <c r="E16">
        <v>7.3825982142857585E-2</v>
      </c>
      <c r="F16" s="6">
        <f>SQRT(E16/B16)</f>
        <v>9.6063769277793795E-2</v>
      </c>
      <c r="G16">
        <f t="shared" si="1"/>
        <v>0.2717093707306717</v>
      </c>
      <c r="H16">
        <v>0.21991483233775508</v>
      </c>
    </row>
    <row r="17" spans="1:33" x14ac:dyDescent="0.25">
      <c r="A17">
        <v>3772</v>
      </c>
      <c r="B17">
        <v>8</v>
      </c>
      <c r="C17">
        <v>12.316999999999998</v>
      </c>
      <c r="D17">
        <v>1.5396249999999998</v>
      </c>
      <c r="E17">
        <v>0.38690026785714338</v>
      </c>
      <c r="F17" s="6">
        <f t="shared" si="0"/>
        <v>0.21991483233775508</v>
      </c>
      <c r="G17">
        <f t="shared" si="1"/>
        <v>0.62201307691811702</v>
      </c>
      <c r="H17">
        <v>0.21911469599276082</v>
      </c>
    </row>
    <row r="18" spans="1:33" x14ac:dyDescent="0.25">
      <c r="A18">
        <v>4290</v>
      </c>
      <c r="B18">
        <v>8</v>
      </c>
      <c r="C18">
        <v>9.6720000000000006</v>
      </c>
      <c r="D18">
        <v>1.2090000000000001</v>
      </c>
      <c r="E18">
        <v>0.38408999999999999</v>
      </c>
      <c r="F18" s="6">
        <f t="shared" si="0"/>
        <v>0.21911469599276082</v>
      </c>
      <c r="G18">
        <f t="shared" si="1"/>
        <v>0.61974994957644003</v>
      </c>
      <c r="H18">
        <v>5.4865073947692043E-2</v>
      </c>
    </row>
    <row r="19" spans="1:33" x14ac:dyDescent="0.25">
      <c r="A19" t="s">
        <v>184</v>
      </c>
      <c r="B19">
        <v>8</v>
      </c>
      <c r="C19">
        <v>2.2429999999999999</v>
      </c>
      <c r="D19">
        <v>0.28037499999999999</v>
      </c>
      <c r="E19">
        <v>2.4081410714285729E-2</v>
      </c>
      <c r="F19" s="6">
        <f t="shared" si="0"/>
        <v>5.4865073947692043E-2</v>
      </c>
      <c r="G19">
        <f t="shared" si="1"/>
        <v>0.1551818633548577</v>
      </c>
    </row>
    <row r="20" spans="1:33" ht="15.75" thickBot="1" x14ac:dyDescent="0.3">
      <c r="A20" s="33" t="s">
        <v>183</v>
      </c>
      <c r="B20" s="33">
        <v>8</v>
      </c>
      <c r="C20" s="33">
        <v>0.84599999999999986</v>
      </c>
      <c r="D20" s="33">
        <v>0.10574999999999998</v>
      </c>
      <c r="E20" s="33">
        <v>1.4433571428571451E-3</v>
      </c>
      <c r="F20" s="6">
        <f t="shared" si="0"/>
        <v>1.343203792643332E-2</v>
      </c>
      <c r="G20">
        <f t="shared" si="1"/>
        <v>3.7991540411743574E-2</v>
      </c>
    </row>
    <row r="23" spans="1:33" ht="15.75" thickBot="1" x14ac:dyDescent="0.3">
      <c r="A23" t="s">
        <v>42</v>
      </c>
    </row>
    <row r="24" spans="1:33" x14ac:dyDescent="0.25">
      <c r="A24" s="34" t="s">
        <v>43</v>
      </c>
      <c r="B24" s="34" t="s">
        <v>44</v>
      </c>
      <c r="C24" s="34" t="s">
        <v>45</v>
      </c>
      <c r="D24" s="34" t="s">
        <v>46</v>
      </c>
      <c r="E24" s="34" t="s">
        <v>47</v>
      </c>
      <c r="F24" s="34" t="s">
        <v>48</v>
      </c>
      <c r="G24" s="34" t="s">
        <v>49</v>
      </c>
    </row>
    <row r="25" spans="1:33" x14ac:dyDescent="0.25">
      <c r="A25" t="s">
        <v>50</v>
      </c>
      <c r="B25">
        <v>141.12741187500001</v>
      </c>
      <c r="C25">
        <v>15</v>
      </c>
      <c r="D25">
        <v>9.4084941250000007</v>
      </c>
      <c r="E25">
        <v>32.55723096646453</v>
      </c>
      <c r="F25">
        <v>7.3537085165615471E-34</v>
      </c>
      <c r="G25">
        <v>1.7565716825187274</v>
      </c>
    </row>
    <row r="26" spans="1:33" x14ac:dyDescent="0.25">
      <c r="A26" t="s">
        <v>51</v>
      </c>
      <c r="B26">
        <v>32.366123000000009</v>
      </c>
      <c r="C26">
        <v>112</v>
      </c>
      <c r="D26">
        <v>0.28898324107142864</v>
      </c>
    </row>
    <row r="28" spans="1:33" ht="15.75" thickBot="1" x14ac:dyDescent="0.3">
      <c r="A28" s="33" t="s">
        <v>52</v>
      </c>
      <c r="B28" s="33">
        <v>173.49353487500002</v>
      </c>
      <c r="C28" s="33">
        <v>127</v>
      </c>
      <c r="D28" s="33"/>
      <c r="E28" s="33"/>
      <c r="F28" s="33"/>
      <c r="G28" s="33"/>
    </row>
    <row r="30" spans="1:33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x14ac:dyDescent="0.25">
      <c r="B31" s="11"/>
      <c r="C31" s="11"/>
      <c r="D31" s="11"/>
      <c r="E31" s="11"/>
      <c r="F31" s="11" t="s">
        <v>189</v>
      </c>
      <c r="G31" s="11" t="s">
        <v>188</v>
      </c>
      <c r="H31" s="11" t="s">
        <v>187</v>
      </c>
      <c r="I31" s="11" t="s">
        <v>59</v>
      </c>
      <c r="J31" s="11" t="s">
        <v>190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x14ac:dyDescent="0.25">
      <c r="B32" s="11"/>
      <c r="C32" s="11"/>
      <c r="D32" s="82">
        <v>3687</v>
      </c>
      <c r="E32" s="11" t="s">
        <v>186</v>
      </c>
      <c r="F32" s="11">
        <f>ABS(D5-D6)</f>
        <v>0.18499999999999961</v>
      </c>
      <c r="G32" s="11">
        <v>8</v>
      </c>
      <c r="H32" s="11">
        <v>8</v>
      </c>
      <c r="I32" s="11">
        <v>0.19006026711001062</v>
      </c>
      <c r="J32" s="11">
        <f>F32/I32</f>
        <v>0.97337546038971934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x14ac:dyDescent="0.25">
      <c r="B33" s="11"/>
      <c r="C33" s="11"/>
      <c r="D33" s="82"/>
      <c r="E33" s="11" t="s">
        <v>185</v>
      </c>
      <c r="F33" s="11">
        <f>ABS(D5-D7)</f>
        <v>2.0519999999999996</v>
      </c>
      <c r="G33" s="11">
        <v>8</v>
      </c>
      <c r="H33" s="11">
        <v>8</v>
      </c>
      <c r="I33" s="11">
        <v>0.19006026711001062</v>
      </c>
      <c r="J33" s="11">
        <f>F33/I33</f>
        <v>10.796575376863286</v>
      </c>
      <c r="K33" s="11"/>
      <c r="L33" s="11"/>
      <c r="M33" s="11"/>
      <c r="N33" s="11"/>
      <c r="O33" t="s">
        <v>157</v>
      </c>
      <c r="P33" t="s">
        <v>158</v>
      </c>
      <c r="Q33" t="s">
        <v>159</v>
      </c>
      <c r="U33" t="s">
        <v>191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x14ac:dyDescent="0.25">
      <c r="B34" s="11"/>
      <c r="C34" s="11"/>
      <c r="D34" s="82"/>
      <c r="E34" s="11">
        <v>4291</v>
      </c>
      <c r="F34" s="11">
        <f>ABS(D5-D8)</f>
        <v>0.26874999999999938</v>
      </c>
      <c r="G34" s="11">
        <v>8</v>
      </c>
      <c r="H34" s="11">
        <v>8</v>
      </c>
      <c r="I34" s="11">
        <v>0.19006026711001062</v>
      </c>
      <c r="J34" s="11">
        <f t="shared" ref="J34:J96" si="2">F34/I34</f>
        <v>1.4140251620526325</v>
      </c>
      <c r="K34" s="11"/>
      <c r="L34" s="11"/>
      <c r="M34" s="11"/>
      <c r="N34" s="11"/>
      <c r="O34">
        <v>0.05</v>
      </c>
      <c r="P34">
        <f>C26</f>
        <v>112</v>
      </c>
      <c r="Q34">
        <f>D26</f>
        <v>0.28898324107142864</v>
      </c>
      <c r="R34">
        <f>(1/8)+(1/8)</f>
        <v>0.25</v>
      </c>
      <c r="S34">
        <f>R34*Q34</f>
        <v>7.2245810267857161E-2</v>
      </c>
      <c r="T34">
        <f>SQRT(S34)</f>
        <v>0.26878580741523012</v>
      </c>
      <c r="U34">
        <f>T34*O37</f>
        <v>0.53256462305130703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x14ac:dyDescent="0.25">
      <c r="B35" s="11"/>
      <c r="C35" s="11"/>
      <c r="D35" s="82"/>
      <c r="E35" s="11">
        <v>3616</v>
      </c>
      <c r="F35" s="11">
        <f>ABS(D5-D9)</f>
        <v>0.33599999999999985</v>
      </c>
      <c r="G35" s="11">
        <v>8</v>
      </c>
      <c r="H35" s="11">
        <v>8</v>
      </c>
      <c r="I35" s="11">
        <v>0.19006026711001062</v>
      </c>
      <c r="J35" s="11">
        <f t="shared" si="2"/>
        <v>1.7678602956267364</v>
      </c>
      <c r="K35" s="11"/>
      <c r="L35" s="11"/>
      <c r="M35" s="11"/>
      <c r="N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x14ac:dyDescent="0.25">
      <c r="B36" s="11"/>
      <c r="C36" s="11"/>
      <c r="D36" s="82"/>
      <c r="E36" s="11">
        <v>4289</v>
      </c>
      <c r="F36" s="11">
        <f>ABS(D5-D10)</f>
        <v>0.56924999999999981</v>
      </c>
      <c r="G36" s="11">
        <v>8</v>
      </c>
      <c r="H36" s="11">
        <v>8</v>
      </c>
      <c r="I36" s="11">
        <v>0.19006026711001062</v>
      </c>
      <c r="J36" s="11">
        <f t="shared" si="2"/>
        <v>2.995102599064047</v>
      </c>
      <c r="K36" s="11"/>
      <c r="L36" s="11"/>
      <c r="M36" s="11"/>
      <c r="N36" s="11"/>
      <c r="O36" t="s">
        <v>160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x14ac:dyDescent="0.25">
      <c r="B37" s="11"/>
      <c r="C37" s="11"/>
      <c r="D37" s="82"/>
      <c r="E37" s="11">
        <v>3128</v>
      </c>
      <c r="F37" s="11">
        <f>ABS(D5-D11)</f>
        <v>0.62212499999999959</v>
      </c>
      <c r="G37" s="11">
        <v>8</v>
      </c>
      <c r="H37" s="11">
        <v>8</v>
      </c>
      <c r="I37" s="11">
        <v>0.19006026711001062</v>
      </c>
      <c r="J37" s="11">
        <f t="shared" si="2"/>
        <v>3.2733038286213785</v>
      </c>
      <c r="K37" s="11"/>
      <c r="L37" s="11"/>
      <c r="M37" s="11"/>
      <c r="N37" s="11"/>
      <c r="O37">
        <f>_xlfn.T.INV.2T(O34,P34)</f>
        <v>1.9813718148763031</v>
      </c>
      <c r="R37" t="s">
        <v>93</v>
      </c>
      <c r="S37">
        <f>ABS(Q15-Q19)</f>
        <v>0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x14ac:dyDescent="0.25">
      <c r="B38" s="11"/>
      <c r="C38" s="11"/>
      <c r="D38" s="82"/>
      <c r="E38" s="11">
        <v>3813</v>
      </c>
      <c r="F38" s="11">
        <f>ABS(D5-D12)</f>
        <v>0.67849999999999921</v>
      </c>
      <c r="G38" s="11">
        <v>8</v>
      </c>
      <c r="H38" s="11">
        <v>8</v>
      </c>
      <c r="I38" s="11">
        <v>0.19006026711001062</v>
      </c>
      <c r="J38" s="11">
        <f t="shared" si="2"/>
        <v>3.5699202695914876</v>
      </c>
      <c r="K38" s="11"/>
      <c r="L38" s="11"/>
      <c r="M38" s="11"/>
      <c r="N38" s="11"/>
      <c r="R38" t="s">
        <v>94</v>
      </c>
      <c r="S38">
        <f>ABS(Q16-Q20)</f>
        <v>0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x14ac:dyDescent="0.25">
      <c r="B39" s="11"/>
      <c r="C39" s="11"/>
      <c r="D39" s="82"/>
      <c r="E39" s="11">
        <v>3815</v>
      </c>
      <c r="F39" s="11">
        <f>ABS(D5-D13)</f>
        <v>1.3207499999999999</v>
      </c>
      <c r="G39" s="11">
        <v>8</v>
      </c>
      <c r="H39" s="11">
        <v>8</v>
      </c>
      <c r="I39" s="11">
        <v>0.19006026711001101</v>
      </c>
      <c r="J39" s="11">
        <f t="shared" si="2"/>
        <v>6.9491115638363334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x14ac:dyDescent="0.25">
      <c r="B40" s="11"/>
      <c r="C40" s="11"/>
      <c r="D40" s="82"/>
      <c r="E40" s="11">
        <v>3118</v>
      </c>
      <c r="F40" s="11">
        <f>ABS(D5-D14)</f>
        <v>1.3721249999999996</v>
      </c>
      <c r="G40" s="11">
        <v>8</v>
      </c>
      <c r="H40" s="11">
        <v>8</v>
      </c>
      <c r="I40" s="11">
        <v>0.19006026711001101</v>
      </c>
      <c r="J40" s="11">
        <f t="shared" si="2"/>
        <v>7.219420559931045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x14ac:dyDescent="0.25">
      <c r="B41" s="11"/>
      <c r="C41" s="11"/>
      <c r="D41" s="82"/>
      <c r="E41" s="11">
        <v>3885</v>
      </c>
      <c r="F41" s="11">
        <f>ABS(D5-D15)</f>
        <v>1.4262499999999996</v>
      </c>
      <c r="G41" s="11">
        <v>8</v>
      </c>
      <c r="H41" s="11">
        <v>8</v>
      </c>
      <c r="I41" s="11">
        <v>0.19006026711001101</v>
      </c>
      <c r="J41" s="11">
        <f t="shared" si="2"/>
        <v>7.5041986507072265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x14ac:dyDescent="0.25">
      <c r="B42" s="11"/>
      <c r="C42" s="11"/>
      <c r="D42" s="82"/>
      <c r="E42" s="11">
        <v>3126</v>
      </c>
      <c r="F42" s="11">
        <f>ABS(D5-D16)</f>
        <v>1.8089999999999997</v>
      </c>
      <c r="G42" s="11">
        <v>8</v>
      </c>
      <c r="H42" s="11">
        <v>8</v>
      </c>
      <c r="I42" s="11">
        <v>0.19006026711001101</v>
      </c>
      <c r="J42" s="11">
        <f t="shared" si="2"/>
        <v>9.5180335559189295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x14ac:dyDescent="0.25">
      <c r="B43" s="11"/>
      <c r="C43" s="11"/>
      <c r="D43" s="82"/>
      <c r="E43" s="11">
        <v>3772</v>
      </c>
      <c r="F43" s="11">
        <f>ABS(D5-D17)</f>
        <v>2.0519999999999996</v>
      </c>
      <c r="G43" s="11">
        <v>8</v>
      </c>
      <c r="H43" s="11">
        <v>8</v>
      </c>
      <c r="I43" s="11">
        <v>0.19006026711001101</v>
      </c>
      <c r="J43" s="11">
        <f t="shared" si="2"/>
        <v>10.796575376863263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x14ac:dyDescent="0.25">
      <c r="B44" s="11"/>
      <c r="C44" s="11"/>
      <c r="D44" s="82"/>
      <c r="E44" s="11">
        <v>4290</v>
      </c>
      <c r="F44" s="11">
        <f>ABS(D5-D18)</f>
        <v>2.3826249999999995</v>
      </c>
      <c r="G44" s="11">
        <v>8</v>
      </c>
      <c r="H44" s="11">
        <v>8</v>
      </c>
      <c r="I44" s="11">
        <v>0.19006026711001101</v>
      </c>
      <c r="J44" s="11">
        <f t="shared" si="2"/>
        <v>12.536155169248945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x14ac:dyDescent="0.25">
      <c r="B45" s="11"/>
      <c r="C45" s="11"/>
      <c r="D45" s="82"/>
      <c r="E45" s="11" t="s">
        <v>184</v>
      </c>
      <c r="F45" s="11">
        <f>ABS(D5-D19)</f>
        <v>3.3112499999999998</v>
      </c>
      <c r="G45" s="11">
        <v>8</v>
      </c>
      <c r="H45" s="11">
        <v>8</v>
      </c>
      <c r="I45" s="11">
        <v>0.19006026711001101</v>
      </c>
      <c r="J45" s="11">
        <f t="shared" si="2"/>
        <v>17.422105368732204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x14ac:dyDescent="0.25">
      <c r="B46" s="11"/>
      <c r="C46" s="11"/>
      <c r="D46" s="82"/>
      <c r="E46" s="11" t="s">
        <v>183</v>
      </c>
      <c r="F46" s="11">
        <f>ABS(D5-D20)</f>
        <v>3.4858749999999996</v>
      </c>
      <c r="G46" s="11">
        <v>8</v>
      </c>
      <c r="H46" s="11">
        <v>8</v>
      </c>
      <c r="I46" s="11">
        <v>0.19006026711001101</v>
      </c>
      <c r="J46" s="11">
        <f t="shared" si="2"/>
        <v>18.340892881005473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x14ac:dyDescent="0.25">
      <c r="B47" s="11"/>
      <c r="C47" s="11"/>
      <c r="D47" s="82" t="s">
        <v>186</v>
      </c>
      <c r="E47" s="11">
        <v>3687</v>
      </c>
      <c r="F47" s="11">
        <f>ABS(D6-D5)</f>
        <v>0.18499999999999961</v>
      </c>
      <c r="G47" s="11">
        <v>8</v>
      </c>
      <c r="H47" s="11">
        <v>8</v>
      </c>
      <c r="I47" s="11">
        <v>0.19006026711001101</v>
      </c>
      <c r="J47" s="11">
        <f t="shared" si="2"/>
        <v>0.97337546038971734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x14ac:dyDescent="0.25">
      <c r="B48" s="11"/>
      <c r="C48" s="11"/>
      <c r="D48" s="82"/>
      <c r="E48" s="11" t="s">
        <v>185</v>
      </c>
      <c r="F48" s="11">
        <f>ABS(D6-D7)</f>
        <v>1.8670000000000002</v>
      </c>
      <c r="G48" s="11">
        <v>8</v>
      </c>
      <c r="H48" s="11">
        <v>8</v>
      </c>
      <c r="I48" s="11">
        <v>0.19006026711001101</v>
      </c>
      <c r="J48" s="11">
        <f t="shared" si="2"/>
        <v>9.8231999164735466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x14ac:dyDescent="0.25">
      <c r="B49" s="11"/>
      <c r="C49" s="11"/>
      <c r="D49" s="82"/>
      <c r="E49" s="11">
        <v>4291</v>
      </c>
      <c r="F49" s="11">
        <f>ABS(D6-D8)</f>
        <v>8.3749999999999769E-2</v>
      </c>
      <c r="G49" s="11">
        <v>8</v>
      </c>
      <c r="H49" s="11">
        <v>8</v>
      </c>
      <c r="I49" s="11">
        <v>0.19006026711001101</v>
      </c>
      <c r="J49" s="11">
        <f t="shared" si="2"/>
        <v>0.44064970166291229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x14ac:dyDescent="0.25">
      <c r="B50" s="11"/>
      <c r="C50" s="11"/>
      <c r="D50" s="82"/>
      <c r="E50" s="11">
        <v>3616</v>
      </c>
      <c r="F50" s="11">
        <f>ABS(D6-D9)</f>
        <v>0.15100000000000025</v>
      </c>
      <c r="G50" s="11">
        <v>8</v>
      </c>
      <c r="H50" s="11">
        <v>8</v>
      </c>
      <c r="I50" s="11">
        <v>0.19006026711001101</v>
      </c>
      <c r="J50" s="11">
        <f t="shared" si="2"/>
        <v>0.79448483523701552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x14ac:dyDescent="0.25">
      <c r="B51" s="11"/>
      <c r="C51" s="11"/>
      <c r="D51" s="82"/>
      <c r="E51" s="11">
        <v>4289</v>
      </c>
      <c r="F51" s="11">
        <f>ABS(D6-D10)</f>
        <v>0.3842500000000002</v>
      </c>
      <c r="G51" s="11">
        <v>8</v>
      </c>
      <c r="H51" s="11">
        <v>8</v>
      </c>
      <c r="I51" s="11">
        <v>0.19006026711001101</v>
      </c>
      <c r="J51" s="11">
        <f t="shared" si="2"/>
        <v>2.0217271386743234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x14ac:dyDescent="0.25">
      <c r="B52" s="11"/>
      <c r="C52" s="11"/>
      <c r="D52" s="82"/>
      <c r="E52" s="11">
        <v>3128</v>
      </c>
      <c r="F52" s="11">
        <f>ABS(D6-D11)</f>
        <v>0.43712499999999999</v>
      </c>
      <c r="G52" s="11">
        <v>8</v>
      </c>
      <c r="H52" s="11">
        <v>8</v>
      </c>
      <c r="I52" s="11">
        <v>0.19006026711001101</v>
      </c>
      <c r="J52" s="11">
        <f t="shared" si="2"/>
        <v>2.2999283682316545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 x14ac:dyDescent="0.25">
      <c r="B53" s="11"/>
      <c r="C53" s="11"/>
      <c r="D53" s="82"/>
      <c r="E53" s="11">
        <v>3813</v>
      </c>
      <c r="F53" s="11">
        <f>ABS(D6-D12)</f>
        <v>0.49349999999999961</v>
      </c>
      <c r="G53" s="11">
        <v>8</v>
      </c>
      <c r="H53" s="11">
        <v>8</v>
      </c>
      <c r="I53" s="11">
        <v>0.19006026711001101</v>
      </c>
      <c r="J53" s="11">
        <f t="shared" si="2"/>
        <v>2.5965448092017627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 x14ac:dyDescent="0.25">
      <c r="B54" s="11"/>
      <c r="C54" s="11"/>
      <c r="D54" s="82"/>
      <c r="E54" s="11">
        <v>3815</v>
      </c>
      <c r="F54" s="11">
        <f>ABS(D6-D13)</f>
        <v>1.1357500000000003</v>
      </c>
      <c r="G54" s="11">
        <v>8</v>
      </c>
      <c r="H54" s="11">
        <v>8</v>
      </c>
      <c r="I54" s="11">
        <v>0.19006026711001101</v>
      </c>
      <c r="J54" s="11">
        <f t="shared" si="2"/>
        <v>5.9757361034466161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 x14ac:dyDescent="0.25">
      <c r="B55" s="11"/>
      <c r="C55" s="11"/>
      <c r="D55" s="82"/>
      <c r="E55" s="11">
        <v>3118</v>
      </c>
      <c r="F55" s="11">
        <f>ABS(D6-D14)</f>
        <v>1.187125</v>
      </c>
      <c r="G55" s="11">
        <v>8</v>
      </c>
      <c r="H55" s="11">
        <v>8</v>
      </c>
      <c r="I55" s="11">
        <v>0.19006026711001101</v>
      </c>
      <c r="J55" s="11">
        <f t="shared" si="2"/>
        <v>6.2460450995413277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 x14ac:dyDescent="0.25">
      <c r="B56" s="11"/>
      <c r="C56" s="11"/>
      <c r="D56" s="82"/>
      <c r="E56" s="11">
        <v>3885</v>
      </c>
      <c r="F56" s="11">
        <f>ABS(D6-D15)</f>
        <v>1.24125</v>
      </c>
      <c r="G56" s="11">
        <v>8</v>
      </c>
      <c r="H56" s="11">
        <v>8</v>
      </c>
      <c r="I56" s="11">
        <v>0.19006026711001101</v>
      </c>
      <c r="J56" s="11">
        <f t="shared" si="2"/>
        <v>6.5308231903175091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 x14ac:dyDescent="0.25">
      <c r="B57" s="11"/>
      <c r="C57" s="11"/>
      <c r="D57" s="82"/>
      <c r="E57" s="11">
        <v>3126</v>
      </c>
      <c r="F57" s="11">
        <f>ABS(D6-D16)</f>
        <v>1.6240000000000001</v>
      </c>
      <c r="G57" s="11">
        <v>8</v>
      </c>
      <c r="H57" s="11">
        <v>8</v>
      </c>
      <c r="I57" s="11">
        <v>0.19006026711001101</v>
      </c>
      <c r="J57" s="11">
        <f t="shared" si="2"/>
        <v>8.5446580955292131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 x14ac:dyDescent="0.25">
      <c r="B58" s="11"/>
      <c r="C58" s="11"/>
      <c r="D58" s="82"/>
      <c r="E58" s="11">
        <v>3772</v>
      </c>
      <c r="F58" s="11">
        <f>ABS(D6-D17)</f>
        <v>1.8670000000000002</v>
      </c>
      <c r="G58" s="11">
        <v>8</v>
      </c>
      <c r="H58" s="11">
        <v>8</v>
      </c>
      <c r="I58" s="11">
        <v>0.19006026711001101</v>
      </c>
      <c r="J58" s="11">
        <f t="shared" si="2"/>
        <v>9.8231999164735466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 x14ac:dyDescent="0.25">
      <c r="B59" s="11"/>
      <c r="C59" s="11"/>
      <c r="D59" s="82"/>
      <c r="E59" s="11">
        <v>4290</v>
      </c>
      <c r="F59" s="11">
        <f>ABS(D6-D18)</f>
        <v>2.1976249999999999</v>
      </c>
      <c r="G59" s="11">
        <v>8</v>
      </c>
      <c r="H59" s="11">
        <v>8</v>
      </c>
      <c r="I59" s="11">
        <v>0.19006026711001101</v>
      </c>
      <c r="J59" s="11">
        <f t="shared" si="2"/>
        <v>11.562779708859226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 x14ac:dyDescent="0.25">
      <c r="B60" s="11"/>
      <c r="C60" s="11"/>
      <c r="D60" s="82"/>
      <c r="E60" s="11" t="s">
        <v>184</v>
      </c>
      <c r="F60" s="11">
        <f>ABS(D6-D19)</f>
        <v>3.1262500000000002</v>
      </c>
      <c r="G60" s="11">
        <v>8</v>
      </c>
      <c r="H60" s="11">
        <v>8</v>
      </c>
      <c r="I60" s="11">
        <v>0.19006026711001101</v>
      </c>
      <c r="J60" s="11">
        <f t="shared" si="2"/>
        <v>16.448729908342489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 x14ac:dyDescent="0.25">
      <c r="B61" s="11"/>
      <c r="C61" s="11"/>
      <c r="D61" s="82"/>
      <c r="E61" s="11" t="s">
        <v>183</v>
      </c>
      <c r="F61" s="11">
        <f>ABS(D6-D20)</f>
        <v>3.300875</v>
      </c>
      <c r="G61" s="11">
        <v>8</v>
      </c>
      <c r="H61" s="11">
        <v>8</v>
      </c>
      <c r="I61" s="11">
        <v>0.19006026711001101</v>
      </c>
      <c r="J61" s="11">
        <f t="shared" si="2"/>
        <v>17.367517420615755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 x14ac:dyDescent="0.25">
      <c r="B62" s="11"/>
      <c r="C62" s="11"/>
      <c r="D62" s="82" t="s">
        <v>185</v>
      </c>
      <c r="E62" s="11">
        <v>3687</v>
      </c>
      <c r="F62" s="11"/>
      <c r="G62" s="11">
        <v>8</v>
      </c>
      <c r="H62" s="11">
        <v>8</v>
      </c>
      <c r="I62" s="11">
        <v>0.19006026711001101</v>
      </c>
      <c r="J62" s="11">
        <f t="shared" si="2"/>
        <v>0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 x14ac:dyDescent="0.25">
      <c r="B63" s="11"/>
      <c r="C63" s="11"/>
      <c r="D63" s="82"/>
      <c r="E63" s="11" t="s">
        <v>186</v>
      </c>
      <c r="F63" s="11"/>
      <c r="G63" s="11">
        <v>8</v>
      </c>
      <c r="H63" s="11">
        <v>8</v>
      </c>
      <c r="I63" s="11">
        <v>0.19006026711001101</v>
      </c>
      <c r="J63" s="11">
        <f t="shared" si="2"/>
        <v>0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 x14ac:dyDescent="0.25">
      <c r="B64" s="11"/>
      <c r="C64" s="11"/>
      <c r="D64" s="82"/>
      <c r="E64" s="11">
        <v>4291</v>
      </c>
      <c r="F64" s="11"/>
      <c r="G64" s="11">
        <v>8</v>
      </c>
      <c r="H64" s="11">
        <v>8</v>
      </c>
      <c r="I64" s="11">
        <v>0.19006026711001101</v>
      </c>
      <c r="J64" s="11">
        <f t="shared" si="2"/>
        <v>0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spans="2:33" x14ac:dyDescent="0.25">
      <c r="B65" s="11"/>
      <c r="C65" s="11"/>
      <c r="D65" s="82"/>
      <c r="E65" s="11">
        <v>3616</v>
      </c>
      <c r="F65" s="11"/>
      <c r="G65" s="11">
        <v>8</v>
      </c>
      <c r="H65" s="11">
        <v>8</v>
      </c>
      <c r="I65" s="11">
        <v>0.19006026711001101</v>
      </c>
      <c r="J65" s="11">
        <f t="shared" si="2"/>
        <v>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spans="2:33" x14ac:dyDescent="0.25">
      <c r="B66" s="11"/>
      <c r="C66" s="11"/>
      <c r="D66" s="82"/>
      <c r="E66" s="11">
        <v>4289</v>
      </c>
      <c r="F66" s="11"/>
      <c r="G66" s="11">
        <v>8</v>
      </c>
      <c r="H66" s="11">
        <v>8</v>
      </c>
      <c r="I66" s="11">
        <v>0.19006026711001101</v>
      </c>
      <c r="J66" s="11">
        <f t="shared" si="2"/>
        <v>0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2:33" x14ac:dyDescent="0.25">
      <c r="B67" s="11"/>
      <c r="C67" s="11"/>
      <c r="D67" s="82"/>
      <c r="E67" s="11">
        <v>3128</v>
      </c>
      <c r="F67" s="11"/>
      <c r="G67" s="11">
        <v>8</v>
      </c>
      <c r="H67" s="11">
        <v>8</v>
      </c>
      <c r="I67" s="11">
        <v>0.19006026711001101</v>
      </c>
      <c r="J67" s="11">
        <f t="shared" si="2"/>
        <v>0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spans="2:33" x14ac:dyDescent="0.25">
      <c r="B68" s="11"/>
      <c r="C68" s="11"/>
      <c r="D68" s="82"/>
      <c r="E68" s="11">
        <v>3813</v>
      </c>
      <c r="F68" s="11"/>
      <c r="G68" s="11">
        <v>8</v>
      </c>
      <c r="H68" s="11">
        <v>8</v>
      </c>
      <c r="I68" s="11">
        <v>0.19006026711001101</v>
      </c>
      <c r="J68" s="11">
        <f t="shared" si="2"/>
        <v>0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spans="2:33" x14ac:dyDescent="0.25">
      <c r="B69" s="11"/>
      <c r="C69" s="11"/>
      <c r="D69" s="82"/>
      <c r="E69" s="11">
        <v>3815</v>
      </c>
      <c r="F69" s="11"/>
      <c r="G69" s="11">
        <v>8</v>
      </c>
      <c r="H69" s="11">
        <v>8</v>
      </c>
      <c r="I69" s="11">
        <v>0.19006026711001101</v>
      </c>
      <c r="J69" s="11">
        <f t="shared" si="2"/>
        <v>0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spans="2:33" x14ac:dyDescent="0.25">
      <c r="B70" s="11"/>
      <c r="C70" s="11"/>
      <c r="D70" s="82"/>
      <c r="E70" s="11">
        <v>3118</v>
      </c>
      <c r="F70" s="11"/>
      <c r="G70" s="11">
        <v>8</v>
      </c>
      <c r="H70" s="11">
        <v>8</v>
      </c>
      <c r="I70" s="11">
        <v>0.19006026711001101</v>
      </c>
      <c r="J70" s="11">
        <f t="shared" si="2"/>
        <v>0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spans="2:33" x14ac:dyDescent="0.25">
      <c r="B71" s="11"/>
      <c r="C71" s="11"/>
      <c r="D71" s="82"/>
      <c r="E71" s="11">
        <v>3885</v>
      </c>
      <c r="F71" s="11"/>
      <c r="G71" s="11">
        <v>8</v>
      </c>
      <c r="H71" s="11">
        <v>8</v>
      </c>
      <c r="I71" s="11">
        <v>0.19006026711001101</v>
      </c>
      <c r="J71" s="11">
        <f t="shared" si="2"/>
        <v>0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spans="2:33" x14ac:dyDescent="0.25">
      <c r="B72" s="11"/>
      <c r="C72" s="11"/>
      <c r="D72" s="82"/>
      <c r="E72" s="11">
        <v>3126</v>
      </c>
      <c r="F72" s="11"/>
      <c r="G72" s="11">
        <v>8</v>
      </c>
      <c r="H72" s="11">
        <v>8</v>
      </c>
      <c r="I72" s="11">
        <v>0.19006026711001101</v>
      </c>
      <c r="J72" s="11">
        <f t="shared" si="2"/>
        <v>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spans="2:33" x14ac:dyDescent="0.25">
      <c r="B73" s="11"/>
      <c r="C73" s="11"/>
      <c r="D73" s="82"/>
      <c r="E73" s="11">
        <v>3772</v>
      </c>
      <c r="F73" s="11"/>
      <c r="G73" s="11">
        <v>8</v>
      </c>
      <c r="H73" s="11">
        <v>8</v>
      </c>
      <c r="I73" s="11">
        <v>0.19006026711001101</v>
      </c>
      <c r="J73" s="11">
        <f t="shared" si="2"/>
        <v>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spans="2:33" x14ac:dyDescent="0.25">
      <c r="B74" s="11"/>
      <c r="C74" s="11"/>
      <c r="D74" s="82"/>
      <c r="E74" s="11">
        <v>4290</v>
      </c>
      <c r="F74" s="11"/>
      <c r="G74" s="11">
        <v>8</v>
      </c>
      <c r="H74" s="11">
        <v>8</v>
      </c>
      <c r="I74" s="11">
        <v>0.19006026711001101</v>
      </c>
      <c r="J74" s="11">
        <f t="shared" si="2"/>
        <v>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spans="2:33" x14ac:dyDescent="0.25">
      <c r="B75" s="11"/>
      <c r="C75" s="11"/>
      <c r="D75" s="82"/>
      <c r="E75" s="11" t="s">
        <v>184</v>
      </c>
      <c r="F75" s="11"/>
      <c r="G75" s="11">
        <v>8</v>
      </c>
      <c r="H75" s="11">
        <v>8</v>
      </c>
      <c r="I75" s="11">
        <v>0.19006026711001101</v>
      </c>
      <c r="J75" s="11">
        <f t="shared" si="2"/>
        <v>0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spans="2:33" x14ac:dyDescent="0.25">
      <c r="B76" s="11"/>
      <c r="C76" s="11"/>
      <c r="D76" s="82"/>
      <c r="E76" s="11" t="s">
        <v>183</v>
      </c>
      <c r="F76" s="11"/>
      <c r="G76" s="11">
        <v>8</v>
      </c>
      <c r="H76" s="11">
        <v>8</v>
      </c>
      <c r="I76" s="11">
        <v>0.19006026711001101</v>
      </c>
      <c r="J76" s="11">
        <f t="shared" si="2"/>
        <v>0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spans="2:33" x14ac:dyDescent="0.25">
      <c r="B77" s="11"/>
      <c r="C77" s="11"/>
      <c r="D77" s="82">
        <v>4291</v>
      </c>
      <c r="E77" s="11">
        <v>3687</v>
      </c>
      <c r="F77" s="11"/>
      <c r="G77" s="11">
        <v>8</v>
      </c>
      <c r="H77" s="11">
        <v>8</v>
      </c>
      <c r="I77" s="11">
        <v>0.19006026711001101</v>
      </c>
      <c r="J77" s="11">
        <f t="shared" si="2"/>
        <v>0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spans="2:33" x14ac:dyDescent="0.25">
      <c r="B78" s="11"/>
      <c r="C78" s="11"/>
      <c r="D78" s="82"/>
      <c r="E78" s="11" t="s">
        <v>186</v>
      </c>
      <c r="F78" s="11"/>
      <c r="G78" s="11">
        <v>8</v>
      </c>
      <c r="H78" s="11">
        <v>8</v>
      </c>
      <c r="I78" s="11">
        <v>0.19006026711001101</v>
      </c>
      <c r="J78" s="11">
        <f t="shared" si="2"/>
        <v>0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spans="2:33" x14ac:dyDescent="0.25">
      <c r="B79" s="11"/>
      <c r="C79" s="11"/>
      <c r="D79" s="82"/>
      <c r="E79" s="11" t="s">
        <v>185</v>
      </c>
      <c r="F79" s="11"/>
      <c r="G79" s="11">
        <v>8</v>
      </c>
      <c r="H79" s="11">
        <v>8</v>
      </c>
      <c r="I79" s="11">
        <v>0.19006026711001101</v>
      </c>
      <c r="J79" s="11">
        <f t="shared" si="2"/>
        <v>0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spans="2:33" x14ac:dyDescent="0.25">
      <c r="B80" s="11"/>
      <c r="C80" s="11"/>
      <c r="D80" s="82"/>
      <c r="E80" s="11">
        <v>3616</v>
      </c>
      <c r="F80" s="11"/>
      <c r="G80" s="11">
        <v>8</v>
      </c>
      <c r="H80" s="11">
        <v>8</v>
      </c>
      <c r="I80" s="11">
        <v>0.19006026711001101</v>
      </c>
      <c r="J80" s="11">
        <f t="shared" si="2"/>
        <v>0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spans="2:33" x14ac:dyDescent="0.25">
      <c r="B81" s="11"/>
      <c r="C81" s="11"/>
      <c r="D81" s="82"/>
      <c r="E81" s="11">
        <v>4289</v>
      </c>
      <c r="F81" s="11"/>
      <c r="G81" s="11">
        <v>8</v>
      </c>
      <c r="H81" s="11">
        <v>8</v>
      </c>
      <c r="I81" s="11">
        <v>0.19006026711001101</v>
      </c>
      <c r="J81" s="11">
        <f t="shared" si="2"/>
        <v>0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spans="2:33" x14ac:dyDescent="0.25">
      <c r="B82" s="11"/>
      <c r="C82" s="11"/>
      <c r="D82" s="82"/>
      <c r="E82" s="11">
        <v>3128</v>
      </c>
      <c r="F82" s="11"/>
      <c r="G82" s="11">
        <v>8</v>
      </c>
      <c r="H82" s="11">
        <v>8</v>
      </c>
      <c r="I82" s="11">
        <v>0.19006026711001101</v>
      </c>
      <c r="J82" s="11">
        <f t="shared" si="2"/>
        <v>0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spans="2:33" x14ac:dyDescent="0.25">
      <c r="B83" s="11"/>
      <c r="C83" s="11"/>
      <c r="D83" s="82"/>
      <c r="E83" s="11">
        <v>3813</v>
      </c>
      <c r="F83" s="11"/>
      <c r="G83" s="11">
        <v>8</v>
      </c>
      <c r="H83" s="11">
        <v>8</v>
      </c>
      <c r="I83" s="11">
        <v>0.19006026711001101</v>
      </c>
      <c r="J83" s="11">
        <f t="shared" si="2"/>
        <v>0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spans="2:33" x14ac:dyDescent="0.25">
      <c r="B84" s="11"/>
      <c r="C84" s="11"/>
      <c r="D84" s="82"/>
      <c r="E84" s="11">
        <v>3815</v>
      </c>
      <c r="F84" s="11"/>
      <c r="G84" s="11">
        <v>8</v>
      </c>
      <c r="H84" s="11">
        <v>8</v>
      </c>
      <c r="I84" s="11">
        <v>0.19006026711001101</v>
      </c>
      <c r="J84" s="11">
        <f t="shared" si="2"/>
        <v>0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spans="2:33" x14ac:dyDescent="0.25">
      <c r="B85" s="11"/>
      <c r="C85" s="11"/>
      <c r="D85" s="82"/>
      <c r="E85" s="11">
        <v>3118</v>
      </c>
      <c r="F85" s="11"/>
      <c r="G85" s="11">
        <v>8</v>
      </c>
      <c r="H85" s="11">
        <v>8</v>
      </c>
      <c r="I85" s="11">
        <v>0.19006026711001101</v>
      </c>
      <c r="J85" s="11">
        <f t="shared" si="2"/>
        <v>0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spans="2:33" x14ac:dyDescent="0.25">
      <c r="B86" s="11"/>
      <c r="C86" s="11"/>
      <c r="D86" s="82"/>
      <c r="E86" s="11">
        <v>3885</v>
      </c>
      <c r="F86" s="11"/>
      <c r="G86" s="11">
        <v>8</v>
      </c>
      <c r="H86" s="11">
        <v>8</v>
      </c>
      <c r="I86" s="11">
        <v>0.19006026711001101</v>
      </c>
      <c r="J86" s="11">
        <f t="shared" si="2"/>
        <v>0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spans="2:33" x14ac:dyDescent="0.25">
      <c r="B87" s="11"/>
      <c r="C87" s="11"/>
      <c r="D87" s="82"/>
      <c r="E87" s="11">
        <v>3126</v>
      </c>
      <c r="F87" s="11"/>
      <c r="G87" s="11">
        <v>8</v>
      </c>
      <c r="H87" s="11">
        <v>8</v>
      </c>
      <c r="I87" s="11">
        <v>0.19006026711001101</v>
      </c>
      <c r="J87" s="11">
        <f t="shared" si="2"/>
        <v>0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spans="2:33" x14ac:dyDescent="0.25">
      <c r="B88" s="11"/>
      <c r="C88" s="11"/>
      <c r="D88" s="82"/>
      <c r="E88" s="11">
        <v>3772</v>
      </c>
      <c r="F88" s="11"/>
      <c r="G88" s="11">
        <v>8</v>
      </c>
      <c r="H88" s="11">
        <v>8</v>
      </c>
      <c r="I88" s="11">
        <v>0.19006026711001101</v>
      </c>
      <c r="J88" s="11">
        <f t="shared" si="2"/>
        <v>0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spans="2:33" x14ac:dyDescent="0.25">
      <c r="B89" s="11"/>
      <c r="C89" s="11"/>
      <c r="D89" s="82"/>
      <c r="E89" s="11">
        <v>4290</v>
      </c>
      <c r="F89" s="11"/>
      <c r="G89" s="11">
        <v>8</v>
      </c>
      <c r="H89" s="11">
        <v>8</v>
      </c>
      <c r="I89" s="11">
        <v>0.19006026711001101</v>
      </c>
      <c r="J89" s="11">
        <f t="shared" si="2"/>
        <v>0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spans="2:33" x14ac:dyDescent="0.25">
      <c r="B90" s="11"/>
      <c r="C90" s="11"/>
      <c r="D90" s="82"/>
      <c r="E90" s="11" t="s">
        <v>184</v>
      </c>
      <c r="F90" s="11"/>
      <c r="G90" s="11">
        <v>8</v>
      </c>
      <c r="H90" s="11">
        <v>8</v>
      </c>
      <c r="I90" s="11">
        <v>0.19006026711001101</v>
      </c>
      <c r="J90" s="11">
        <f t="shared" si="2"/>
        <v>0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spans="2:33" x14ac:dyDescent="0.25">
      <c r="B91" s="11"/>
      <c r="C91" s="11"/>
      <c r="D91" s="82"/>
      <c r="E91" s="11" t="s">
        <v>183</v>
      </c>
      <c r="F91" s="11"/>
      <c r="G91" s="11">
        <v>8</v>
      </c>
      <c r="H91" s="11">
        <v>8</v>
      </c>
      <c r="I91" s="11">
        <v>0.19006026711001101</v>
      </c>
      <c r="J91" s="11">
        <f t="shared" si="2"/>
        <v>0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spans="2:33" x14ac:dyDescent="0.25">
      <c r="B92" s="11"/>
      <c r="C92" s="11"/>
      <c r="D92" s="82">
        <v>3616</v>
      </c>
      <c r="E92" s="11">
        <v>3687</v>
      </c>
      <c r="F92" s="11"/>
      <c r="G92" s="11">
        <v>8</v>
      </c>
      <c r="H92" s="11">
        <v>8</v>
      </c>
      <c r="I92" s="11">
        <v>0.19006026711001101</v>
      </c>
      <c r="J92" s="11">
        <f t="shared" si="2"/>
        <v>0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spans="2:33" x14ac:dyDescent="0.25">
      <c r="B93" s="11"/>
      <c r="C93" s="11"/>
      <c r="D93" s="82"/>
      <c r="E93" s="11" t="s">
        <v>186</v>
      </c>
      <c r="F93" s="11"/>
      <c r="G93" s="11">
        <v>8</v>
      </c>
      <c r="H93" s="11">
        <v>8</v>
      </c>
      <c r="I93" s="11">
        <v>0.19006026711001101</v>
      </c>
      <c r="J93" s="11">
        <f t="shared" si="2"/>
        <v>0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spans="2:33" x14ac:dyDescent="0.25">
      <c r="B94" s="11"/>
      <c r="C94" s="11"/>
      <c r="D94" s="82"/>
      <c r="E94" s="11" t="s">
        <v>185</v>
      </c>
      <c r="F94" s="11"/>
      <c r="G94" s="11">
        <v>8</v>
      </c>
      <c r="H94" s="11">
        <v>8</v>
      </c>
      <c r="I94" s="11">
        <v>0.19006026711001101</v>
      </c>
      <c r="J94" s="11">
        <f t="shared" si="2"/>
        <v>0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spans="2:33" x14ac:dyDescent="0.25">
      <c r="B95" s="11"/>
      <c r="C95" s="11"/>
      <c r="D95" s="82"/>
      <c r="E95" s="11">
        <v>4291</v>
      </c>
      <c r="F95" s="11"/>
      <c r="G95" s="11">
        <v>8</v>
      </c>
      <c r="H95" s="11">
        <v>8</v>
      </c>
      <c r="I95" s="11">
        <v>0.19006026711001101</v>
      </c>
      <c r="J95" s="11">
        <f t="shared" si="2"/>
        <v>0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spans="2:33" x14ac:dyDescent="0.25">
      <c r="B96" s="11"/>
      <c r="C96" s="11"/>
      <c r="D96" s="82"/>
      <c r="E96" s="11">
        <v>4289</v>
      </c>
      <c r="F96" s="11"/>
      <c r="G96" s="11">
        <v>8</v>
      </c>
      <c r="H96" s="11">
        <v>8</v>
      </c>
      <c r="I96" s="11">
        <v>0.19006026711001101</v>
      </c>
      <c r="J96" s="11">
        <f t="shared" si="2"/>
        <v>0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2:33" x14ac:dyDescent="0.25">
      <c r="B97" s="11"/>
      <c r="C97" s="11"/>
      <c r="D97" s="82"/>
      <c r="E97" s="11">
        <v>3128</v>
      </c>
      <c r="F97" s="11"/>
      <c r="G97" s="11">
        <v>8</v>
      </c>
      <c r="H97" s="11">
        <v>8</v>
      </c>
      <c r="I97" s="11">
        <v>0.19006026711001101</v>
      </c>
      <c r="J97" s="11">
        <f t="shared" ref="J97:J160" si="3">F97/I97</f>
        <v>0</v>
      </c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spans="2:33" x14ac:dyDescent="0.25">
      <c r="B98" s="11"/>
      <c r="C98" s="11"/>
      <c r="D98" s="82"/>
      <c r="E98" s="11">
        <v>3813</v>
      </c>
      <c r="F98" s="11"/>
      <c r="G98" s="11">
        <v>8</v>
      </c>
      <c r="H98" s="11">
        <v>8</v>
      </c>
      <c r="I98" s="11">
        <v>0.19006026711001101</v>
      </c>
      <c r="J98" s="11">
        <f t="shared" si="3"/>
        <v>0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spans="2:33" x14ac:dyDescent="0.25">
      <c r="B99" s="11"/>
      <c r="C99" s="11"/>
      <c r="D99" s="82"/>
      <c r="E99" s="11">
        <v>3815</v>
      </c>
      <c r="F99" s="11"/>
      <c r="G99" s="11">
        <v>8</v>
      </c>
      <c r="H99" s="11">
        <v>8</v>
      </c>
      <c r="I99" s="11">
        <v>0.19006026711001101</v>
      </c>
      <c r="J99" s="11">
        <f t="shared" si="3"/>
        <v>0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spans="2:33" x14ac:dyDescent="0.25">
      <c r="B100" s="11"/>
      <c r="C100" s="11"/>
      <c r="D100" s="82"/>
      <c r="E100" s="11">
        <v>3118</v>
      </c>
      <c r="F100" s="11"/>
      <c r="G100" s="11">
        <v>8</v>
      </c>
      <c r="H100" s="11">
        <v>8</v>
      </c>
      <c r="I100" s="11">
        <v>0.19006026711001101</v>
      </c>
      <c r="J100" s="11">
        <f t="shared" si="3"/>
        <v>0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spans="2:33" x14ac:dyDescent="0.25">
      <c r="B101" s="11"/>
      <c r="C101" s="11"/>
      <c r="D101" s="82"/>
      <c r="E101" s="11">
        <v>3885</v>
      </c>
      <c r="F101" s="11"/>
      <c r="G101" s="11">
        <v>8</v>
      </c>
      <c r="H101" s="11">
        <v>8</v>
      </c>
      <c r="I101" s="11">
        <v>0.19006026711001101</v>
      </c>
      <c r="J101" s="11">
        <f t="shared" si="3"/>
        <v>0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spans="2:33" x14ac:dyDescent="0.25">
      <c r="B102" s="11"/>
      <c r="C102" s="11"/>
      <c r="D102" s="82"/>
      <c r="E102" s="11">
        <v>3126</v>
      </c>
      <c r="F102" s="11"/>
      <c r="G102" s="11">
        <v>8</v>
      </c>
      <c r="H102" s="11">
        <v>8</v>
      </c>
      <c r="I102" s="11">
        <v>0.19006026711001101</v>
      </c>
      <c r="J102" s="11">
        <f t="shared" si="3"/>
        <v>0</v>
      </c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spans="2:33" x14ac:dyDescent="0.25">
      <c r="B103" s="11"/>
      <c r="C103" s="11"/>
      <c r="D103" s="82"/>
      <c r="E103" s="11">
        <v>3772</v>
      </c>
      <c r="F103" s="11"/>
      <c r="G103" s="11">
        <v>8</v>
      </c>
      <c r="H103" s="11">
        <v>8</v>
      </c>
      <c r="I103" s="11">
        <v>0.19006026711001101</v>
      </c>
      <c r="J103" s="11">
        <f t="shared" si="3"/>
        <v>0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spans="2:33" x14ac:dyDescent="0.25">
      <c r="B104" s="11"/>
      <c r="C104" s="11"/>
      <c r="D104" s="82"/>
      <c r="E104" s="11">
        <v>4290</v>
      </c>
      <c r="F104" s="11"/>
      <c r="G104" s="11">
        <v>8</v>
      </c>
      <c r="H104" s="11">
        <v>8</v>
      </c>
      <c r="I104" s="11">
        <v>0.19006026711001101</v>
      </c>
      <c r="J104" s="11">
        <f t="shared" si="3"/>
        <v>0</v>
      </c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spans="2:33" x14ac:dyDescent="0.25">
      <c r="B105" s="11"/>
      <c r="C105" s="11"/>
      <c r="D105" s="82"/>
      <c r="E105" s="11" t="s">
        <v>184</v>
      </c>
      <c r="F105" s="11"/>
      <c r="G105" s="11">
        <v>8</v>
      </c>
      <c r="H105" s="11">
        <v>8</v>
      </c>
      <c r="I105" s="11">
        <v>0.19006026711001101</v>
      </c>
      <c r="J105" s="11">
        <f t="shared" si="3"/>
        <v>0</v>
      </c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spans="2:33" x14ac:dyDescent="0.25">
      <c r="B106" s="11"/>
      <c r="C106" s="11"/>
      <c r="D106" s="82"/>
      <c r="E106" s="11" t="s">
        <v>183</v>
      </c>
      <c r="F106" s="11"/>
      <c r="G106" s="11">
        <v>8</v>
      </c>
      <c r="H106" s="11">
        <v>8</v>
      </c>
      <c r="I106" s="11">
        <v>0.19006026711001101</v>
      </c>
      <c r="J106" s="11">
        <f t="shared" si="3"/>
        <v>0</v>
      </c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spans="2:33" x14ac:dyDescent="0.25">
      <c r="B107" s="11"/>
      <c r="C107" s="11"/>
      <c r="D107" s="82">
        <v>4289</v>
      </c>
      <c r="E107" s="11">
        <v>3687</v>
      </c>
      <c r="F107" s="11"/>
      <c r="G107" s="11">
        <v>8</v>
      </c>
      <c r="H107" s="11">
        <v>8</v>
      </c>
      <c r="I107" s="11">
        <v>0.19006026711001101</v>
      </c>
      <c r="J107" s="11">
        <f t="shared" si="3"/>
        <v>0</v>
      </c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spans="2:33" x14ac:dyDescent="0.25">
      <c r="B108" s="11"/>
      <c r="C108" s="11"/>
      <c r="D108" s="82"/>
      <c r="E108" s="11" t="s">
        <v>186</v>
      </c>
      <c r="F108" s="11"/>
      <c r="G108" s="11">
        <v>8</v>
      </c>
      <c r="H108" s="11">
        <v>8</v>
      </c>
      <c r="I108" s="11">
        <v>0.19006026711001101</v>
      </c>
      <c r="J108" s="11">
        <f t="shared" si="3"/>
        <v>0</v>
      </c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spans="2:33" x14ac:dyDescent="0.25">
      <c r="B109" s="11"/>
      <c r="C109" s="11"/>
      <c r="D109" s="82"/>
      <c r="E109" s="11" t="s">
        <v>185</v>
      </c>
      <c r="F109" s="11"/>
      <c r="G109" s="11">
        <v>8</v>
      </c>
      <c r="H109" s="11">
        <v>8</v>
      </c>
      <c r="I109" s="11">
        <v>0.19006026711001101</v>
      </c>
      <c r="J109" s="11">
        <f t="shared" si="3"/>
        <v>0</v>
      </c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spans="2:33" x14ac:dyDescent="0.25">
      <c r="B110" s="11"/>
      <c r="C110" s="11"/>
      <c r="D110" s="82"/>
      <c r="E110" s="11">
        <v>4291</v>
      </c>
      <c r="F110" s="11"/>
      <c r="G110" s="11">
        <v>8</v>
      </c>
      <c r="H110" s="11">
        <v>8</v>
      </c>
      <c r="I110" s="11">
        <v>0.19006026711001101</v>
      </c>
      <c r="J110" s="11">
        <f t="shared" si="3"/>
        <v>0</v>
      </c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spans="2:33" x14ac:dyDescent="0.25">
      <c r="B111" s="11"/>
      <c r="C111" s="11"/>
      <c r="D111" s="82"/>
      <c r="E111" s="11">
        <v>3616</v>
      </c>
      <c r="F111" s="11"/>
      <c r="G111" s="11">
        <v>8</v>
      </c>
      <c r="H111" s="11">
        <v>8</v>
      </c>
      <c r="I111" s="11">
        <v>0.19006026711001101</v>
      </c>
      <c r="J111" s="11">
        <f t="shared" si="3"/>
        <v>0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spans="2:33" x14ac:dyDescent="0.25">
      <c r="B112" s="11"/>
      <c r="C112" s="11"/>
      <c r="D112" s="82"/>
      <c r="E112" s="11">
        <v>3128</v>
      </c>
      <c r="F112" s="11"/>
      <c r="G112" s="11">
        <v>8</v>
      </c>
      <c r="H112" s="11">
        <v>8</v>
      </c>
      <c r="I112" s="11">
        <v>0.19006026711001101</v>
      </c>
      <c r="J112" s="11">
        <f t="shared" si="3"/>
        <v>0</v>
      </c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spans="2:33" x14ac:dyDescent="0.25">
      <c r="B113" s="11"/>
      <c r="C113" s="11"/>
      <c r="D113" s="82"/>
      <c r="E113" s="11">
        <v>3813</v>
      </c>
      <c r="F113" s="11"/>
      <c r="G113" s="11">
        <v>8</v>
      </c>
      <c r="H113" s="11">
        <v>8</v>
      </c>
      <c r="I113" s="11">
        <v>0.19006026711001101</v>
      </c>
      <c r="J113" s="11">
        <f t="shared" si="3"/>
        <v>0</v>
      </c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spans="2:33" x14ac:dyDescent="0.25">
      <c r="B114" s="11"/>
      <c r="C114" s="11"/>
      <c r="D114" s="82"/>
      <c r="E114" s="11">
        <v>3815</v>
      </c>
      <c r="F114" s="11"/>
      <c r="G114" s="11">
        <v>8</v>
      </c>
      <c r="H114" s="11">
        <v>8</v>
      </c>
      <c r="I114" s="11">
        <v>0.19006026711001101</v>
      </c>
      <c r="J114" s="11">
        <f t="shared" si="3"/>
        <v>0</v>
      </c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spans="2:33" x14ac:dyDescent="0.25">
      <c r="B115" s="11"/>
      <c r="C115" s="11"/>
      <c r="D115" s="82"/>
      <c r="E115" s="11">
        <v>3118</v>
      </c>
      <c r="F115" s="11"/>
      <c r="G115" s="11">
        <v>8</v>
      </c>
      <c r="H115" s="11">
        <v>8</v>
      </c>
      <c r="I115" s="11">
        <v>0.19006026711001101</v>
      </c>
      <c r="J115" s="11">
        <f t="shared" si="3"/>
        <v>0</v>
      </c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spans="2:33" x14ac:dyDescent="0.25">
      <c r="B116" s="11"/>
      <c r="C116" s="11"/>
      <c r="D116" s="82"/>
      <c r="E116" s="11">
        <v>3885</v>
      </c>
      <c r="F116" s="11"/>
      <c r="G116" s="11">
        <v>8</v>
      </c>
      <c r="H116" s="11">
        <v>8</v>
      </c>
      <c r="I116" s="11">
        <v>0.19006026711001101</v>
      </c>
      <c r="J116" s="11">
        <f t="shared" si="3"/>
        <v>0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spans="2:33" x14ac:dyDescent="0.25">
      <c r="B117" s="11"/>
      <c r="C117" s="11"/>
      <c r="D117" s="82"/>
      <c r="E117" s="11">
        <v>3126</v>
      </c>
      <c r="F117" s="11"/>
      <c r="G117" s="11">
        <v>8</v>
      </c>
      <c r="H117" s="11">
        <v>8</v>
      </c>
      <c r="I117" s="11">
        <v>0.19006026711001101</v>
      </c>
      <c r="J117" s="11">
        <f t="shared" si="3"/>
        <v>0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spans="2:33" x14ac:dyDescent="0.25">
      <c r="B118" s="11"/>
      <c r="C118" s="11"/>
      <c r="D118" s="82"/>
      <c r="E118" s="11">
        <v>3772</v>
      </c>
      <c r="F118" s="11"/>
      <c r="G118" s="11">
        <v>8</v>
      </c>
      <c r="H118" s="11">
        <v>8</v>
      </c>
      <c r="I118" s="11">
        <v>0.19006026711001101</v>
      </c>
      <c r="J118" s="11">
        <f t="shared" si="3"/>
        <v>0</v>
      </c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spans="2:33" x14ac:dyDescent="0.25">
      <c r="B119" s="11"/>
      <c r="C119" s="11"/>
      <c r="D119" s="82"/>
      <c r="E119" s="11">
        <v>4290</v>
      </c>
      <c r="F119" s="11"/>
      <c r="G119" s="11">
        <v>8</v>
      </c>
      <c r="H119" s="11">
        <v>8</v>
      </c>
      <c r="I119" s="11">
        <v>0.19006026711001101</v>
      </c>
      <c r="J119" s="11">
        <f t="shared" si="3"/>
        <v>0</v>
      </c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spans="2:33" x14ac:dyDescent="0.25">
      <c r="B120" s="11"/>
      <c r="C120" s="11"/>
      <c r="D120" s="82"/>
      <c r="E120" s="11" t="s">
        <v>184</v>
      </c>
      <c r="F120" s="11"/>
      <c r="G120" s="11">
        <v>8</v>
      </c>
      <c r="H120" s="11">
        <v>8</v>
      </c>
      <c r="I120" s="11">
        <v>0.19006026711001101</v>
      </c>
      <c r="J120" s="11">
        <f t="shared" si="3"/>
        <v>0</v>
      </c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spans="2:33" x14ac:dyDescent="0.25">
      <c r="B121" s="11"/>
      <c r="C121" s="11"/>
      <c r="D121" s="82"/>
      <c r="E121" s="11" t="s">
        <v>183</v>
      </c>
      <c r="F121" s="11"/>
      <c r="G121" s="11">
        <v>8</v>
      </c>
      <c r="H121" s="11">
        <v>8</v>
      </c>
      <c r="I121" s="11">
        <v>0.19006026711001101</v>
      </c>
      <c r="J121" s="11">
        <f t="shared" si="3"/>
        <v>0</v>
      </c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spans="2:33" x14ac:dyDescent="0.25">
      <c r="B122" s="11"/>
      <c r="C122" s="11"/>
      <c r="D122" s="82">
        <v>3128</v>
      </c>
      <c r="E122" s="11">
        <v>3687</v>
      </c>
      <c r="F122" s="11"/>
      <c r="G122" s="11">
        <v>8</v>
      </c>
      <c r="H122" s="11">
        <v>8</v>
      </c>
      <c r="I122" s="11">
        <v>0.19006026711001101</v>
      </c>
      <c r="J122" s="11">
        <f t="shared" si="3"/>
        <v>0</v>
      </c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spans="2:33" x14ac:dyDescent="0.25">
      <c r="B123" s="11"/>
      <c r="C123" s="11"/>
      <c r="D123" s="82"/>
      <c r="E123" s="11" t="s">
        <v>186</v>
      </c>
      <c r="F123" s="11"/>
      <c r="G123" s="11">
        <v>8</v>
      </c>
      <c r="H123" s="11">
        <v>8</v>
      </c>
      <c r="I123" s="11">
        <v>0.19006026711001101</v>
      </c>
      <c r="J123" s="11">
        <f t="shared" si="3"/>
        <v>0</v>
      </c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spans="2:33" x14ac:dyDescent="0.25">
      <c r="B124" s="11"/>
      <c r="C124" s="11"/>
      <c r="D124" s="82"/>
      <c r="E124" s="11" t="s">
        <v>185</v>
      </c>
      <c r="F124" s="11"/>
      <c r="G124" s="11">
        <v>8</v>
      </c>
      <c r="H124" s="11">
        <v>8</v>
      </c>
      <c r="I124" s="11">
        <v>0.19006026711001101</v>
      </c>
      <c r="J124" s="11">
        <f t="shared" si="3"/>
        <v>0</v>
      </c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spans="2:33" x14ac:dyDescent="0.25">
      <c r="B125" s="11"/>
      <c r="C125" s="11"/>
      <c r="D125" s="82"/>
      <c r="E125" s="11">
        <v>4291</v>
      </c>
      <c r="F125" s="11"/>
      <c r="G125" s="11">
        <v>8</v>
      </c>
      <c r="H125" s="11">
        <v>8</v>
      </c>
      <c r="I125" s="11">
        <v>0.19006026711001101</v>
      </c>
      <c r="J125" s="11">
        <f t="shared" si="3"/>
        <v>0</v>
      </c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spans="2:33" x14ac:dyDescent="0.25">
      <c r="B126" s="11"/>
      <c r="C126" s="11"/>
      <c r="D126" s="82"/>
      <c r="E126" s="11">
        <v>3616</v>
      </c>
      <c r="F126" s="11"/>
      <c r="G126" s="11">
        <v>8</v>
      </c>
      <c r="H126" s="11">
        <v>8</v>
      </c>
      <c r="I126" s="11">
        <v>0.19006026711001101</v>
      </c>
      <c r="J126" s="11">
        <f t="shared" si="3"/>
        <v>0</v>
      </c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spans="2:33" x14ac:dyDescent="0.25">
      <c r="B127" s="11"/>
      <c r="C127" s="11"/>
      <c r="D127" s="82"/>
      <c r="E127" s="11">
        <v>4289</v>
      </c>
      <c r="F127" s="11"/>
      <c r="G127" s="11">
        <v>8</v>
      </c>
      <c r="H127" s="11">
        <v>8</v>
      </c>
      <c r="I127" s="11">
        <v>0.19006026711001101</v>
      </c>
      <c r="J127" s="11">
        <f t="shared" si="3"/>
        <v>0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spans="2:33" x14ac:dyDescent="0.25">
      <c r="B128" s="11"/>
      <c r="C128" s="11"/>
      <c r="D128" s="82"/>
      <c r="E128" s="11">
        <v>3813</v>
      </c>
      <c r="F128" s="11"/>
      <c r="G128" s="11">
        <v>8</v>
      </c>
      <c r="H128" s="11">
        <v>8</v>
      </c>
      <c r="I128" s="11">
        <v>0.19006026711001101</v>
      </c>
      <c r="J128" s="11">
        <f t="shared" si="3"/>
        <v>0</v>
      </c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spans="2:33" x14ac:dyDescent="0.25">
      <c r="B129" s="11"/>
      <c r="C129" s="11"/>
      <c r="D129" s="82"/>
      <c r="E129" s="11">
        <v>3815</v>
      </c>
      <c r="F129" s="11"/>
      <c r="G129" s="11">
        <v>8</v>
      </c>
      <c r="H129" s="11">
        <v>8</v>
      </c>
      <c r="I129" s="11">
        <v>0.19006026711001101</v>
      </c>
      <c r="J129" s="11">
        <f t="shared" si="3"/>
        <v>0</v>
      </c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spans="2:33" x14ac:dyDescent="0.25">
      <c r="B130" s="11"/>
      <c r="C130" s="11"/>
      <c r="D130" s="82"/>
      <c r="E130" s="11">
        <v>3118</v>
      </c>
      <c r="F130" s="11"/>
      <c r="G130" s="11">
        <v>8</v>
      </c>
      <c r="H130" s="11">
        <v>8</v>
      </c>
      <c r="I130" s="11">
        <v>0.19006026711001101</v>
      </c>
      <c r="J130" s="11">
        <f t="shared" si="3"/>
        <v>0</v>
      </c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spans="2:33" x14ac:dyDescent="0.25">
      <c r="B131" s="11"/>
      <c r="C131" s="11"/>
      <c r="D131" s="82"/>
      <c r="E131" s="11">
        <v>3885</v>
      </c>
      <c r="F131" s="11"/>
      <c r="G131" s="11">
        <v>8</v>
      </c>
      <c r="H131" s="11">
        <v>8</v>
      </c>
      <c r="I131" s="11">
        <v>0.19006026711001101</v>
      </c>
      <c r="J131" s="11">
        <f t="shared" si="3"/>
        <v>0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spans="2:33" x14ac:dyDescent="0.25">
      <c r="B132" s="11"/>
      <c r="C132" s="11"/>
      <c r="D132" s="82"/>
      <c r="E132" s="11">
        <v>3126</v>
      </c>
      <c r="F132" s="11"/>
      <c r="G132" s="11">
        <v>8</v>
      </c>
      <c r="H132" s="11">
        <v>8</v>
      </c>
      <c r="I132" s="11">
        <v>0.19006026711001101</v>
      </c>
      <c r="J132" s="11">
        <f t="shared" si="3"/>
        <v>0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spans="2:33" x14ac:dyDescent="0.25">
      <c r="B133" s="11"/>
      <c r="C133" s="11"/>
      <c r="D133" s="82"/>
      <c r="E133" s="11">
        <v>3772</v>
      </c>
      <c r="F133" s="11"/>
      <c r="G133" s="11">
        <v>8</v>
      </c>
      <c r="H133" s="11">
        <v>8</v>
      </c>
      <c r="I133" s="11">
        <v>0.19006026711001101</v>
      </c>
      <c r="J133" s="11">
        <f t="shared" si="3"/>
        <v>0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spans="2:33" x14ac:dyDescent="0.25">
      <c r="B134" s="11"/>
      <c r="C134" s="11"/>
      <c r="D134" s="82"/>
      <c r="E134" s="11">
        <v>4290</v>
      </c>
      <c r="F134" s="11"/>
      <c r="G134" s="11">
        <v>8</v>
      </c>
      <c r="H134" s="11">
        <v>8</v>
      </c>
      <c r="I134" s="11">
        <v>0.19006026711001101</v>
      </c>
      <c r="J134" s="11">
        <f t="shared" si="3"/>
        <v>0</v>
      </c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spans="2:33" x14ac:dyDescent="0.25">
      <c r="B135" s="11"/>
      <c r="C135" s="11"/>
      <c r="D135" s="82"/>
      <c r="E135" s="11" t="s">
        <v>184</v>
      </c>
      <c r="F135" s="11"/>
      <c r="G135" s="11">
        <v>8</v>
      </c>
      <c r="H135" s="11">
        <v>8</v>
      </c>
      <c r="I135" s="11">
        <v>0.19006026711001101</v>
      </c>
      <c r="J135" s="11">
        <f t="shared" si="3"/>
        <v>0</v>
      </c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spans="2:33" x14ac:dyDescent="0.25">
      <c r="B136" s="11"/>
      <c r="C136" s="11"/>
      <c r="D136" s="82"/>
      <c r="E136" s="11" t="s">
        <v>183</v>
      </c>
      <c r="F136" s="11"/>
      <c r="G136" s="11">
        <v>8</v>
      </c>
      <c r="H136" s="11">
        <v>8</v>
      </c>
      <c r="I136" s="11">
        <v>0.19006026711001101</v>
      </c>
      <c r="J136" s="11">
        <f t="shared" si="3"/>
        <v>0</v>
      </c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spans="2:33" x14ac:dyDescent="0.25">
      <c r="B137" s="11"/>
      <c r="C137" s="11"/>
      <c r="D137" s="82">
        <v>3813</v>
      </c>
      <c r="E137" s="11">
        <v>3687</v>
      </c>
      <c r="F137" s="11"/>
      <c r="G137" s="11">
        <v>8</v>
      </c>
      <c r="H137" s="11">
        <v>8</v>
      </c>
      <c r="I137" s="11">
        <v>0.19006026711001101</v>
      </c>
      <c r="J137" s="11">
        <f t="shared" si="3"/>
        <v>0</v>
      </c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spans="2:33" x14ac:dyDescent="0.25">
      <c r="B138" s="11"/>
      <c r="C138" s="11"/>
      <c r="D138" s="82"/>
      <c r="E138" s="11" t="s">
        <v>186</v>
      </c>
      <c r="F138" s="11"/>
      <c r="G138" s="11">
        <v>8</v>
      </c>
      <c r="H138" s="11">
        <v>8</v>
      </c>
      <c r="I138" s="11">
        <v>0.19006026711001101</v>
      </c>
      <c r="J138" s="11">
        <f t="shared" si="3"/>
        <v>0</v>
      </c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spans="2:33" x14ac:dyDescent="0.25">
      <c r="B139" s="11"/>
      <c r="C139" s="11"/>
      <c r="D139" s="82"/>
      <c r="E139" s="11" t="s">
        <v>185</v>
      </c>
      <c r="F139" s="11"/>
      <c r="G139" s="11">
        <v>8</v>
      </c>
      <c r="H139" s="11">
        <v>8</v>
      </c>
      <c r="I139" s="11">
        <v>0.19006026711001101</v>
      </c>
      <c r="J139" s="11">
        <f t="shared" si="3"/>
        <v>0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2:33" x14ac:dyDescent="0.25">
      <c r="B140" s="11"/>
      <c r="C140" s="11"/>
      <c r="D140" s="82"/>
      <c r="E140" s="11">
        <v>4291</v>
      </c>
      <c r="F140" s="11"/>
      <c r="G140" s="11">
        <v>8</v>
      </c>
      <c r="H140" s="11">
        <v>8</v>
      </c>
      <c r="I140" s="11">
        <v>0.19006026711001101</v>
      </c>
      <c r="J140" s="11">
        <f t="shared" si="3"/>
        <v>0</v>
      </c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2:33" x14ac:dyDescent="0.25">
      <c r="B141" s="11"/>
      <c r="C141" s="11"/>
      <c r="D141" s="82"/>
      <c r="E141" s="11">
        <v>3616</v>
      </c>
      <c r="F141" s="11"/>
      <c r="G141" s="11">
        <v>8</v>
      </c>
      <c r="H141" s="11">
        <v>8</v>
      </c>
      <c r="I141" s="11">
        <v>0.19006026711001101</v>
      </c>
      <c r="J141" s="11">
        <f t="shared" si="3"/>
        <v>0</v>
      </c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2:33" x14ac:dyDescent="0.25">
      <c r="B142" s="11"/>
      <c r="C142" s="11"/>
      <c r="D142" s="82"/>
      <c r="E142" s="11">
        <v>4289</v>
      </c>
      <c r="F142" s="11"/>
      <c r="G142" s="11">
        <v>8</v>
      </c>
      <c r="H142" s="11">
        <v>8</v>
      </c>
      <c r="I142" s="11">
        <v>0.19006026711001101</v>
      </c>
      <c r="J142" s="11">
        <f t="shared" si="3"/>
        <v>0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2:33" x14ac:dyDescent="0.25">
      <c r="B143" s="11"/>
      <c r="C143" s="11"/>
      <c r="D143" s="82"/>
      <c r="E143" s="11">
        <v>3128</v>
      </c>
      <c r="F143" s="11"/>
      <c r="G143" s="11">
        <v>8</v>
      </c>
      <c r="H143" s="11">
        <v>8</v>
      </c>
      <c r="I143" s="11">
        <v>0.19006026711001101</v>
      </c>
      <c r="J143" s="11">
        <f t="shared" si="3"/>
        <v>0</v>
      </c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2:33" x14ac:dyDescent="0.25">
      <c r="B144" s="11"/>
      <c r="C144" s="11"/>
      <c r="D144" s="82"/>
      <c r="E144" s="11">
        <v>3815</v>
      </c>
      <c r="F144" s="11"/>
      <c r="G144" s="11">
        <v>8</v>
      </c>
      <c r="H144" s="11">
        <v>8</v>
      </c>
      <c r="I144" s="11">
        <v>0.19006026711001101</v>
      </c>
      <c r="J144" s="11">
        <f t="shared" si="3"/>
        <v>0</v>
      </c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2:33" x14ac:dyDescent="0.25">
      <c r="B145" s="11"/>
      <c r="C145" s="11"/>
      <c r="D145" s="82"/>
      <c r="E145" s="11">
        <v>3118</v>
      </c>
      <c r="F145" s="11"/>
      <c r="G145" s="11">
        <v>8</v>
      </c>
      <c r="H145" s="11">
        <v>8</v>
      </c>
      <c r="I145" s="11">
        <v>0.19006026711001101</v>
      </c>
      <c r="J145" s="11">
        <f t="shared" si="3"/>
        <v>0</v>
      </c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spans="2:33" x14ac:dyDescent="0.25">
      <c r="B146" s="11"/>
      <c r="C146" s="11"/>
      <c r="D146" s="82"/>
      <c r="E146" s="11">
        <v>3885</v>
      </c>
      <c r="F146" s="11"/>
      <c r="G146" s="11">
        <v>8</v>
      </c>
      <c r="H146" s="11">
        <v>8</v>
      </c>
      <c r="I146" s="11">
        <v>0.19006026711001101</v>
      </c>
      <c r="J146" s="11">
        <f t="shared" si="3"/>
        <v>0</v>
      </c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2:33" x14ac:dyDescent="0.25">
      <c r="B147" s="11"/>
      <c r="C147" s="11"/>
      <c r="D147" s="82"/>
      <c r="E147" s="11">
        <v>3126</v>
      </c>
      <c r="F147" s="11"/>
      <c r="G147" s="11">
        <v>8</v>
      </c>
      <c r="H147" s="11">
        <v>8</v>
      </c>
      <c r="I147" s="11">
        <v>0.19006026711001101</v>
      </c>
      <c r="J147" s="11">
        <f t="shared" si="3"/>
        <v>0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spans="2:33" x14ac:dyDescent="0.25">
      <c r="B148" s="11"/>
      <c r="C148" s="11"/>
      <c r="D148" s="82"/>
      <c r="E148" s="11">
        <v>3772</v>
      </c>
      <c r="F148" s="11"/>
      <c r="G148" s="11">
        <v>8</v>
      </c>
      <c r="H148" s="11">
        <v>8</v>
      </c>
      <c r="I148" s="11">
        <v>0.19006026711001101</v>
      </c>
      <c r="J148" s="11">
        <f t="shared" si="3"/>
        <v>0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2:33" x14ac:dyDescent="0.25">
      <c r="B149" s="11"/>
      <c r="C149" s="11"/>
      <c r="D149" s="82"/>
      <c r="E149" s="11">
        <v>4290</v>
      </c>
      <c r="F149" s="11"/>
      <c r="G149" s="11">
        <v>8</v>
      </c>
      <c r="H149" s="11">
        <v>8</v>
      </c>
      <c r="I149" s="11">
        <v>0.19006026711001101</v>
      </c>
      <c r="J149" s="11">
        <f t="shared" si="3"/>
        <v>0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spans="2:33" x14ac:dyDescent="0.25">
      <c r="B150" s="11"/>
      <c r="C150" s="11"/>
      <c r="D150" s="82"/>
      <c r="E150" s="11" t="s">
        <v>184</v>
      </c>
      <c r="F150" s="11"/>
      <c r="G150" s="11">
        <v>8</v>
      </c>
      <c r="H150" s="11">
        <v>8</v>
      </c>
      <c r="I150" s="11">
        <v>0.19006026711001101</v>
      </c>
      <c r="J150" s="11">
        <f t="shared" si="3"/>
        <v>0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2:33" x14ac:dyDescent="0.25">
      <c r="B151" s="11"/>
      <c r="C151" s="11"/>
      <c r="D151" s="82"/>
      <c r="E151" s="11" t="s">
        <v>183</v>
      </c>
      <c r="F151" s="11"/>
      <c r="G151" s="11">
        <v>8</v>
      </c>
      <c r="H151" s="11">
        <v>8</v>
      </c>
      <c r="I151" s="11">
        <v>0.19006026711001101</v>
      </c>
      <c r="J151" s="11">
        <f t="shared" si="3"/>
        <v>0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spans="2:33" x14ac:dyDescent="0.25">
      <c r="B152" s="11"/>
      <c r="C152" s="11"/>
      <c r="D152" s="82">
        <v>3815</v>
      </c>
      <c r="E152" s="11">
        <v>3687</v>
      </c>
      <c r="F152" s="11"/>
      <c r="G152" s="11">
        <v>8</v>
      </c>
      <c r="H152" s="11">
        <v>8</v>
      </c>
      <c r="I152" s="11">
        <v>0.19006026711001101</v>
      </c>
      <c r="J152" s="11">
        <f t="shared" si="3"/>
        <v>0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spans="2:33" x14ac:dyDescent="0.25">
      <c r="B153" s="11"/>
      <c r="C153" s="11"/>
      <c r="D153" s="82"/>
      <c r="E153" s="11" t="s">
        <v>186</v>
      </c>
      <c r="F153" s="11"/>
      <c r="G153" s="11">
        <v>8</v>
      </c>
      <c r="H153" s="11">
        <v>8</v>
      </c>
      <c r="I153" s="11">
        <v>0.19006026711001101</v>
      </c>
      <c r="J153" s="11">
        <f t="shared" si="3"/>
        <v>0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spans="2:33" x14ac:dyDescent="0.25">
      <c r="B154" s="11"/>
      <c r="C154" s="11"/>
      <c r="D154" s="82"/>
      <c r="E154" s="11" t="s">
        <v>185</v>
      </c>
      <c r="F154" s="11"/>
      <c r="G154" s="11">
        <v>8</v>
      </c>
      <c r="H154" s="11">
        <v>8</v>
      </c>
      <c r="I154" s="11">
        <v>0.19006026711001101</v>
      </c>
      <c r="J154" s="11">
        <f t="shared" si="3"/>
        <v>0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spans="2:33" x14ac:dyDescent="0.25">
      <c r="B155" s="11"/>
      <c r="C155" s="11"/>
      <c r="D155" s="82"/>
      <c r="E155" s="11">
        <v>4291</v>
      </c>
      <c r="F155" s="11"/>
      <c r="G155" s="11">
        <v>8</v>
      </c>
      <c r="H155" s="11">
        <v>8</v>
      </c>
      <c r="I155" s="11">
        <v>0.19006026711001101</v>
      </c>
      <c r="J155" s="11">
        <f t="shared" si="3"/>
        <v>0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spans="2:33" x14ac:dyDescent="0.25">
      <c r="B156" s="11"/>
      <c r="C156" s="11"/>
      <c r="D156" s="82"/>
      <c r="E156" s="11">
        <v>3616</v>
      </c>
      <c r="F156" s="11"/>
      <c r="G156" s="11">
        <v>8</v>
      </c>
      <c r="H156" s="11">
        <v>8</v>
      </c>
      <c r="I156" s="11">
        <v>0.19006026711001101</v>
      </c>
      <c r="J156" s="11">
        <f t="shared" si="3"/>
        <v>0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spans="2:33" x14ac:dyDescent="0.25">
      <c r="B157" s="11"/>
      <c r="C157" s="11"/>
      <c r="D157" s="82"/>
      <c r="E157" s="11">
        <v>4289</v>
      </c>
      <c r="F157" s="11"/>
      <c r="G157" s="11">
        <v>8</v>
      </c>
      <c r="H157" s="11">
        <v>8</v>
      </c>
      <c r="I157" s="11">
        <v>0.19006026711001101</v>
      </c>
      <c r="J157" s="11">
        <f t="shared" si="3"/>
        <v>0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spans="2:33" x14ac:dyDescent="0.25">
      <c r="B158" s="11"/>
      <c r="C158" s="11"/>
      <c r="D158" s="82"/>
      <c r="E158" s="11">
        <v>3128</v>
      </c>
      <c r="F158" s="11"/>
      <c r="G158" s="11">
        <v>8</v>
      </c>
      <c r="H158" s="11">
        <v>8</v>
      </c>
      <c r="I158" s="11">
        <v>0.19006026711001101</v>
      </c>
      <c r="J158" s="11">
        <f t="shared" si="3"/>
        <v>0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spans="2:33" x14ac:dyDescent="0.25">
      <c r="B159" s="11"/>
      <c r="C159" s="11"/>
      <c r="D159" s="82"/>
      <c r="E159" s="11">
        <v>3813</v>
      </c>
      <c r="F159" s="11"/>
      <c r="G159" s="11">
        <v>8</v>
      </c>
      <c r="H159" s="11">
        <v>8</v>
      </c>
      <c r="I159" s="11">
        <v>0.19006026711001101</v>
      </c>
      <c r="J159" s="11">
        <f t="shared" si="3"/>
        <v>0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spans="2:33" x14ac:dyDescent="0.25">
      <c r="B160" s="11"/>
      <c r="C160" s="11"/>
      <c r="D160" s="82"/>
      <c r="E160" s="11">
        <v>3118</v>
      </c>
      <c r="F160" s="11"/>
      <c r="G160" s="11">
        <v>8</v>
      </c>
      <c r="H160" s="11">
        <v>8</v>
      </c>
      <c r="I160" s="11">
        <v>0.19006026711001101</v>
      </c>
      <c r="J160" s="11">
        <f t="shared" si="3"/>
        <v>0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spans="2:33" x14ac:dyDescent="0.25">
      <c r="B161" s="11"/>
      <c r="C161" s="11"/>
      <c r="D161" s="82"/>
      <c r="E161" s="11">
        <v>3885</v>
      </c>
      <c r="F161" s="11"/>
      <c r="G161" s="11">
        <v>8</v>
      </c>
      <c r="H161" s="11">
        <v>8</v>
      </c>
      <c r="I161" s="11">
        <v>0.19006026711001101</v>
      </c>
      <c r="J161" s="11">
        <f t="shared" ref="J161:J224" si="4">F161/I161</f>
        <v>0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spans="2:33" x14ac:dyDescent="0.25">
      <c r="B162" s="11"/>
      <c r="C162" s="11"/>
      <c r="D162" s="82"/>
      <c r="E162" s="11">
        <v>3126</v>
      </c>
      <c r="F162" s="11"/>
      <c r="G162" s="11">
        <v>8</v>
      </c>
      <c r="H162" s="11">
        <v>8</v>
      </c>
      <c r="I162" s="11">
        <v>0.19006026711001101</v>
      </c>
      <c r="J162" s="11">
        <f t="shared" si="4"/>
        <v>0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spans="2:33" x14ac:dyDescent="0.25">
      <c r="B163" s="11"/>
      <c r="C163" s="11"/>
      <c r="D163" s="82"/>
      <c r="E163" s="11">
        <v>3772</v>
      </c>
      <c r="F163" s="11"/>
      <c r="G163" s="11">
        <v>8</v>
      </c>
      <c r="H163" s="11">
        <v>8</v>
      </c>
      <c r="I163" s="11">
        <v>0.19006026711001101</v>
      </c>
      <c r="J163" s="11">
        <f t="shared" si="4"/>
        <v>0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spans="2:33" x14ac:dyDescent="0.25">
      <c r="B164" s="11"/>
      <c r="C164" s="11"/>
      <c r="D164" s="82"/>
      <c r="E164" s="11">
        <v>4290</v>
      </c>
      <c r="F164" s="11"/>
      <c r="G164" s="11">
        <v>8</v>
      </c>
      <c r="H164" s="11">
        <v>8</v>
      </c>
      <c r="I164" s="11">
        <v>0.19006026711001101</v>
      </c>
      <c r="J164" s="11">
        <f t="shared" si="4"/>
        <v>0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spans="2:33" x14ac:dyDescent="0.25">
      <c r="B165" s="11"/>
      <c r="C165" s="11"/>
      <c r="D165" s="82"/>
      <c r="E165" s="11" t="s">
        <v>184</v>
      </c>
      <c r="F165" s="11"/>
      <c r="G165" s="11">
        <v>8</v>
      </c>
      <c r="H165" s="11">
        <v>8</v>
      </c>
      <c r="I165" s="11">
        <v>0.19006026711001101</v>
      </c>
      <c r="J165" s="11">
        <f t="shared" si="4"/>
        <v>0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spans="2:33" x14ac:dyDescent="0.25">
      <c r="B166" s="11"/>
      <c r="C166" s="11"/>
      <c r="D166" s="82"/>
      <c r="E166" s="11" t="s">
        <v>183</v>
      </c>
      <c r="F166" s="11"/>
      <c r="G166" s="11">
        <v>8</v>
      </c>
      <c r="H166" s="11">
        <v>8</v>
      </c>
      <c r="I166" s="11">
        <v>0.19006026711001101</v>
      </c>
      <c r="J166" s="11">
        <f t="shared" si="4"/>
        <v>0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spans="2:33" x14ac:dyDescent="0.25">
      <c r="B167" s="11"/>
      <c r="C167" s="11"/>
      <c r="D167" s="82">
        <v>3118</v>
      </c>
      <c r="E167" s="11">
        <v>3687</v>
      </c>
      <c r="F167" s="11"/>
      <c r="G167" s="11">
        <v>8</v>
      </c>
      <c r="H167" s="11">
        <v>8</v>
      </c>
      <c r="I167" s="11">
        <v>0.19006026711001101</v>
      </c>
      <c r="J167" s="11">
        <f t="shared" si="4"/>
        <v>0</v>
      </c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spans="2:33" x14ac:dyDescent="0.25">
      <c r="B168" s="11"/>
      <c r="C168" s="11"/>
      <c r="D168" s="82"/>
      <c r="E168" s="11" t="s">
        <v>186</v>
      </c>
      <c r="F168" s="11"/>
      <c r="G168" s="11">
        <v>8</v>
      </c>
      <c r="H168" s="11">
        <v>8</v>
      </c>
      <c r="I168" s="11">
        <v>0.19006026711001101</v>
      </c>
      <c r="J168" s="11">
        <f t="shared" si="4"/>
        <v>0</v>
      </c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spans="2:33" x14ac:dyDescent="0.25">
      <c r="B169" s="11"/>
      <c r="C169" s="11"/>
      <c r="D169" s="82"/>
      <c r="E169" s="11" t="s">
        <v>185</v>
      </c>
      <c r="F169" s="11"/>
      <c r="G169" s="11">
        <v>8</v>
      </c>
      <c r="H169" s="11">
        <v>8</v>
      </c>
      <c r="I169" s="11">
        <v>0.19006026711001101</v>
      </c>
      <c r="J169" s="11">
        <f t="shared" si="4"/>
        <v>0</v>
      </c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spans="2:33" x14ac:dyDescent="0.25">
      <c r="B170" s="11"/>
      <c r="C170" s="11"/>
      <c r="D170" s="82"/>
      <c r="E170" s="11">
        <v>4291</v>
      </c>
      <c r="F170" s="11"/>
      <c r="G170" s="11">
        <v>8</v>
      </c>
      <c r="H170" s="11">
        <v>8</v>
      </c>
      <c r="I170" s="11">
        <v>0.19006026711001101</v>
      </c>
      <c r="J170" s="11">
        <f t="shared" si="4"/>
        <v>0</v>
      </c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spans="2:33" x14ac:dyDescent="0.25">
      <c r="B171" s="11"/>
      <c r="C171" s="11"/>
      <c r="D171" s="82"/>
      <c r="E171" s="11">
        <v>3616</v>
      </c>
      <c r="F171" s="11"/>
      <c r="G171" s="11">
        <v>8</v>
      </c>
      <c r="H171" s="11">
        <v>8</v>
      </c>
      <c r="I171" s="11">
        <v>0.19006026711001101</v>
      </c>
      <c r="J171" s="11">
        <f t="shared" si="4"/>
        <v>0</v>
      </c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spans="2:33" x14ac:dyDescent="0.25">
      <c r="B172" s="11"/>
      <c r="C172" s="11"/>
      <c r="D172" s="82"/>
      <c r="E172" s="11">
        <v>4289</v>
      </c>
      <c r="F172" s="11"/>
      <c r="G172" s="11">
        <v>8</v>
      </c>
      <c r="H172" s="11">
        <v>8</v>
      </c>
      <c r="I172" s="11">
        <v>0.19006026711001101</v>
      </c>
      <c r="J172" s="11">
        <f t="shared" si="4"/>
        <v>0</v>
      </c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spans="2:33" x14ac:dyDescent="0.25">
      <c r="B173" s="11"/>
      <c r="C173" s="11"/>
      <c r="D173" s="82"/>
      <c r="E173" s="11">
        <v>3128</v>
      </c>
      <c r="F173" s="11"/>
      <c r="G173" s="11">
        <v>8</v>
      </c>
      <c r="H173" s="11">
        <v>8</v>
      </c>
      <c r="I173" s="11">
        <v>0.19006026711001101</v>
      </c>
      <c r="J173" s="11">
        <f t="shared" si="4"/>
        <v>0</v>
      </c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spans="2:33" x14ac:dyDescent="0.25">
      <c r="B174" s="11"/>
      <c r="C174" s="11"/>
      <c r="D174" s="82"/>
      <c r="E174" s="11">
        <v>3813</v>
      </c>
      <c r="F174" s="11"/>
      <c r="G174" s="11">
        <v>8</v>
      </c>
      <c r="H174" s="11">
        <v>8</v>
      </c>
      <c r="I174" s="11">
        <v>0.19006026711001101</v>
      </c>
      <c r="J174" s="11">
        <f t="shared" si="4"/>
        <v>0</v>
      </c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spans="2:33" x14ac:dyDescent="0.25">
      <c r="B175" s="11"/>
      <c r="C175" s="11"/>
      <c r="D175" s="82"/>
      <c r="E175" s="11">
        <v>3815</v>
      </c>
      <c r="F175" s="11"/>
      <c r="G175" s="11">
        <v>8</v>
      </c>
      <c r="H175" s="11">
        <v>8</v>
      </c>
      <c r="I175" s="11">
        <v>0.19006026711001101</v>
      </c>
      <c r="J175" s="11">
        <f t="shared" si="4"/>
        <v>0</v>
      </c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spans="2:33" x14ac:dyDescent="0.25">
      <c r="B176" s="11"/>
      <c r="C176" s="11"/>
      <c r="D176" s="82"/>
      <c r="E176" s="11">
        <v>3885</v>
      </c>
      <c r="F176" s="11"/>
      <c r="G176" s="11">
        <v>8</v>
      </c>
      <c r="H176" s="11">
        <v>8</v>
      </c>
      <c r="I176" s="11">
        <v>0.19006026711001101</v>
      </c>
      <c r="J176" s="11">
        <f t="shared" si="4"/>
        <v>0</v>
      </c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spans="2:33" x14ac:dyDescent="0.25">
      <c r="B177" s="11"/>
      <c r="C177" s="11"/>
      <c r="D177" s="82"/>
      <c r="E177" s="11">
        <v>3126</v>
      </c>
      <c r="F177" s="11"/>
      <c r="G177" s="11">
        <v>8</v>
      </c>
      <c r="H177" s="11">
        <v>8</v>
      </c>
      <c r="I177" s="11">
        <v>0.19006026711001101</v>
      </c>
      <c r="J177" s="11">
        <f t="shared" si="4"/>
        <v>0</v>
      </c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spans="2:33" x14ac:dyDescent="0.25">
      <c r="B178" s="11"/>
      <c r="C178" s="11"/>
      <c r="D178" s="82"/>
      <c r="E178" s="11">
        <v>3772</v>
      </c>
      <c r="F178" s="11"/>
      <c r="G178" s="11">
        <v>8</v>
      </c>
      <c r="H178" s="11">
        <v>8</v>
      </c>
      <c r="I178" s="11">
        <v>0.19006026711001101</v>
      </c>
      <c r="J178" s="11">
        <f t="shared" si="4"/>
        <v>0</v>
      </c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spans="2:33" x14ac:dyDescent="0.25">
      <c r="B179" s="11"/>
      <c r="C179" s="11"/>
      <c r="D179" s="82"/>
      <c r="E179" s="11">
        <v>4290</v>
      </c>
      <c r="F179" s="11"/>
      <c r="G179" s="11">
        <v>8</v>
      </c>
      <c r="H179" s="11">
        <v>8</v>
      </c>
      <c r="I179" s="11">
        <v>0.19006026711001101</v>
      </c>
      <c r="J179" s="11">
        <f t="shared" si="4"/>
        <v>0</v>
      </c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spans="2:33" x14ac:dyDescent="0.25">
      <c r="B180" s="11"/>
      <c r="C180" s="11"/>
      <c r="D180" s="82"/>
      <c r="E180" s="11" t="s">
        <v>184</v>
      </c>
      <c r="F180" s="11"/>
      <c r="G180" s="11">
        <v>8</v>
      </c>
      <c r="H180" s="11">
        <v>8</v>
      </c>
      <c r="I180" s="11">
        <v>0.19006026711001101</v>
      </c>
      <c r="J180" s="11">
        <f t="shared" si="4"/>
        <v>0</v>
      </c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spans="2:33" x14ac:dyDescent="0.25">
      <c r="B181" s="11"/>
      <c r="C181" s="11"/>
      <c r="D181" s="82"/>
      <c r="E181" s="11" t="s">
        <v>183</v>
      </c>
      <c r="F181" s="11"/>
      <c r="G181" s="11">
        <v>8</v>
      </c>
      <c r="H181" s="11">
        <v>8</v>
      </c>
      <c r="I181" s="11">
        <v>0.19006026711001101</v>
      </c>
      <c r="J181" s="11">
        <f t="shared" si="4"/>
        <v>0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spans="2:33" x14ac:dyDescent="0.25">
      <c r="B182" s="11"/>
      <c r="C182" s="11"/>
      <c r="D182" s="82">
        <v>3885</v>
      </c>
      <c r="E182" s="11">
        <v>3687</v>
      </c>
      <c r="F182" s="11"/>
      <c r="G182" s="11">
        <v>8</v>
      </c>
      <c r="H182" s="11">
        <v>8</v>
      </c>
      <c r="I182" s="11">
        <v>0.19006026711001101</v>
      </c>
      <c r="J182" s="11">
        <f t="shared" si="4"/>
        <v>0</v>
      </c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spans="2:33" x14ac:dyDescent="0.25">
      <c r="B183" s="11"/>
      <c r="C183" s="11"/>
      <c r="D183" s="82"/>
      <c r="E183" s="11" t="s">
        <v>186</v>
      </c>
      <c r="F183" s="11"/>
      <c r="G183" s="11">
        <v>8</v>
      </c>
      <c r="H183" s="11">
        <v>8</v>
      </c>
      <c r="I183" s="11">
        <v>0.19006026711001101</v>
      </c>
      <c r="J183" s="11">
        <f t="shared" si="4"/>
        <v>0</v>
      </c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spans="2:33" x14ac:dyDescent="0.25">
      <c r="B184" s="11"/>
      <c r="C184" s="11"/>
      <c r="D184" s="82"/>
      <c r="E184" s="11" t="s">
        <v>185</v>
      </c>
      <c r="F184" s="11"/>
      <c r="G184" s="11">
        <v>8</v>
      </c>
      <c r="H184" s="11">
        <v>8</v>
      </c>
      <c r="I184" s="11">
        <v>0.19006026711001101</v>
      </c>
      <c r="J184" s="11">
        <f t="shared" si="4"/>
        <v>0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spans="2:33" x14ac:dyDescent="0.25">
      <c r="B185" s="11"/>
      <c r="C185" s="11"/>
      <c r="D185" s="82"/>
      <c r="E185" s="11">
        <v>4291</v>
      </c>
      <c r="F185" s="11"/>
      <c r="G185" s="11">
        <v>8</v>
      </c>
      <c r="H185" s="11">
        <v>8</v>
      </c>
      <c r="I185" s="11">
        <v>0.19006026711001101</v>
      </c>
      <c r="J185" s="11">
        <f t="shared" si="4"/>
        <v>0</v>
      </c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spans="2:33" x14ac:dyDescent="0.25">
      <c r="B186" s="11"/>
      <c r="C186" s="11"/>
      <c r="D186" s="82"/>
      <c r="E186" s="11">
        <v>3616</v>
      </c>
      <c r="F186" s="11"/>
      <c r="G186" s="11">
        <v>8</v>
      </c>
      <c r="H186" s="11">
        <v>8</v>
      </c>
      <c r="I186" s="11">
        <v>0.19006026711001101</v>
      </c>
      <c r="J186" s="11">
        <f t="shared" si="4"/>
        <v>0</v>
      </c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spans="2:33" x14ac:dyDescent="0.25">
      <c r="B187" s="11"/>
      <c r="C187" s="11"/>
      <c r="D187" s="82"/>
      <c r="E187" s="11">
        <v>4289</v>
      </c>
      <c r="F187" s="11"/>
      <c r="G187" s="11">
        <v>8</v>
      </c>
      <c r="H187" s="11">
        <v>8</v>
      </c>
      <c r="I187" s="11">
        <v>0.19006026711001101</v>
      </c>
      <c r="J187" s="11">
        <f t="shared" si="4"/>
        <v>0</v>
      </c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spans="2:33" x14ac:dyDescent="0.25">
      <c r="B188" s="11"/>
      <c r="C188" s="11"/>
      <c r="D188" s="82"/>
      <c r="E188" s="11">
        <v>3128</v>
      </c>
      <c r="F188" s="11"/>
      <c r="G188" s="11">
        <v>8</v>
      </c>
      <c r="H188" s="11">
        <v>8</v>
      </c>
      <c r="I188" s="11">
        <v>0.19006026711001101</v>
      </c>
      <c r="J188" s="11">
        <f t="shared" si="4"/>
        <v>0</v>
      </c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spans="2:33" x14ac:dyDescent="0.25">
      <c r="B189" s="11"/>
      <c r="C189" s="11"/>
      <c r="D189" s="82"/>
      <c r="E189" s="11">
        <v>3813</v>
      </c>
      <c r="F189" s="11"/>
      <c r="G189" s="11">
        <v>8</v>
      </c>
      <c r="H189" s="11">
        <v>8</v>
      </c>
      <c r="I189" s="11">
        <v>0.19006026711001101</v>
      </c>
      <c r="J189" s="11">
        <f t="shared" si="4"/>
        <v>0</v>
      </c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spans="2:33" x14ac:dyDescent="0.25">
      <c r="B190" s="11"/>
      <c r="C190" s="11"/>
      <c r="D190" s="82"/>
      <c r="E190" s="11">
        <v>3815</v>
      </c>
      <c r="F190" s="11"/>
      <c r="G190" s="11">
        <v>8</v>
      </c>
      <c r="H190" s="11">
        <v>8</v>
      </c>
      <c r="I190" s="11">
        <v>0.19006026711001101</v>
      </c>
      <c r="J190" s="11">
        <f t="shared" si="4"/>
        <v>0</v>
      </c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spans="2:33" x14ac:dyDescent="0.25">
      <c r="B191" s="11"/>
      <c r="C191" s="11"/>
      <c r="D191" s="82"/>
      <c r="E191" s="11">
        <v>3118</v>
      </c>
      <c r="F191" s="11"/>
      <c r="G191" s="11">
        <v>8</v>
      </c>
      <c r="H191" s="11">
        <v>8</v>
      </c>
      <c r="I191" s="11">
        <v>0.19006026711001101</v>
      </c>
      <c r="J191" s="11">
        <f t="shared" si="4"/>
        <v>0</v>
      </c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spans="2:33" x14ac:dyDescent="0.25">
      <c r="B192" s="11"/>
      <c r="C192" s="11"/>
      <c r="D192" s="82"/>
      <c r="E192" s="11">
        <v>3126</v>
      </c>
      <c r="F192" s="11"/>
      <c r="G192" s="11">
        <v>8</v>
      </c>
      <c r="H192" s="11">
        <v>8</v>
      </c>
      <c r="I192" s="11">
        <v>0.19006026711001101</v>
      </c>
      <c r="J192" s="11">
        <f t="shared" si="4"/>
        <v>0</v>
      </c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spans="2:33" x14ac:dyDescent="0.25">
      <c r="B193" s="11"/>
      <c r="C193" s="11"/>
      <c r="D193" s="82"/>
      <c r="E193" s="11">
        <v>3772</v>
      </c>
      <c r="F193" s="11"/>
      <c r="G193" s="11">
        <v>8</v>
      </c>
      <c r="H193" s="11">
        <v>8</v>
      </c>
      <c r="I193" s="11">
        <v>0.19006026711001101</v>
      </c>
      <c r="J193" s="11">
        <f t="shared" si="4"/>
        <v>0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spans="2:33" x14ac:dyDescent="0.25">
      <c r="B194" s="11"/>
      <c r="C194" s="11"/>
      <c r="D194" s="82"/>
      <c r="E194" s="11">
        <v>4290</v>
      </c>
      <c r="F194" s="11"/>
      <c r="G194" s="11">
        <v>8</v>
      </c>
      <c r="H194" s="11">
        <v>8</v>
      </c>
      <c r="I194" s="11">
        <v>0.19006026711001101</v>
      </c>
      <c r="J194" s="11">
        <f t="shared" si="4"/>
        <v>0</v>
      </c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spans="2:33" x14ac:dyDescent="0.25">
      <c r="B195" s="11"/>
      <c r="C195" s="11"/>
      <c r="D195" s="82"/>
      <c r="E195" s="11" t="s">
        <v>184</v>
      </c>
      <c r="F195" s="11"/>
      <c r="G195" s="11">
        <v>8</v>
      </c>
      <c r="H195" s="11">
        <v>8</v>
      </c>
      <c r="I195" s="11">
        <v>0.19006026711001101</v>
      </c>
      <c r="J195" s="11">
        <f t="shared" si="4"/>
        <v>0</v>
      </c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spans="2:33" x14ac:dyDescent="0.25">
      <c r="B196" s="11"/>
      <c r="C196" s="11"/>
      <c r="D196" s="82"/>
      <c r="E196" s="11" t="s">
        <v>183</v>
      </c>
      <c r="F196" s="11"/>
      <c r="G196" s="11">
        <v>8</v>
      </c>
      <c r="H196" s="11">
        <v>8</v>
      </c>
      <c r="I196" s="11">
        <v>0.19006026711001101</v>
      </c>
      <c r="J196" s="11">
        <f t="shared" si="4"/>
        <v>0</v>
      </c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spans="2:33" x14ac:dyDescent="0.25">
      <c r="B197" s="11"/>
      <c r="C197" s="11"/>
      <c r="D197" s="82">
        <v>3126</v>
      </c>
      <c r="E197" s="11">
        <v>3687</v>
      </c>
      <c r="F197" s="11"/>
      <c r="G197" s="11">
        <v>8</v>
      </c>
      <c r="H197" s="11">
        <v>8</v>
      </c>
      <c r="I197" s="11">
        <v>0.19006026711001101</v>
      </c>
      <c r="J197" s="11">
        <f t="shared" si="4"/>
        <v>0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spans="2:33" x14ac:dyDescent="0.25">
      <c r="B198" s="11"/>
      <c r="C198" s="11"/>
      <c r="D198" s="82"/>
      <c r="E198" s="11" t="s">
        <v>186</v>
      </c>
      <c r="F198" s="11"/>
      <c r="G198" s="11">
        <v>8</v>
      </c>
      <c r="H198" s="11">
        <v>8</v>
      </c>
      <c r="I198" s="11">
        <v>0.19006026711001101</v>
      </c>
      <c r="J198" s="11">
        <f t="shared" si="4"/>
        <v>0</v>
      </c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spans="2:33" x14ac:dyDescent="0.25">
      <c r="B199" s="11"/>
      <c r="C199" s="11"/>
      <c r="D199" s="82"/>
      <c r="E199" s="11" t="s">
        <v>185</v>
      </c>
      <c r="F199" s="11"/>
      <c r="G199" s="11">
        <v>8</v>
      </c>
      <c r="H199" s="11">
        <v>8</v>
      </c>
      <c r="I199" s="11">
        <v>0.19006026711001101</v>
      </c>
      <c r="J199" s="11">
        <f t="shared" si="4"/>
        <v>0</v>
      </c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spans="2:33" x14ac:dyDescent="0.25">
      <c r="B200" s="11"/>
      <c r="C200" s="11"/>
      <c r="D200" s="82"/>
      <c r="E200" s="11">
        <v>4291</v>
      </c>
      <c r="F200" s="11"/>
      <c r="G200" s="11">
        <v>8</v>
      </c>
      <c r="H200" s="11">
        <v>8</v>
      </c>
      <c r="I200" s="11">
        <v>0.19006026711001101</v>
      </c>
      <c r="J200" s="11">
        <f t="shared" si="4"/>
        <v>0</v>
      </c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spans="2:33" x14ac:dyDescent="0.25">
      <c r="B201" s="11"/>
      <c r="C201" s="11"/>
      <c r="D201" s="82"/>
      <c r="E201" s="11">
        <v>3616</v>
      </c>
      <c r="F201" s="11"/>
      <c r="G201" s="11">
        <v>8</v>
      </c>
      <c r="H201" s="11">
        <v>8</v>
      </c>
      <c r="I201" s="11">
        <v>0.19006026711001101</v>
      </c>
      <c r="J201" s="11">
        <f t="shared" si="4"/>
        <v>0</v>
      </c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spans="2:33" x14ac:dyDescent="0.25">
      <c r="B202" s="11"/>
      <c r="C202" s="11"/>
      <c r="D202" s="82"/>
      <c r="E202" s="11">
        <v>4289</v>
      </c>
      <c r="F202" s="11"/>
      <c r="G202" s="11">
        <v>8</v>
      </c>
      <c r="H202" s="11">
        <v>8</v>
      </c>
      <c r="I202" s="11">
        <v>0.19006026711001101</v>
      </c>
      <c r="J202" s="11">
        <f t="shared" si="4"/>
        <v>0</v>
      </c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spans="2:33" x14ac:dyDescent="0.25">
      <c r="B203" s="11"/>
      <c r="C203" s="11"/>
      <c r="D203" s="82"/>
      <c r="E203" s="11">
        <v>3128</v>
      </c>
      <c r="F203" s="11"/>
      <c r="G203" s="11">
        <v>8</v>
      </c>
      <c r="H203" s="11">
        <v>8</v>
      </c>
      <c r="I203" s="11">
        <v>0.19006026711001101</v>
      </c>
      <c r="J203" s="11">
        <f t="shared" si="4"/>
        <v>0</v>
      </c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spans="2:33" x14ac:dyDescent="0.25">
      <c r="B204" s="11"/>
      <c r="C204" s="11"/>
      <c r="D204" s="82"/>
      <c r="E204" s="11">
        <v>3813</v>
      </c>
      <c r="F204" s="11"/>
      <c r="G204" s="11">
        <v>8</v>
      </c>
      <c r="H204" s="11">
        <v>8</v>
      </c>
      <c r="I204" s="11">
        <v>0.19006026711001101</v>
      </c>
      <c r="J204" s="11">
        <f t="shared" si="4"/>
        <v>0</v>
      </c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spans="2:33" x14ac:dyDescent="0.25">
      <c r="B205" s="11"/>
      <c r="C205" s="11"/>
      <c r="D205" s="82"/>
      <c r="E205" s="11">
        <v>3815</v>
      </c>
      <c r="F205" s="11"/>
      <c r="G205" s="11">
        <v>8</v>
      </c>
      <c r="H205" s="11">
        <v>8</v>
      </c>
      <c r="I205" s="11">
        <v>0.19006026711001101</v>
      </c>
      <c r="J205" s="11">
        <f t="shared" si="4"/>
        <v>0</v>
      </c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spans="2:33" x14ac:dyDescent="0.25">
      <c r="B206" s="11"/>
      <c r="C206" s="11"/>
      <c r="D206" s="82"/>
      <c r="E206" s="11">
        <v>3118</v>
      </c>
      <c r="F206" s="11"/>
      <c r="G206" s="11">
        <v>8</v>
      </c>
      <c r="H206" s="11">
        <v>8</v>
      </c>
      <c r="I206" s="11">
        <v>0.19006026711001101</v>
      </c>
      <c r="J206" s="11">
        <f t="shared" si="4"/>
        <v>0</v>
      </c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spans="2:33" x14ac:dyDescent="0.25">
      <c r="B207" s="11"/>
      <c r="C207" s="11"/>
      <c r="D207" s="82"/>
      <c r="E207" s="11">
        <v>3885</v>
      </c>
      <c r="F207" s="11"/>
      <c r="G207" s="11">
        <v>8</v>
      </c>
      <c r="H207" s="11">
        <v>8</v>
      </c>
      <c r="I207" s="11">
        <v>0.19006026711001101</v>
      </c>
      <c r="J207" s="11">
        <f t="shared" si="4"/>
        <v>0</v>
      </c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spans="2:33" x14ac:dyDescent="0.25">
      <c r="B208" s="11"/>
      <c r="C208" s="11"/>
      <c r="D208" s="82"/>
      <c r="E208" s="11">
        <v>3772</v>
      </c>
      <c r="F208" s="11"/>
      <c r="G208" s="11">
        <v>8</v>
      </c>
      <c r="H208" s="11">
        <v>8</v>
      </c>
      <c r="I208" s="11">
        <v>0.19006026711001101</v>
      </c>
      <c r="J208" s="11">
        <f t="shared" si="4"/>
        <v>0</v>
      </c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spans="2:33" x14ac:dyDescent="0.25">
      <c r="B209" s="11"/>
      <c r="C209" s="11"/>
      <c r="D209" s="82"/>
      <c r="E209" s="11">
        <v>4290</v>
      </c>
      <c r="F209" s="11"/>
      <c r="G209" s="11">
        <v>8</v>
      </c>
      <c r="H209" s="11">
        <v>8</v>
      </c>
      <c r="I209" s="11">
        <v>0.19006026711001101</v>
      </c>
      <c r="J209" s="11">
        <f t="shared" si="4"/>
        <v>0</v>
      </c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spans="2:33" x14ac:dyDescent="0.25">
      <c r="B210" s="11"/>
      <c r="C210" s="11"/>
      <c r="D210" s="82"/>
      <c r="E210" s="11" t="s">
        <v>184</v>
      </c>
      <c r="F210" s="11"/>
      <c r="G210" s="11">
        <v>8</v>
      </c>
      <c r="H210" s="11">
        <v>8</v>
      </c>
      <c r="I210" s="11">
        <v>0.19006026711001101</v>
      </c>
      <c r="J210" s="11">
        <f t="shared" si="4"/>
        <v>0</v>
      </c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spans="2:33" x14ac:dyDescent="0.25">
      <c r="B211" s="11"/>
      <c r="C211" s="11"/>
      <c r="D211" s="82"/>
      <c r="E211" s="11" t="s">
        <v>183</v>
      </c>
      <c r="F211" s="11"/>
      <c r="G211" s="11">
        <v>8</v>
      </c>
      <c r="H211" s="11">
        <v>8</v>
      </c>
      <c r="I211" s="11">
        <v>0.19006026711001101</v>
      </c>
      <c r="J211" s="11">
        <f t="shared" si="4"/>
        <v>0</v>
      </c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spans="2:33" x14ac:dyDescent="0.25">
      <c r="B212" s="11"/>
      <c r="C212" s="11"/>
      <c r="D212" s="82">
        <v>3772</v>
      </c>
      <c r="E212" s="11">
        <v>3687</v>
      </c>
      <c r="F212" s="11"/>
      <c r="G212" s="11">
        <v>8</v>
      </c>
      <c r="H212" s="11">
        <v>8</v>
      </c>
      <c r="I212" s="11">
        <v>0.19006026711001101</v>
      </c>
      <c r="J212" s="11">
        <f t="shared" si="4"/>
        <v>0</v>
      </c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spans="2:33" x14ac:dyDescent="0.25">
      <c r="B213" s="11"/>
      <c r="C213" s="11"/>
      <c r="D213" s="82"/>
      <c r="E213" s="11" t="s">
        <v>186</v>
      </c>
      <c r="F213" s="11"/>
      <c r="G213" s="11">
        <v>8</v>
      </c>
      <c r="H213" s="11">
        <v>8</v>
      </c>
      <c r="I213" s="11">
        <v>0.19006026711001101</v>
      </c>
      <c r="J213" s="11">
        <f t="shared" si="4"/>
        <v>0</v>
      </c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spans="2:33" x14ac:dyDescent="0.25">
      <c r="B214" s="11"/>
      <c r="C214" s="11"/>
      <c r="D214" s="82"/>
      <c r="E214" s="11" t="s">
        <v>185</v>
      </c>
      <c r="F214" s="11"/>
      <c r="G214" s="11">
        <v>8</v>
      </c>
      <c r="H214" s="11">
        <v>8</v>
      </c>
      <c r="I214" s="11">
        <v>0.19006026711001101</v>
      </c>
      <c r="J214" s="11">
        <f t="shared" si="4"/>
        <v>0</v>
      </c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spans="2:33" x14ac:dyDescent="0.25">
      <c r="B215" s="11"/>
      <c r="C215" s="11"/>
      <c r="D215" s="82"/>
      <c r="E215" s="11">
        <v>4291</v>
      </c>
      <c r="F215" s="11"/>
      <c r="G215" s="11">
        <v>8</v>
      </c>
      <c r="H215" s="11">
        <v>8</v>
      </c>
      <c r="I215" s="11">
        <v>0.19006026711001101</v>
      </c>
      <c r="J215" s="11">
        <f t="shared" si="4"/>
        <v>0</v>
      </c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spans="2:33" x14ac:dyDescent="0.25">
      <c r="B216" s="11"/>
      <c r="C216" s="11"/>
      <c r="D216" s="82"/>
      <c r="E216" s="11">
        <v>3616</v>
      </c>
      <c r="F216" s="11"/>
      <c r="G216" s="11">
        <v>8</v>
      </c>
      <c r="H216" s="11">
        <v>8</v>
      </c>
      <c r="I216" s="11">
        <v>0.19006026711001101</v>
      </c>
      <c r="J216" s="11">
        <f t="shared" si="4"/>
        <v>0</v>
      </c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spans="2:33" x14ac:dyDescent="0.25">
      <c r="B217" s="11"/>
      <c r="C217" s="11"/>
      <c r="D217" s="82"/>
      <c r="E217" s="11">
        <v>4289</v>
      </c>
      <c r="F217" s="11"/>
      <c r="G217" s="11">
        <v>8</v>
      </c>
      <c r="H217" s="11">
        <v>8</v>
      </c>
      <c r="I217" s="11">
        <v>0.19006026711001101</v>
      </c>
      <c r="J217" s="11">
        <f t="shared" si="4"/>
        <v>0</v>
      </c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spans="2:33" x14ac:dyDescent="0.25">
      <c r="B218" s="11"/>
      <c r="C218" s="11"/>
      <c r="D218" s="82"/>
      <c r="E218" s="11">
        <v>3128</v>
      </c>
      <c r="F218" s="11"/>
      <c r="G218" s="11">
        <v>8</v>
      </c>
      <c r="H218" s="11">
        <v>8</v>
      </c>
      <c r="I218" s="11">
        <v>0.19006026711001101</v>
      </c>
      <c r="J218" s="11">
        <f t="shared" si="4"/>
        <v>0</v>
      </c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spans="2:33" x14ac:dyDescent="0.25">
      <c r="B219" s="11"/>
      <c r="C219" s="11"/>
      <c r="D219" s="82"/>
      <c r="E219" s="11">
        <v>3813</v>
      </c>
      <c r="F219" s="11"/>
      <c r="G219" s="11">
        <v>8</v>
      </c>
      <c r="H219" s="11">
        <v>8</v>
      </c>
      <c r="I219" s="11">
        <v>0.19006026711001101</v>
      </c>
      <c r="J219" s="11">
        <f t="shared" si="4"/>
        <v>0</v>
      </c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spans="2:33" x14ac:dyDescent="0.25">
      <c r="B220" s="11"/>
      <c r="C220" s="11"/>
      <c r="D220" s="82"/>
      <c r="E220" s="11">
        <v>3815</v>
      </c>
      <c r="F220" s="11"/>
      <c r="G220" s="11">
        <v>8</v>
      </c>
      <c r="H220" s="11">
        <v>8</v>
      </c>
      <c r="I220" s="11">
        <v>0.19006026711001101</v>
      </c>
      <c r="J220" s="11">
        <f t="shared" si="4"/>
        <v>0</v>
      </c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spans="2:33" x14ac:dyDescent="0.25">
      <c r="B221" s="11"/>
      <c r="C221" s="11"/>
      <c r="D221" s="82"/>
      <c r="E221" s="11">
        <v>3118</v>
      </c>
      <c r="F221" s="11"/>
      <c r="G221" s="11">
        <v>8</v>
      </c>
      <c r="H221" s="11">
        <v>8</v>
      </c>
      <c r="I221" s="11">
        <v>0.19006026711001101</v>
      </c>
      <c r="J221" s="11">
        <f t="shared" si="4"/>
        <v>0</v>
      </c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spans="2:33" x14ac:dyDescent="0.25">
      <c r="B222" s="11"/>
      <c r="C222" s="11"/>
      <c r="D222" s="82"/>
      <c r="E222" s="11">
        <v>3885</v>
      </c>
      <c r="F222" s="11"/>
      <c r="G222" s="11">
        <v>8</v>
      </c>
      <c r="H222" s="11">
        <v>8</v>
      </c>
      <c r="I222" s="11">
        <v>0.19006026711001101</v>
      </c>
      <c r="J222" s="11">
        <f t="shared" si="4"/>
        <v>0</v>
      </c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spans="2:33" x14ac:dyDescent="0.25">
      <c r="B223" s="11"/>
      <c r="C223" s="11"/>
      <c r="D223" s="82"/>
      <c r="E223" s="11">
        <v>3126</v>
      </c>
      <c r="F223" s="11"/>
      <c r="G223" s="11">
        <v>8</v>
      </c>
      <c r="H223" s="11">
        <v>8</v>
      </c>
      <c r="I223" s="11">
        <v>0.19006026711001101</v>
      </c>
      <c r="J223" s="11">
        <f t="shared" si="4"/>
        <v>0</v>
      </c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spans="2:33" x14ac:dyDescent="0.25">
      <c r="B224" s="11"/>
      <c r="C224" s="11"/>
      <c r="D224" s="82"/>
      <c r="E224" s="11">
        <v>4290</v>
      </c>
      <c r="F224" s="11"/>
      <c r="G224" s="11">
        <v>8</v>
      </c>
      <c r="H224" s="11">
        <v>8</v>
      </c>
      <c r="I224" s="11">
        <v>0.19006026711001101</v>
      </c>
      <c r="J224" s="11">
        <f t="shared" si="4"/>
        <v>0</v>
      </c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spans="2:33" x14ac:dyDescent="0.25">
      <c r="B225" s="11"/>
      <c r="C225" s="11"/>
      <c r="D225" s="82"/>
      <c r="E225" s="11" t="s">
        <v>184</v>
      </c>
      <c r="F225" s="11"/>
      <c r="G225" s="11">
        <v>8</v>
      </c>
      <c r="H225" s="11">
        <v>8</v>
      </c>
      <c r="I225" s="11">
        <v>0.19006026711001101</v>
      </c>
      <c r="J225" s="11">
        <f t="shared" ref="J225:J271" si="5">F225/I225</f>
        <v>0</v>
      </c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spans="2:33" x14ac:dyDescent="0.25">
      <c r="B226" s="11"/>
      <c r="C226" s="11"/>
      <c r="D226" s="82"/>
      <c r="E226" s="11" t="s">
        <v>183</v>
      </c>
      <c r="F226" s="11"/>
      <c r="G226" s="11">
        <v>8</v>
      </c>
      <c r="H226" s="11">
        <v>8</v>
      </c>
      <c r="I226" s="11">
        <v>0.19006026711001101</v>
      </c>
      <c r="J226" s="11">
        <f t="shared" si="5"/>
        <v>0</v>
      </c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spans="2:33" x14ac:dyDescent="0.25">
      <c r="B227" s="11"/>
      <c r="C227" s="11"/>
      <c r="D227" s="82">
        <v>4290</v>
      </c>
      <c r="E227" s="11">
        <v>3687</v>
      </c>
      <c r="F227" s="11"/>
      <c r="G227" s="11">
        <v>8</v>
      </c>
      <c r="H227" s="11">
        <v>8</v>
      </c>
      <c r="I227" s="11">
        <v>0.19006026711001101</v>
      </c>
      <c r="J227" s="11">
        <f t="shared" si="5"/>
        <v>0</v>
      </c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spans="2:33" x14ac:dyDescent="0.25">
      <c r="B228" s="11"/>
      <c r="C228" s="11"/>
      <c r="D228" s="82"/>
      <c r="E228" s="11" t="s">
        <v>186</v>
      </c>
      <c r="F228" s="11"/>
      <c r="G228" s="11">
        <v>8</v>
      </c>
      <c r="H228" s="11">
        <v>8</v>
      </c>
      <c r="I228" s="11">
        <v>0.19006026711001101</v>
      </c>
      <c r="J228" s="11">
        <f t="shared" si="5"/>
        <v>0</v>
      </c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spans="2:33" x14ac:dyDescent="0.25">
      <c r="B229" s="11"/>
      <c r="C229" s="11"/>
      <c r="D229" s="82"/>
      <c r="E229" s="11" t="s">
        <v>185</v>
      </c>
      <c r="F229" s="11"/>
      <c r="G229" s="11">
        <v>8</v>
      </c>
      <c r="H229" s="11">
        <v>8</v>
      </c>
      <c r="I229" s="11">
        <v>0.19006026711001101</v>
      </c>
      <c r="J229" s="11">
        <f t="shared" si="5"/>
        <v>0</v>
      </c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spans="2:33" x14ac:dyDescent="0.25">
      <c r="B230" s="11"/>
      <c r="C230" s="11"/>
      <c r="D230" s="82"/>
      <c r="E230" s="11">
        <v>4291</v>
      </c>
      <c r="F230" s="11"/>
      <c r="G230" s="11">
        <v>8</v>
      </c>
      <c r="H230" s="11">
        <v>8</v>
      </c>
      <c r="I230" s="11">
        <v>0.19006026711001101</v>
      </c>
      <c r="J230" s="11">
        <f t="shared" si="5"/>
        <v>0</v>
      </c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spans="2:33" x14ac:dyDescent="0.25">
      <c r="B231" s="11"/>
      <c r="C231" s="11"/>
      <c r="D231" s="82"/>
      <c r="E231" s="11">
        <v>3616</v>
      </c>
      <c r="F231" s="11"/>
      <c r="G231" s="11">
        <v>8</v>
      </c>
      <c r="H231" s="11">
        <v>8</v>
      </c>
      <c r="I231" s="11">
        <v>0.19006026711001101</v>
      </c>
      <c r="J231" s="11">
        <f t="shared" si="5"/>
        <v>0</v>
      </c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spans="2:33" x14ac:dyDescent="0.25">
      <c r="B232" s="11"/>
      <c r="C232" s="11"/>
      <c r="D232" s="82"/>
      <c r="E232" s="11">
        <v>4289</v>
      </c>
      <c r="F232" s="11"/>
      <c r="G232" s="11">
        <v>8</v>
      </c>
      <c r="H232" s="11">
        <v>8</v>
      </c>
      <c r="I232" s="11">
        <v>0.19006026711001101</v>
      </c>
      <c r="J232" s="11">
        <f t="shared" si="5"/>
        <v>0</v>
      </c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spans="2:33" x14ac:dyDescent="0.25">
      <c r="B233" s="11"/>
      <c r="C233" s="11"/>
      <c r="D233" s="82"/>
      <c r="E233" s="11">
        <v>3128</v>
      </c>
      <c r="F233" s="11"/>
      <c r="G233" s="11">
        <v>8</v>
      </c>
      <c r="H233" s="11">
        <v>8</v>
      </c>
      <c r="I233" s="11">
        <v>0.19006026711001101</v>
      </c>
      <c r="J233" s="11">
        <f t="shared" si="5"/>
        <v>0</v>
      </c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spans="2:33" x14ac:dyDescent="0.25">
      <c r="B234" s="11"/>
      <c r="C234" s="11"/>
      <c r="D234" s="82"/>
      <c r="E234" s="11">
        <v>3813</v>
      </c>
      <c r="F234" s="11"/>
      <c r="G234" s="11">
        <v>8</v>
      </c>
      <c r="H234" s="11">
        <v>8</v>
      </c>
      <c r="I234" s="11">
        <v>0.19006026711001101</v>
      </c>
      <c r="J234" s="11">
        <f t="shared" si="5"/>
        <v>0</v>
      </c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spans="2:33" x14ac:dyDescent="0.25">
      <c r="B235" s="11"/>
      <c r="C235" s="11"/>
      <c r="D235" s="82"/>
      <c r="E235" s="11">
        <v>3815</v>
      </c>
      <c r="F235" s="11"/>
      <c r="G235" s="11">
        <v>8</v>
      </c>
      <c r="H235" s="11">
        <v>8</v>
      </c>
      <c r="I235" s="11">
        <v>0.19006026711001101</v>
      </c>
      <c r="J235" s="11">
        <f t="shared" si="5"/>
        <v>0</v>
      </c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spans="2:33" x14ac:dyDescent="0.25">
      <c r="B236" s="11"/>
      <c r="C236" s="11"/>
      <c r="D236" s="82"/>
      <c r="E236" s="11">
        <v>3118</v>
      </c>
      <c r="F236" s="11"/>
      <c r="G236" s="11">
        <v>8</v>
      </c>
      <c r="H236" s="11">
        <v>8</v>
      </c>
      <c r="I236" s="11">
        <v>0.19006026711001101</v>
      </c>
      <c r="J236" s="11">
        <f t="shared" si="5"/>
        <v>0</v>
      </c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spans="2:33" x14ac:dyDescent="0.25">
      <c r="B237" s="11"/>
      <c r="C237" s="11"/>
      <c r="D237" s="82"/>
      <c r="E237" s="11">
        <v>3885</v>
      </c>
      <c r="F237" s="11"/>
      <c r="G237" s="11">
        <v>8</v>
      </c>
      <c r="H237" s="11">
        <v>8</v>
      </c>
      <c r="I237" s="11">
        <v>0.19006026711001101</v>
      </c>
      <c r="J237" s="11">
        <f t="shared" si="5"/>
        <v>0</v>
      </c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spans="2:33" x14ac:dyDescent="0.25">
      <c r="B238" s="11"/>
      <c r="C238" s="11"/>
      <c r="D238" s="82"/>
      <c r="E238" s="11">
        <v>3126</v>
      </c>
      <c r="F238" s="11"/>
      <c r="G238" s="11">
        <v>8</v>
      </c>
      <c r="H238" s="11">
        <v>8</v>
      </c>
      <c r="I238" s="11">
        <v>0.19006026711001101</v>
      </c>
      <c r="J238" s="11">
        <f t="shared" si="5"/>
        <v>0</v>
      </c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spans="2:33" x14ac:dyDescent="0.25">
      <c r="B239" s="11"/>
      <c r="C239" s="11"/>
      <c r="D239" s="82"/>
      <c r="E239" s="11">
        <v>3772</v>
      </c>
      <c r="F239" s="11"/>
      <c r="G239" s="11">
        <v>8</v>
      </c>
      <c r="H239" s="11">
        <v>8</v>
      </c>
      <c r="I239" s="11">
        <v>0.19006026711001101</v>
      </c>
      <c r="J239" s="11">
        <f t="shared" si="5"/>
        <v>0</v>
      </c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spans="2:33" x14ac:dyDescent="0.25">
      <c r="B240" s="11"/>
      <c r="C240" s="11"/>
      <c r="D240" s="82"/>
      <c r="E240" s="11" t="s">
        <v>184</v>
      </c>
      <c r="F240" s="11"/>
      <c r="G240" s="11">
        <v>8</v>
      </c>
      <c r="H240" s="11">
        <v>8</v>
      </c>
      <c r="I240" s="11">
        <v>0.19006026711001101</v>
      </c>
      <c r="J240" s="11">
        <f t="shared" si="5"/>
        <v>0</v>
      </c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spans="2:33" x14ac:dyDescent="0.25">
      <c r="B241" s="11"/>
      <c r="C241" s="11"/>
      <c r="D241" s="82"/>
      <c r="E241" s="11" t="s">
        <v>183</v>
      </c>
      <c r="F241" s="11"/>
      <c r="G241" s="11">
        <v>8</v>
      </c>
      <c r="H241" s="11">
        <v>8</v>
      </c>
      <c r="I241" s="11">
        <v>0.19006026711001101</v>
      </c>
      <c r="J241" s="11">
        <f t="shared" si="5"/>
        <v>0</v>
      </c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spans="2:33" x14ac:dyDescent="0.25">
      <c r="B242" s="11"/>
      <c r="C242" s="11"/>
      <c r="D242" s="82" t="s">
        <v>184</v>
      </c>
      <c r="E242" s="11">
        <v>3687</v>
      </c>
      <c r="F242" s="11"/>
      <c r="G242" s="11">
        <v>8</v>
      </c>
      <c r="H242" s="11">
        <v>8</v>
      </c>
      <c r="I242" s="11">
        <v>0.19006026711001101</v>
      </c>
      <c r="J242" s="11">
        <f t="shared" si="5"/>
        <v>0</v>
      </c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spans="2:33" x14ac:dyDescent="0.25">
      <c r="B243" s="11"/>
      <c r="C243" s="11"/>
      <c r="D243" s="82"/>
      <c r="E243" s="11" t="s">
        <v>186</v>
      </c>
      <c r="F243" s="11"/>
      <c r="G243" s="11">
        <v>8</v>
      </c>
      <c r="H243" s="11">
        <v>8</v>
      </c>
      <c r="I243" s="11">
        <v>0.19006026711001101</v>
      </c>
      <c r="J243" s="11">
        <f t="shared" si="5"/>
        <v>0</v>
      </c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spans="2:33" x14ac:dyDescent="0.25">
      <c r="B244" s="11"/>
      <c r="C244" s="11"/>
      <c r="D244" s="82"/>
      <c r="E244" s="11" t="s">
        <v>185</v>
      </c>
      <c r="F244" s="11"/>
      <c r="G244" s="11">
        <v>8</v>
      </c>
      <c r="H244" s="11">
        <v>8</v>
      </c>
      <c r="I244" s="11">
        <v>0.19006026711001101</v>
      </c>
      <c r="J244" s="11">
        <f t="shared" si="5"/>
        <v>0</v>
      </c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spans="2:33" x14ac:dyDescent="0.25">
      <c r="B245" s="11"/>
      <c r="C245" s="11"/>
      <c r="D245" s="82"/>
      <c r="E245" s="11">
        <v>4291</v>
      </c>
      <c r="F245" s="11"/>
      <c r="G245" s="11">
        <v>8</v>
      </c>
      <c r="H245" s="11">
        <v>8</v>
      </c>
      <c r="I245" s="11">
        <v>0.19006026711001101</v>
      </c>
      <c r="J245" s="11">
        <f t="shared" si="5"/>
        <v>0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spans="2:33" x14ac:dyDescent="0.25">
      <c r="B246" s="11"/>
      <c r="C246" s="11"/>
      <c r="D246" s="82"/>
      <c r="E246" s="11">
        <v>3616</v>
      </c>
      <c r="F246" s="11"/>
      <c r="G246" s="11">
        <v>8</v>
      </c>
      <c r="H246" s="11">
        <v>8</v>
      </c>
      <c r="I246" s="11">
        <v>0.19006026711001101</v>
      </c>
      <c r="J246" s="11">
        <f t="shared" si="5"/>
        <v>0</v>
      </c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spans="2:33" x14ac:dyDescent="0.25">
      <c r="B247" s="11"/>
      <c r="C247" s="11"/>
      <c r="D247" s="82"/>
      <c r="E247" s="11">
        <v>4289</v>
      </c>
      <c r="F247" s="11"/>
      <c r="G247" s="11">
        <v>8</v>
      </c>
      <c r="H247" s="11">
        <v>8</v>
      </c>
      <c r="I247" s="11">
        <v>0.19006026711001101</v>
      </c>
      <c r="J247" s="11">
        <f t="shared" si="5"/>
        <v>0</v>
      </c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spans="2:33" x14ac:dyDescent="0.25">
      <c r="B248" s="11"/>
      <c r="C248" s="11"/>
      <c r="D248" s="82"/>
      <c r="E248" s="11">
        <v>3128</v>
      </c>
      <c r="F248" s="11"/>
      <c r="G248" s="11">
        <v>8</v>
      </c>
      <c r="H248" s="11">
        <v>8</v>
      </c>
      <c r="I248" s="11">
        <v>0.19006026711001101</v>
      </c>
      <c r="J248" s="11">
        <f t="shared" si="5"/>
        <v>0</v>
      </c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spans="2:33" x14ac:dyDescent="0.25">
      <c r="B249" s="11"/>
      <c r="C249" s="11"/>
      <c r="D249" s="82"/>
      <c r="E249" s="11">
        <v>3813</v>
      </c>
      <c r="F249" s="11"/>
      <c r="G249" s="11">
        <v>8</v>
      </c>
      <c r="H249" s="11">
        <v>8</v>
      </c>
      <c r="I249" s="11">
        <v>0.19006026711001101</v>
      </c>
      <c r="J249" s="11">
        <f t="shared" si="5"/>
        <v>0</v>
      </c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spans="2:33" x14ac:dyDescent="0.25">
      <c r="B250" s="11"/>
      <c r="C250" s="11"/>
      <c r="D250" s="82"/>
      <c r="E250" s="11">
        <v>3815</v>
      </c>
      <c r="F250" s="11"/>
      <c r="G250" s="11">
        <v>8</v>
      </c>
      <c r="H250" s="11">
        <v>8</v>
      </c>
      <c r="I250" s="11">
        <v>0.19006026711001101</v>
      </c>
      <c r="J250" s="11">
        <f t="shared" si="5"/>
        <v>0</v>
      </c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spans="2:33" x14ac:dyDescent="0.25">
      <c r="B251" s="11"/>
      <c r="C251" s="11"/>
      <c r="D251" s="82"/>
      <c r="E251" s="11">
        <v>3118</v>
      </c>
      <c r="F251" s="11"/>
      <c r="G251" s="11">
        <v>8</v>
      </c>
      <c r="H251" s="11">
        <v>8</v>
      </c>
      <c r="I251" s="11">
        <v>0.19006026711001101</v>
      </c>
      <c r="J251" s="11">
        <f t="shared" si="5"/>
        <v>0</v>
      </c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spans="2:33" x14ac:dyDescent="0.25">
      <c r="B252" s="11"/>
      <c r="C252" s="11"/>
      <c r="D252" s="82"/>
      <c r="E252" s="11">
        <v>3885</v>
      </c>
      <c r="F252" s="11"/>
      <c r="G252" s="11">
        <v>8</v>
      </c>
      <c r="H252" s="11">
        <v>8</v>
      </c>
      <c r="I252" s="11">
        <v>0.19006026711001101</v>
      </c>
      <c r="J252" s="11">
        <f t="shared" si="5"/>
        <v>0</v>
      </c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spans="2:33" x14ac:dyDescent="0.25">
      <c r="B253" s="11"/>
      <c r="C253" s="11"/>
      <c r="D253" s="82"/>
      <c r="E253" s="11">
        <v>3126</v>
      </c>
      <c r="F253" s="11"/>
      <c r="G253" s="11">
        <v>8</v>
      </c>
      <c r="H253" s="11">
        <v>8</v>
      </c>
      <c r="I253" s="11">
        <v>0.19006026711001101</v>
      </c>
      <c r="J253" s="11">
        <f t="shared" si="5"/>
        <v>0</v>
      </c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spans="2:33" x14ac:dyDescent="0.25">
      <c r="B254" s="11"/>
      <c r="C254" s="11"/>
      <c r="D254" s="82"/>
      <c r="E254" s="11">
        <v>3772</v>
      </c>
      <c r="F254" s="11"/>
      <c r="G254" s="11">
        <v>8</v>
      </c>
      <c r="H254" s="11">
        <v>8</v>
      </c>
      <c r="I254" s="11">
        <v>0.19006026711001101</v>
      </c>
      <c r="J254" s="11">
        <f t="shared" si="5"/>
        <v>0</v>
      </c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spans="2:33" x14ac:dyDescent="0.25">
      <c r="B255" s="11"/>
      <c r="C255" s="11"/>
      <c r="D255" s="82"/>
      <c r="E255" s="11">
        <v>4290</v>
      </c>
      <c r="F255" s="11"/>
      <c r="G255" s="11">
        <v>8</v>
      </c>
      <c r="H255" s="11">
        <v>8</v>
      </c>
      <c r="I255" s="11">
        <v>0.19006026711001101</v>
      </c>
      <c r="J255" s="11">
        <f t="shared" si="5"/>
        <v>0</v>
      </c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spans="2:33" x14ac:dyDescent="0.25">
      <c r="B256" s="11"/>
      <c r="C256" s="11"/>
      <c r="D256" s="82"/>
      <c r="E256" s="11" t="s">
        <v>183</v>
      </c>
      <c r="F256" s="11"/>
      <c r="G256" s="11">
        <v>8</v>
      </c>
      <c r="H256" s="11">
        <v>8</v>
      </c>
      <c r="I256" s="11">
        <v>0.19006026711001101</v>
      </c>
      <c r="J256" s="11">
        <f t="shared" si="5"/>
        <v>0</v>
      </c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spans="2:33" x14ac:dyDescent="0.25">
      <c r="B257" s="11"/>
      <c r="C257" s="11"/>
      <c r="D257" s="82" t="s">
        <v>183</v>
      </c>
      <c r="E257" s="11" t="s">
        <v>186</v>
      </c>
      <c r="F257" s="11"/>
      <c r="G257" s="11">
        <v>8</v>
      </c>
      <c r="H257" s="11">
        <v>8</v>
      </c>
      <c r="I257" s="11">
        <v>0.19006026711001101</v>
      </c>
      <c r="J257" s="11">
        <f t="shared" si="5"/>
        <v>0</v>
      </c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spans="2:33" x14ac:dyDescent="0.25">
      <c r="B258" s="11"/>
      <c r="C258" s="11"/>
      <c r="D258" s="82"/>
      <c r="E258" s="11" t="s">
        <v>185</v>
      </c>
      <c r="F258" s="11"/>
      <c r="G258" s="11">
        <v>8</v>
      </c>
      <c r="H258" s="11">
        <v>8</v>
      </c>
      <c r="I258" s="11">
        <v>0.19006026711001101</v>
      </c>
      <c r="J258" s="11">
        <f t="shared" si="5"/>
        <v>0</v>
      </c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spans="2:33" x14ac:dyDescent="0.25">
      <c r="B259" s="11"/>
      <c r="C259" s="11"/>
      <c r="D259" s="82"/>
      <c r="E259" s="11">
        <v>4291</v>
      </c>
      <c r="F259" s="11"/>
      <c r="G259" s="11">
        <v>8</v>
      </c>
      <c r="H259" s="11">
        <v>8</v>
      </c>
      <c r="I259" s="11">
        <v>0.19006026711001101</v>
      </c>
      <c r="J259" s="11">
        <f t="shared" si="5"/>
        <v>0</v>
      </c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spans="2:33" x14ac:dyDescent="0.25">
      <c r="B260" s="11"/>
      <c r="C260" s="11"/>
      <c r="D260" s="82"/>
      <c r="E260" s="11">
        <v>3616</v>
      </c>
      <c r="F260" s="11"/>
      <c r="G260" s="11">
        <v>8</v>
      </c>
      <c r="H260" s="11">
        <v>8</v>
      </c>
      <c r="I260" s="11">
        <v>0.19006026711001101</v>
      </c>
      <c r="J260" s="11">
        <f t="shared" si="5"/>
        <v>0</v>
      </c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spans="2:33" x14ac:dyDescent="0.25">
      <c r="B261" s="11"/>
      <c r="C261" s="11"/>
      <c r="D261" s="82"/>
      <c r="E261" s="11">
        <v>4289</v>
      </c>
      <c r="F261" s="11"/>
      <c r="G261" s="11">
        <v>8</v>
      </c>
      <c r="H261" s="11">
        <v>8</v>
      </c>
      <c r="I261" s="11">
        <v>0.19006026711001101</v>
      </c>
      <c r="J261" s="11">
        <f t="shared" si="5"/>
        <v>0</v>
      </c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spans="2:33" x14ac:dyDescent="0.25">
      <c r="B262" s="11"/>
      <c r="C262" s="11"/>
      <c r="D262" s="82"/>
      <c r="E262" s="11">
        <v>3128</v>
      </c>
      <c r="F262" s="11"/>
      <c r="G262" s="11">
        <v>8</v>
      </c>
      <c r="H262" s="11">
        <v>8</v>
      </c>
      <c r="I262" s="11">
        <v>0.19006026711001101</v>
      </c>
      <c r="J262" s="11">
        <f t="shared" si="5"/>
        <v>0</v>
      </c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spans="2:33" x14ac:dyDescent="0.25">
      <c r="B263" s="11"/>
      <c r="C263" s="11"/>
      <c r="D263" s="82"/>
      <c r="E263" s="11">
        <v>3813</v>
      </c>
      <c r="F263" s="11"/>
      <c r="G263" s="11">
        <v>8</v>
      </c>
      <c r="H263" s="11">
        <v>8</v>
      </c>
      <c r="I263" s="11">
        <v>0.19006026711001101</v>
      </c>
      <c r="J263" s="11">
        <f t="shared" si="5"/>
        <v>0</v>
      </c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spans="2:33" x14ac:dyDescent="0.25">
      <c r="B264" s="11"/>
      <c r="C264" s="11"/>
      <c r="D264" s="82"/>
      <c r="E264" s="11">
        <v>3815</v>
      </c>
      <c r="F264" s="11"/>
      <c r="G264" s="11">
        <v>8</v>
      </c>
      <c r="H264" s="11">
        <v>8</v>
      </c>
      <c r="I264" s="11">
        <v>0.19006026711001101</v>
      </c>
      <c r="J264" s="11">
        <f t="shared" si="5"/>
        <v>0</v>
      </c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spans="2:33" x14ac:dyDescent="0.25">
      <c r="B265" s="11"/>
      <c r="C265" s="11"/>
      <c r="D265" s="82"/>
      <c r="E265" s="11">
        <v>3118</v>
      </c>
      <c r="F265" s="11"/>
      <c r="G265" s="11">
        <v>8</v>
      </c>
      <c r="H265" s="11">
        <v>8</v>
      </c>
      <c r="I265" s="11">
        <v>0.19006026711001101</v>
      </c>
      <c r="J265" s="11">
        <f t="shared" si="5"/>
        <v>0</v>
      </c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spans="2:33" x14ac:dyDescent="0.25">
      <c r="B266" s="11"/>
      <c r="C266" s="11"/>
      <c r="D266" s="82"/>
      <c r="E266" s="11">
        <v>3885</v>
      </c>
      <c r="F266" s="11"/>
      <c r="G266" s="11">
        <v>8</v>
      </c>
      <c r="H266" s="11">
        <v>8</v>
      </c>
      <c r="I266" s="11">
        <v>0.19006026711001101</v>
      </c>
      <c r="J266" s="11">
        <f t="shared" si="5"/>
        <v>0</v>
      </c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spans="2:33" x14ac:dyDescent="0.25">
      <c r="B267" s="11"/>
      <c r="C267" s="11"/>
      <c r="D267" s="82"/>
      <c r="E267" s="11">
        <v>3126</v>
      </c>
      <c r="F267" s="11"/>
      <c r="G267" s="11">
        <v>8</v>
      </c>
      <c r="H267" s="11">
        <v>8</v>
      </c>
      <c r="I267" s="11">
        <v>0.19006026711001101</v>
      </c>
      <c r="J267" s="11">
        <f t="shared" si="5"/>
        <v>0</v>
      </c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spans="2:33" x14ac:dyDescent="0.25">
      <c r="B268" s="11"/>
      <c r="C268" s="11"/>
      <c r="D268" s="82"/>
      <c r="E268" s="11">
        <v>3772</v>
      </c>
      <c r="F268" s="11"/>
      <c r="G268" s="11">
        <v>8</v>
      </c>
      <c r="H268" s="11">
        <v>8</v>
      </c>
      <c r="I268" s="11">
        <v>0.19006026711001101</v>
      </c>
      <c r="J268" s="11">
        <f t="shared" si="5"/>
        <v>0</v>
      </c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spans="2:33" x14ac:dyDescent="0.25">
      <c r="B269" s="11"/>
      <c r="C269" s="11"/>
      <c r="D269" s="82"/>
      <c r="E269" s="11">
        <v>4290</v>
      </c>
      <c r="F269" s="11"/>
      <c r="G269" s="11">
        <v>8</v>
      </c>
      <c r="H269" s="11">
        <v>8</v>
      </c>
      <c r="I269" s="11">
        <v>0.19006026711001101</v>
      </c>
      <c r="J269" s="11">
        <f t="shared" si="5"/>
        <v>0</v>
      </c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spans="2:33" x14ac:dyDescent="0.25">
      <c r="B270" s="11"/>
      <c r="C270" s="11"/>
      <c r="D270" s="82"/>
      <c r="E270" s="11">
        <v>4290</v>
      </c>
      <c r="F270" s="11"/>
      <c r="G270" s="11">
        <v>8</v>
      </c>
      <c r="H270" s="11">
        <v>8</v>
      </c>
      <c r="I270" s="11">
        <v>0.19006026711001101</v>
      </c>
      <c r="J270" s="11">
        <f t="shared" si="5"/>
        <v>0</v>
      </c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spans="2:33" x14ac:dyDescent="0.25">
      <c r="B271" s="11"/>
      <c r="C271" s="11"/>
      <c r="D271" s="82"/>
      <c r="E271" s="11" t="s">
        <v>184</v>
      </c>
      <c r="F271" s="11"/>
      <c r="G271" s="11">
        <v>8</v>
      </c>
      <c r="H271" s="11">
        <v>8</v>
      </c>
      <c r="I271" s="11">
        <v>0.19006026711001101</v>
      </c>
      <c r="J271" s="11">
        <f t="shared" si="5"/>
        <v>0</v>
      </c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spans="2:33" x14ac:dyDescent="0.25">
      <c r="B272" s="11"/>
      <c r="C272" s="11"/>
      <c r="D272" s="42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spans="2:33" x14ac:dyDescent="0.25">
      <c r="B273" s="11"/>
      <c r="C273" s="11"/>
      <c r="D273" s="42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spans="2:33" x14ac:dyDescent="0.25">
      <c r="B274" s="11"/>
      <c r="C274" s="11"/>
      <c r="D274" s="42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spans="2:33" x14ac:dyDescent="0.25">
      <c r="B275" s="11"/>
      <c r="C275" s="11"/>
      <c r="D275" s="42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spans="2:33" x14ac:dyDescent="0.25">
      <c r="B276" s="11"/>
      <c r="C276" s="11"/>
      <c r="D276" s="42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spans="2:33" x14ac:dyDescent="0.25">
      <c r="B277" s="11"/>
      <c r="C277" s="11"/>
      <c r="D277" s="42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spans="2:33" x14ac:dyDescent="0.25">
      <c r="B278" s="11"/>
      <c r="C278" s="11"/>
      <c r="D278" s="42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spans="2:33" x14ac:dyDescent="0.25">
      <c r="B279" s="11"/>
      <c r="C279" s="11"/>
      <c r="D279" s="42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spans="2:33" x14ac:dyDescent="0.25">
      <c r="B280" s="11"/>
      <c r="C280" s="11"/>
      <c r="D280" s="42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spans="2:33" x14ac:dyDescent="0.25">
      <c r="B281" s="11"/>
      <c r="C281" s="11"/>
      <c r="D281" s="42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spans="2:33" x14ac:dyDescent="0.25">
      <c r="B282" s="11"/>
      <c r="C282" s="11"/>
      <c r="D282" s="42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spans="2:33" x14ac:dyDescent="0.25">
      <c r="B283" s="11"/>
      <c r="C283" s="11"/>
      <c r="D283" s="42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spans="2:33" x14ac:dyDescent="0.25">
      <c r="B284" s="11"/>
      <c r="C284" s="11"/>
      <c r="D284" s="42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spans="2:33" x14ac:dyDescent="0.25">
      <c r="B285" s="11"/>
      <c r="C285" s="11"/>
      <c r="D285" s="42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spans="2:33" x14ac:dyDescent="0.25">
      <c r="B286" s="11"/>
      <c r="C286" s="11"/>
      <c r="D286" s="42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spans="2:33" x14ac:dyDescent="0.25">
      <c r="B287" s="11"/>
      <c r="C287" s="11"/>
      <c r="D287" s="42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spans="2:33" x14ac:dyDescent="0.25">
      <c r="B288" s="11"/>
      <c r="C288" s="11"/>
      <c r="D288" s="42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spans="2:33" x14ac:dyDescent="0.25">
      <c r="B289" s="11"/>
      <c r="C289" s="11"/>
      <c r="D289" s="42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spans="2:33" x14ac:dyDescent="0.25">
      <c r="B290" s="11"/>
      <c r="C290" s="11"/>
      <c r="D290" s="42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spans="2:33" x14ac:dyDescent="0.25">
      <c r="B291" s="11"/>
      <c r="C291" s="11"/>
      <c r="D291" s="42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spans="2:33" x14ac:dyDescent="0.25">
      <c r="B292" s="11"/>
      <c r="C292" s="11"/>
      <c r="D292" s="42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spans="2:33" x14ac:dyDescent="0.25">
      <c r="B293" s="11"/>
      <c r="C293" s="11"/>
      <c r="D293" s="42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spans="2:33" x14ac:dyDescent="0.25">
      <c r="B294" s="11"/>
      <c r="C294" s="11"/>
      <c r="D294" s="42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spans="2:33" x14ac:dyDescent="0.25">
      <c r="B295" s="11"/>
      <c r="C295" s="11"/>
      <c r="D295" s="42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spans="2:33" x14ac:dyDescent="0.25">
      <c r="B296" s="11"/>
      <c r="C296" s="11"/>
      <c r="D296" s="42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spans="2:33" x14ac:dyDescent="0.25">
      <c r="B297" s="11"/>
      <c r="C297" s="11"/>
      <c r="D297" s="42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spans="2:33" x14ac:dyDescent="0.25">
      <c r="B298" s="11"/>
      <c r="C298" s="11"/>
      <c r="D298" s="42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spans="2:33" x14ac:dyDescent="0.25">
      <c r="B299" s="11"/>
      <c r="C299" s="11"/>
      <c r="D299" s="42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spans="2:33" x14ac:dyDescent="0.25">
      <c r="B300" s="11"/>
      <c r="C300" s="11"/>
      <c r="D300" s="42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spans="2:33" x14ac:dyDescent="0.25">
      <c r="B301" s="11"/>
      <c r="C301" s="11"/>
      <c r="D301" s="42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spans="2:33" x14ac:dyDescent="0.25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spans="2:33" x14ac:dyDescent="0.25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spans="2:33" x14ac:dyDescent="0.25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spans="2:33" x14ac:dyDescent="0.25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spans="2:33" x14ac:dyDescent="0.25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spans="2:33" x14ac:dyDescent="0.25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spans="2:33" x14ac:dyDescent="0.25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spans="2:33" x14ac:dyDescent="0.25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spans="2:33" x14ac:dyDescent="0.25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spans="2:33" x14ac:dyDescent="0.25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spans="2:33" x14ac:dyDescent="0.25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spans="2:33" x14ac:dyDescent="0.25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spans="2:33" x14ac:dyDescent="0.25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spans="2:33" x14ac:dyDescent="0.25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spans="2:33" x14ac:dyDescent="0.25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spans="2:33" x14ac:dyDescent="0.25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spans="2:33" x14ac:dyDescent="0.25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spans="2:33" x14ac:dyDescent="0.25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spans="2:33" x14ac:dyDescent="0.25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spans="2:33" x14ac:dyDescent="0.25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spans="2:33" x14ac:dyDescent="0.25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spans="2:33" x14ac:dyDescent="0.25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spans="2:33" x14ac:dyDescent="0.25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spans="2:33" x14ac:dyDescent="0.25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spans="2:33" x14ac:dyDescent="0.25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spans="2:33" x14ac:dyDescent="0.25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spans="2:33" x14ac:dyDescent="0.25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spans="2:33" x14ac:dyDescent="0.25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spans="2:33" x14ac:dyDescent="0.25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spans="2:33" x14ac:dyDescent="0.25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spans="2:33" x14ac:dyDescent="0.25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spans="2:33" x14ac:dyDescent="0.25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spans="2:33" x14ac:dyDescent="0.25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spans="2:33" x14ac:dyDescent="0.25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spans="2:33" x14ac:dyDescent="0.25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spans="2:33" x14ac:dyDescent="0.25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spans="2:33" x14ac:dyDescent="0.25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spans="2:33" x14ac:dyDescent="0.25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spans="2:33" x14ac:dyDescent="0.25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spans="2:33" x14ac:dyDescent="0.25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spans="2:33" x14ac:dyDescent="0.25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spans="2:33" x14ac:dyDescent="0.25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spans="2:33" x14ac:dyDescent="0.25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spans="2:33" x14ac:dyDescent="0.25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spans="2:33" x14ac:dyDescent="0.25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spans="2:33" x14ac:dyDescent="0.25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spans="2:33" x14ac:dyDescent="0.25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spans="2:33" x14ac:dyDescent="0.25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spans="2:33" x14ac:dyDescent="0.25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spans="2:33" x14ac:dyDescent="0.25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spans="2:33" x14ac:dyDescent="0.25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spans="2:33" x14ac:dyDescent="0.25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spans="2:33" x14ac:dyDescent="0.25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spans="2:33" x14ac:dyDescent="0.25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spans="2:33" x14ac:dyDescent="0.25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spans="2:33" x14ac:dyDescent="0.25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spans="2:33" x14ac:dyDescent="0.25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spans="2:33" x14ac:dyDescent="0.25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spans="2:33" x14ac:dyDescent="0.25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spans="2:33" x14ac:dyDescent="0.25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spans="2:33" x14ac:dyDescent="0.25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spans="2:33" x14ac:dyDescent="0.25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spans="2:33" x14ac:dyDescent="0.25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spans="2:33" x14ac:dyDescent="0.25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spans="2:33" x14ac:dyDescent="0.25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spans="2:33" x14ac:dyDescent="0.25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spans="2:33" x14ac:dyDescent="0.25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spans="2:33" x14ac:dyDescent="0.25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spans="2:33" x14ac:dyDescent="0.25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spans="2:33" x14ac:dyDescent="0.25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spans="2:33" x14ac:dyDescent="0.25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spans="2:33" x14ac:dyDescent="0.25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spans="2:33" x14ac:dyDescent="0.25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</sheetData>
  <mergeCells count="16">
    <mergeCell ref="D107:D121"/>
    <mergeCell ref="D32:D46"/>
    <mergeCell ref="D47:D61"/>
    <mergeCell ref="D62:D76"/>
    <mergeCell ref="D77:D91"/>
    <mergeCell ref="D92:D106"/>
    <mergeCell ref="D212:D226"/>
    <mergeCell ref="D227:D241"/>
    <mergeCell ref="D242:D256"/>
    <mergeCell ref="D257:D271"/>
    <mergeCell ref="D122:D136"/>
    <mergeCell ref="D137:D151"/>
    <mergeCell ref="D152:D166"/>
    <mergeCell ref="D167:D181"/>
    <mergeCell ref="D182:D196"/>
    <mergeCell ref="D197:D211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6526-DD8D-47F3-9CD5-2774AA172E8D}">
  <dimension ref="A1:J30"/>
  <sheetViews>
    <sheetView topLeftCell="A3" workbookViewId="0">
      <selection activeCell="H26" sqref="H26"/>
    </sheetView>
  </sheetViews>
  <sheetFormatPr defaultRowHeight="15" x14ac:dyDescent="0.25"/>
  <sheetData>
    <row r="1" spans="1:10" x14ac:dyDescent="0.25">
      <c r="A1" t="s">
        <v>35</v>
      </c>
    </row>
    <row r="3" spans="1:10" ht="15.75" thickBot="1" x14ac:dyDescent="0.3">
      <c r="A3" t="s">
        <v>36</v>
      </c>
    </row>
    <row r="4" spans="1:10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  <c r="F4" s="35" t="s">
        <v>59</v>
      </c>
    </row>
    <row r="5" spans="1:10" x14ac:dyDescent="0.25">
      <c r="A5" t="s">
        <v>152</v>
      </c>
      <c r="B5">
        <v>16</v>
      </c>
      <c r="C5">
        <v>1202.8180247241794</v>
      </c>
      <c r="D5">
        <v>75.176126545261212</v>
      </c>
      <c r="E5">
        <v>273.06900933882667</v>
      </c>
      <c r="F5" s="56">
        <f>SQRT(E5/B5)</f>
        <v>4.131199956874112</v>
      </c>
      <c r="J5" s="57">
        <v>3.6721812546759014</v>
      </c>
    </row>
    <row r="6" spans="1:10" x14ac:dyDescent="0.25">
      <c r="A6" t="s">
        <v>156</v>
      </c>
      <c r="B6">
        <v>16</v>
      </c>
      <c r="C6">
        <v>693.34294764492302</v>
      </c>
      <c r="D6">
        <v>43.333934227807688</v>
      </c>
      <c r="E6">
        <v>86.060908775274825</v>
      </c>
      <c r="F6" s="56">
        <f t="shared" ref="F6:F12" si="0">SQRT(E6/B6)</f>
        <v>2.3192254738284239</v>
      </c>
      <c r="J6" s="57">
        <v>3.5862699758456369</v>
      </c>
    </row>
    <row r="7" spans="1:10" x14ac:dyDescent="0.25">
      <c r="A7" t="s">
        <v>151</v>
      </c>
      <c r="B7">
        <v>16</v>
      </c>
      <c r="C7">
        <v>1295.0152864548716</v>
      </c>
      <c r="D7">
        <v>80.938455403429472</v>
      </c>
      <c r="E7">
        <v>204.34204656382306</v>
      </c>
      <c r="F7" s="56">
        <f t="shared" si="0"/>
        <v>3.5737064667147664</v>
      </c>
      <c r="J7" s="57">
        <v>3.5737064667147664</v>
      </c>
    </row>
    <row r="8" spans="1:10" x14ac:dyDescent="0.25">
      <c r="A8" t="s">
        <v>155</v>
      </c>
      <c r="B8">
        <v>16</v>
      </c>
      <c r="C8">
        <v>933.27496072725398</v>
      </c>
      <c r="D8">
        <v>58.329685045453374</v>
      </c>
      <c r="E8">
        <v>338.00551849828963</v>
      </c>
      <c r="F8" s="56">
        <f t="shared" si="0"/>
        <v>4.5962315984013582</v>
      </c>
      <c r="J8" s="57">
        <v>4.131199956874112</v>
      </c>
    </row>
    <row r="9" spans="1:10" x14ac:dyDescent="0.25">
      <c r="A9" t="s">
        <v>194</v>
      </c>
      <c r="B9">
        <v>16</v>
      </c>
      <c r="C9">
        <v>1217.2094465860248</v>
      </c>
      <c r="D9">
        <v>76.07559041162655</v>
      </c>
      <c r="E9">
        <v>215.75864267508925</v>
      </c>
      <c r="F9" s="56">
        <f t="shared" si="0"/>
        <v>3.6721812546759014</v>
      </c>
      <c r="J9" s="57">
        <v>3.9292485842325333</v>
      </c>
    </row>
    <row r="10" spans="1:10" x14ac:dyDescent="0.25">
      <c r="A10" t="s">
        <v>195</v>
      </c>
      <c r="B10">
        <v>16</v>
      </c>
      <c r="C10">
        <v>1383.8840101980381</v>
      </c>
      <c r="D10">
        <v>86.492750637377384</v>
      </c>
      <c r="E10">
        <v>247.0239109870939</v>
      </c>
      <c r="F10" s="56">
        <f>SQRT(E10/B10)</f>
        <v>3.9292485842325333</v>
      </c>
      <c r="J10" s="57">
        <v>3.7142961239762591</v>
      </c>
    </row>
    <row r="11" spans="1:10" x14ac:dyDescent="0.25">
      <c r="A11" t="s">
        <v>150</v>
      </c>
      <c r="B11">
        <v>16</v>
      </c>
      <c r="C11">
        <v>1286.0472329301253</v>
      </c>
      <c r="D11">
        <v>80.377952058132834</v>
      </c>
      <c r="E11">
        <v>205.78131743442984</v>
      </c>
      <c r="F11" s="56">
        <f t="shared" si="0"/>
        <v>3.5862699758456369</v>
      </c>
      <c r="J11" s="57">
        <v>4.5962315984013582</v>
      </c>
    </row>
    <row r="12" spans="1:10" ht="15.75" thickBot="1" x14ac:dyDescent="0.3">
      <c r="A12" s="33" t="s">
        <v>154</v>
      </c>
      <c r="B12" s="33">
        <v>16</v>
      </c>
      <c r="C12" s="33">
        <v>929.44297082228138</v>
      </c>
      <c r="D12" s="33">
        <v>58.090185676392586</v>
      </c>
      <c r="E12" s="33">
        <v>220.73593114536101</v>
      </c>
      <c r="F12" s="56">
        <f t="shared" si="0"/>
        <v>3.7142961239762591</v>
      </c>
      <c r="J12" s="57">
        <v>2.3192254738284239</v>
      </c>
    </row>
    <row r="15" spans="1:10" ht="15.75" thickBot="1" x14ac:dyDescent="0.3">
      <c r="A15" t="s">
        <v>42</v>
      </c>
    </row>
    <row r="16" spans="1:10" x14ac:dyDescent="0.25">
      <c r="A16" s="34" t="s">
        <v>43</v>
      </c>
      <c r="B16" s="34" t="s">
        <v>44</v>
      </c>
      <c r="C16" s="34" t="s">
        <v>45</v>
      </c>
      <c r="D16" s="34" t="s">
        <v>46</v>
      </c>
      <c r="E16" s="34" t="s">
        <v>47</v>
      </c>
      <c r="F16" s="34" t="s">
        <v>48</v>
      </c>
      <c r="G16" s="34" t="s">
        <v>49</v>
      </c>
    </row>
    <row r="17" spans="1:8" x14ac:dyDescent="0.25">
      <c r="A17" t="s">
        <v>50</v>
      </c>
      <c r="B17">
        <v>24832.175570794672</v>
      </c>
      <c r="C17">
        <v>7</v>
      </c>
      <c r="D17">
        <v>3547.4536529706675</v>
      </c>
      <c r="E17">
        <v>15.847659815015978</v>
      </c>
      <c r="F17">
        <v>1.3178453102048821E-14</v>
      </c>
      <c r="G17">
        <v>2.0867702777215946</v>
      </c>
    </row>
    <row r="18" spans="1:8" x14ac:dyDescent="0.25">
      <c r="A18" t="s">
        <v>51</v>
      </c>
      <c r="B18">
        <v>26861.659281272936</v>
      </c>
      <c r="C18">
        <v>120</v>
      </c>
      <c r="D18">
        <v>223.84716067727447</v>
      </c>
    </row>
    <row r="20" spans="1:8" ht="15.75" thickBot="1" x14ac:dyDescent="0.3">
      <c r="A20" s="33" t="s">
        <v>52</v>
      </c>
      <c r="B20" s="33">
        <v>51693.834852067608</v>
      </c>
      <c r="C20" s="33">
        <v>127</v>
      </c>
      <c r="D20" s="33"/>
      <c r="E20" s="33"/>
      <c r="F20" s="33"/>
      <c r="G20" s="33"/>
    </row>
    <row r="25" spans="1:8" x14ac:dyDescent="0.25">
      <c r="B25" t="s">
        <v>157</v>
      </c>
      <c r="C25" t="s">
        <v>158</v>
      </c>
      <c r="D25" t="s">
        <v>159</v>
      </c>
    </row>
    <row r="26" spans="1:8" x14ac:dyDescent="0.25">
      <c r="B26">
        <v>0.05</v>
      </c>
      <c r="C26">
        <f>C18</f>
        <v>120</v>
      </c>
      <c r="D26">
        <f>D18</f>
        <v>223.84716067727447</v>
      </c>
      <c r="E26">
        <f>(1/16)+(1/16)</f>
        <v>0.125</v>
      </c>
      <c r="F26">
        <f>E26*D26</f>
        <v>27.980895084659309</v>
      </c>
      <c r="G26">
        <f>SQRT(F26)</f>
        <v>5.2896970692714822</v>
      </c>
      <c r="H26">
        <f>G26*B29</f>
        <v>10.473232061126089</v>
      </c>
    </row>
    <row r="28" spans="1:8" x14ac:dyDescent="0.25">
      <c r="B28" t="s">
        <v>160</v>
      </c>
    </row>
    <row r="29" spans="1:8" x14ac:dyDescent="0.25">
      <c r="B29">
        <f>_xlfn.T.INV.2T(B26,C26)</f>
        <v>1.9799304050824413</v>
      </c>
      <c r="E29" t="s">
        <v>93</v>
      </c>
      <c r="F29">
        <f>ABS(D8-D12)</f>
        <v>0.23949936906078761</v>
      </c>
    </row>
    <row r="30" spans="1:8" x14ac:dyDescent="0.25">
      <c r="E30" t="s">
        <v>94</v>
      </c>
      <c r="F30">
        <f>ABS(D6-D12)</f>
        <v>14.756251448584898</v>
      </c>
    </row>
  </sheetData>
  <sortState xmlns:xlrd2="http://schemas.microsoft.com/office/spreadsheetml/2017/richdata2" ref="A5:E12">
    <sortCondition descending="1" ref="A5:A12"/>
  </sortState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2EBC-D19C-4B2F-A295-E27F00053EFC}">
  <dimension ref="A1:J43"/>
  <sheetViews>
    <sheetView workbookViewId="0">
      <selection activeCell="J15" sqref="J15"/>
    </sheetView>
  </sheetViews>
  <sheetFormatPr defaultRowHeight="15" x14ac:dyDescent="0.25"/>
  <cols>
    <col min="1" max="1" width="17.28515625" customWidth="1"/>
    <col min="6" max="6" width="11.7109375" bestFit="1" customWidth="1"/>
  </cols>
  <sheetData>
    <row r="1" spans="1:10" x14ac:dyDescent="0.25">
      <c r="A1" t="s">
        <v>35</v>
      </c>
    </row>
    <row r="3" spans="1:10" ht="15.75" thickBot="1" x14ac:dyDescent="0.3">
      <c r="A3" t="s">
        <v>36</v>
      </c>
    </row>
    <row r="4" spans="1:10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10" x14ac:dyDescent="0.25">
      <c r="A5">
        <v>3687</v>
      </c>
      <c r="B5">
        <v>8</v>
      </c>
      <c r="C5">
        <v>28.81</v>
      </c>
      <c r="D5">
        <v>3.6012499999999998</v>
      </c>
      <c r="E5">
        <v>0.2509082142857153</v>
      </c>
      <c r="F5" s="6">
        <f>SQRT(E5/B5)</f>
        <v>0.17709750643561983</v>
      </c>
      <c r="H5">
        <v>0.17709750643561983</v>
      </c>
      <c r="J5">
        <v>0.13966361852424272</v>
      </c>
    </row>
    <row r="6" spans="1:10" x14ac:dyDescent="0.25">
      <c r="A6" t="s">
        <v>186</v>
      </c>
      <c r="B6">
        <v>8</v>
      </c>
      <c r="C6">
        <v>27.603000000000002</v>
      </c>
      <c r="D6">
        <v>3.4503750000000002</v>
      </c>
      <c r="E6">
        <v>0.15604741071428155</v>
      </c>
      <c r="F6" s="6">
        <f t="shared" ref="F6:F20" si="0">SQRT(E6/B6)</f>
        <v>0.13966361852424272</v>
      </c>
      <c r="H6">
        <v>0.13966361852424272</v>
      </c>
      <c r="J6">
        <v>0.10135491698200225</v>
      </c>
    </row>
    <row r="7" spans="1:10" x14ac:dyDescent="0.25">
      <c r="A7">
        <v>4291</v>
      </c>
      <c r="B7">
        <v>8</v>
      </c>
      <c r="C7">
        <v>26.493000000000002</v>
      </c>
      <c r="D7">
        <v>3.3116250000000003</v>
      </c>
      <c r="E7">
        <v>8.2182553571428549E-2</v>
      </c>
      <c r="F7" s="6">
        <f t="shared" si="0"/>
        <v>0.10135491698200225</v>
      </c>
      <c r="H7">
        <v>0.10135491698200225</v>
      </c>
      <c r="J7">
        <v>5.07655456485991E-2</v>
      </c>
    </row>
    <row r="8" spans="1:10" x14ac:dyDescent="0.25">
      <c r="A8" t="s">
        <v>185</v>
      </c>
      <c r="B8">
        <v>8</v>
      </c>
      <c r="C8">
        <v>26.372</v>
      </c>
      <c r="D8">
        <v>3.2965</v>
      </c>
      <c r="E8">
        <v>0.22373457142857336</v>
      </c>
      <c r="F8" s="6">
        <f t="shared" si="0"/>
        <v>0.1672328359759879</v>
      </c>
      <c r="H8">
        <v>0.16890122192529353</v>
      </c>
      <c r="J8">
        <v>1.2343303563355433E-2</v>
      </c>
    </row>
    <row r="9" spans="1:10" x14ac:dyDescent="0.25">
      <c r="A9">
        <v>3616</v>
      </c>
      <c r="B9">
        <v>8</v>
      </c>
      <c r="C9">
        <v>26.247</v>
      </c>
      <c r="D9">
        <v>3.280875</v>
      </c>
      <c r="E9">
        <v>0.22822098214285802</v>
      </c>
      <c r="F9" s="6">
        <f t="shared" si="0"/>
        <v>0.16890122192529353</v>
      </c>
      <c r="H9">
        <v>8.0327329787030055E-2</v>
      </c>
    </row>
    <row r="10" spans="1:10" x14ac:dyDescent="0.25">
      <c r="A10">
        <v>4289</v>
      </c>
      <c r="B10">
        <v>8</v>
      </c>
      <c r="C10">
        <v>24.337</v>
      </c>
      <c r="D10">
        <v>3.042125</v>
      </c>
      <c r="E10">
        <v>5.1619839285714293E-2</v>
      </c>
      <c r="F10" s="6">
        <f t="shared" si="0"/>
        <v>8.0327329787030055E-2</v>
      </c>
      <c r="H10">
        <v>0.11421274595808499</v>
      </c>
    </row>
    <row r="11" spans="1:10" x14ac:dyDescent="0.25">
      <c r="A11">
        <v>3128</v>
      </c>
      <c r="B11">
        <v>8</v>
      </c>
      <c r="C11">
        <v>23.648999999999997</v>
      </c>
      <c r="D11">
        <v>2.9561249999999997</v>
      </c>
      <c r="E11">
        <v>0.10435641071428847</v>
      </c>
      <c r="F11" s="6">
        <f t="shared" si="0"/>
        <v>0.11421274595808499</v>
      </c>
      <c r="H11">
        <v>0.1482001467008153</v>
      </c>
    </row>
    <row r="12" spans="1:10" x14ac:dyDescent="0.25">
      <c r="A12">
        <v>3813</v>
      </c>
      <c r="B12">
        <v>8</v>
      </c>
      <c r="C12">
        <v>23.114999999999998</v>
      </c>
      <c r="D12">
        <v>2.8893749999999998</v>
      </c>
      <c r="E12">
        <v>0.17570626785714541</v>
      </c>
      <c r="F12" s="6">
        <f t="shared" si="0"/>
        <v>0.1482001467008153</v>
      </c>
      <c r="H12">
        <v>0.19064008137062916</v>
      </c>
    </row>
    <row r="13" spans="1:10" x14ac:dyDescent="0.25">
      <c r="A13">
        <v>3118</v>
      </c>
      <c r="B13">
        <v>8</v>
      </c>
      <c r="C13">
        <v>20.068999999999999</v>
      </c>
      <c r="D13">
        <v>2.5086249999999999</v>
      </c>
      <c r="E13">
        <v>0.29074912500000089</v>
      </c>
      <c r="F13" s="6">
        <f t="shared" si="0"/>
        <v>0.19064008137062916</v>
      </c>
      <c r="H13">
        <v>0.41861458364808218</v>
      </c>
    </row>
    <row r="14" spans="1:10" x14ac:dyDescent="0.25">
      <c r="A14">
        <v>3815</v>
      </c>
      <c r="B14">
        <v>8</v>
      </c>
      <c r="C14">
        <v>17.706</v>
      </c>
      <c r="D14">
        <v>2.2132499999999999</v>
      </c>
      <c r="E14">
        <v>1.4019053571428575</v>
      </c>
      <c r="F14" s="6">
        <f t="shared" si="0"/>
        <v>0.41861458364808218</v>
      </c>
      <c r="H14">
        <v>0.19843177578920435</v>
      </c>
    </row>
    <row r="15" spans="1:10" x14ac:dyDescent="0.25">
      <c r="A15">
        <v>3885</v>
      </c>
      <c r="B15">
        <v>8</v>
      </c>
      <c r="C15">
        <v>17.478000000000002</v>
      </c>
      <c r="D15">
        <v>2.1847500000000002</v>
      </c>
      <c r="E15">
        <v>0.31500135714285654</v>
      </c>
      <c r="F15" s="6">
        <f t="shared" si="0"/>
        <v>0.19843177578920435</v>
      </c>
      <c r="H15">
        <v>8.8663841478441904E-2</v>
      </c>
    </row>
    <row r="16" spans="1:10" x14ac:dyDescent="0.25">
      <c r="A16">
        <v>3126</v>
      </c>
      <c r="B16">
        <v>8</v>
      </c>
      <c r="C16">
        <v>13.814</v>
      </c>
      <c r="D16">
        <v>1.72675</v>
      </c>
      <c r="E16">
        <v>6.2890214285714202E-2</v>
      </c>
      <c r="F16" s="6">
        <f t="shared" si="0"/>
        <v>8.8663841478441904E-2</v>
      </c>
      <c r="H16">
        <v>0.22352943538188189</v>
      </c>
    </row>
    <row r="17" spans="1:8" x14ac:dyDescent="0.25">
      <c r="A17">
        <v>3772</v>
      </c>
      <c r="B17">
        <v>8</v>
      </c>
      <c r="C17">
        <v>12.193</v>
      </c>
      <c r="D17">
        <v>1.524125</v>
      </c>
      <c r="E17">
        <v>0.39972326785714329</v>
      </c>
      <c r="F17" s="6">
        <f t="shared" si="0"/>
        <v>0.22352943538188189</v>
      </c>
      <c r="H17">
        <v>0.21638135461494817</v>
      </c>
    </row>
    <row r="18" spans="1:8" x14ac:dyDescent="0.25">
      <c r="A18">
        <v>4290</v>
      </c>
      <c r="B18">
        <v>8</v>
      </c>
      <c r="C18">
        <v>9.5550000000000015</v>
      </c>
      <c r="D18">
        <v>1.1943750000000002</v>
      </c>
      <c r="E18">
        <v>0.37456712499999967</v>
      </c>
      <c r="F18" s="6">
        <f t="shared" si="0"/>
        <v>0.21638135461494817</v>
      </c>
      <c r="H18">
        <v>5.07655456485991E-2</v>
      </c>
    </row>
    <row r="19" spans="1:8" x14ac:dyDescent="0.25">
      <c r="A19" t="s">
        <v>184</v>
      </c>
      <c r="B19">
        <v>8</v>
      </c>
      <c r="C19">
        <v>1.7890000000000001</v>
      </c>
      <c r="D19">
        <v>0.22362500000000002</v>
      </c>
      <c r="E19">
        <v>2.061712499999999E-2</v>
      </c>
      <c r="F19" s="6">
        <f t="shared" si="0"/>
        <v>5.07655456485991E-2</v>
      </c>
    </row>
    <row r="20" spans="1:8" ht="15.75" thickBot="1" x14ac:dyDescent="0.3">
      <c r="A20" s="33" t="s">
        <v>183</v>
      </c>
      <c r="B20" s="33">
        <v>8</v>
      </c>
      <c r="C20" s="33">
        <v>0.67199999999999993</v>
      </c>
      <c r="D20" s="33">
        <v>8.3999999999999991E-2</v>
      </c>
      <c r="E20" s="33">
        <v>1.2188571428571435E-3</v>
      </c>
      <c r="F20" s="6">
        <f t="shared" si="0"/>
        <v>1.2343303563355433E-2</v>
      </c>
    </row>
    <row r="23" spans="1:8" ht="15.75" thickBot="1" x14ac:dyDescent="0.3">
      <c r="A23" t="s">
        <v>42</v>
      </c>
    </row>
    <row r="24" spans="1:8" x14ac:dyDescent="0.25">
      <c r="A24" s="34" t="s">
        <v>43</v>
      </c>
      <c r="B24" s="34" t="s">
        <v>44</v>
      </c>
      <c r="C24" s="34" t="s">
        <v>45</v>
      </c>
      <c r="D24" s="34" t="s">
        <v>46</v>
      </c>
      <c r="E24" s="34" t="s">
        <v>47</v>
      </c>
      <c r="F24" s="34" t="s">
        <v>48</v>
      </c>
      <c r="G24" s="34" t="s">
        <v>49</v>
      </c>
    </row>
    <row r="25" spans="1:8" x14ac:dyDescent="0.25">
      <c r="A25" t="s">
        <v>50</v>
      </c>
      <c r="B25">
        <v>149.86802521874998</v>
      </c>
      <c r="C25">
        <v>15</v>
      </c>
      <c r="D25">
        <v>9.9912016812499989</v>
      </c>
      <c r="E25">
        <v>38.618482632128988</v>
      </c>
      <c r="F25" s="58">
        <v>3.3041077125706478E-37</v>
      </c>
      <c r="G25">
        <v>1.7565716825187274</v>
      </c>
    </row>
    <row r="26" spans="1:8" x14ac:dyDescent="0.25">
      <c r="A26" t="s">
        <v>51</v>
      </c>
      <c r="B26">
        <v>28.976140749999995</v>
      </c>
      <c r="C26">
        <v>112</v>
      </c>
      <c r="D26">
        <v>0.25871554241071426</v>
      </c>
    </row>
    <row r="28" spans="1:8" ht="15.75" thickBot="1" x14ac:dyDescent="0.3">
      <c r="A28" s="33" t="s">
        <v>52</v>
      </c>
      <c r="B28" s="33">
        <v>178.84416596874996</v>
      </c>
      <c r="C28" s="33">
        <v>127</v>
      </c>
      <c r="D28" s="33"/>
      <c r="E28" s="33"/>
      <c r="F28" s="33"/>
      <c r="G28" s="33"/>
    </row>
    <row r="33" spans="2:8" x14ac:dyDescent="0.25">
      <c r="B33" t="s">
        <v>157</v>
      </c>
      <c r="C33" t="s">
        <v>158</v>
      </c>
      <c r="D33" t="s">
        <v>159</v>
      </c>
      <c r="H33" t="s">
        <v>191</v>
      </c>
    </row>
    <row r="34" spans="2:8" x14ac:dyDescent="0.25">
      <c r="B34">
        <v>0.05</v>
      </c>
      <c r="C34">
        <f>C26</f>
        <v>112</v>
      </c>
      <c r="D34">
        <f>D26</f>
        <v>0.25871554241071426</v>
      </c>
      <c r="E34">
        <f>(1/8)+(1/8)</f>
        <v>0.25</v>
      </c>
      <c r="F34">
        <f>E34*D34</f>
        <v>6.4678885602678565E-2</v>
      </c>
      <c r="G34">
        <f>SQRT(F34)</f>
        <v>0.25432043882212568</v>
      </c>
      <c r="H34">
        <f>G34*B37</f>
        <v>0.50390334942913295</v>
      </c>
    </row>
    <row r="36" spans="2:8" x14ac:dyDescent="0.25">
      <c r="B36" t="s">
        <v>160</v>
      </c>
    </row>
    <row r="37" spans="2:8" x14ac:dyDescent="0.25">
      <c r="B37">
        <f>_xlfn.T.INV.2T(B34,C34)</f>
        <v>1.9813718148763031</v>
      </c>
      <c r="E37" t="s">
        <v>93</v>
      </c>
      <c r="F37">
        <f>ABS(D15-D19)</f>
        <v>1.9611250000000002</v>
      </c>
    </row>
    <row r="38" spans="2:8" x14ac:dyDescent="0.25">
      <c r="E38" t="s">
        <v>94</v>
      </c>
      <c r="F38">
        <f>ABS(D16-D20)</f>
        <v>1.6427499999999999</v>
      </c>
    </row>
    <row r="43" spans="2:8" x14ac:dyDescent="0.25">
      <c r="B43" t="s">
        <v>224</v>
      </c>
      <c r="C43">
        <f>4.958*(SQRT(D26/8))</f>
        <v>0.89160560273812839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4AF6E-E95E-4DFE-96F5-2EBD3099CDA8}">
  <dimension ref="A1:H37"/>
  <sheetViews>
    <sheetView workbookViewId="0">
      <selection activeCell="A5" sqref="A5:A8"/>
    </sheetView>
  </sheetViews>
  <sheetFormatPr defaultRowHeight="15" x14ac:dyDescent="0.25"/>
  <sheetData>
    <row r="1" spans="1:6" x14ac:dyDescent="0.25">
      <c r="A1" t="s">
        <v>35</v>
      </c>
    </row>
    <row r="3" spans="1:6" ht="15.75" thickBot="1" x14ac:dyDescent="0.3">
      <c r="A3" t="s">
        <v>36</v>
      </c>
    </row>
    <row r="4" spans="1:6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6" x14ac:dyDescent="0.25">
      <c r="A5" t="s">
        <v>199</v>
      </c>
      <c r="B5">
        <v>16</v>
      </c>
      <c r="C5">
        <v>1402.8992203291943</v>
      </c>
      <c r="D5">
        <v>87.681201270574647</v>
      </c>
      <c r="E5">
        <v>312.05180783435645</v>
      </c>
      <c r="F5">
        <f>SQRT(E5/B5)</f>
        <v>4.4162470480768254</v>
      </c>
    </row>
    <row r="6" spans="1:6" x14ac:dyDescent="0.25">
      <c r="A6" t="s">
        <v>200</v>
      </c>
      <c r="B6">
        <v>16</v>
      </c>
      <c r="C6">
        <v>1311.2330349408028</v>
      </c>
      <c r="D6">
        <v>81.952064683800174</v>
      </c>
      <c r="E6">
        <v>259.33348337319427</v>
      </c>
      <c r="F6">
        <f t="shared" ref="F6:F14" si="0">SQRT(E6/B6)</f>
        <v>4.0259586076889367</v>
      </c>
    </row>
    <row r="7" spans="1:6" x14ac:dyDescent="0.25">
      <c r="A7" t="s">
        <v>201</v>
      </c>
      <c r="B7">
        <v>16</v>
      </c>
      <c r="C7">
        <v>1337.6609875830206</v>
      </c>
      <c r="D7">
        <v>83.60381172393879</v>
      </c>
      <c r="E7">
        <v>253.41967824150052</v>
      </c>
      <c r="F7">
        <f t="shared" si="0"/>
        <v>3.9797901816670915</v>
      </c>
    </row>
    <row r="8" spans="1:6" x14ac:dyDescent="0.25">
      <c r="A8" t="s">
        <v>202</v>
      </c>
      <c r="B8">
        <v>16</v>
      </c>
      <c r="C8">
        <v>1377.8573491192608</v>
      </c>
      <c r="D8">
        <v>86.116084319953799</v>
      </c>
      <c r="E8">
        <v>249.97112080190371</v>
      </c>
      <c r="F8">
        <f t="shared" si="0"/>
        <v>3.9526187585092218</v>
      </c>
    </row>
    <row r="9" spans="1:6" x14ac:dyDescent="0.25">
      <c r="A9" t="s">
        <v>203</v>
      </c>
      <c r="B9">
        <v>16</v>
      </c>
      <c r="C9">
        <v>1322.1368755414378</v>
      </c>
      <c r="D9">
        <v>82.633554721339863</v>
      </c>
      <c r="E9">
        <v>178.16812674794153</v>
      </c>
      <c r="F9">
        <f t="shared" si="0"/>
        <v>3.3369908483162409</v>
      </c>
    </row>
    <row r="10" spans="1:6" x14ac:dyDescent="0.25">
      <c r="A10" t="s">
        <v>195</v>
      </c>
      <c r="B10">
        <v>16</v>
      </c>
      <c r="C10">
        <v>1246.8282058262998</v>
      </c>
      <c r="D10">
        <v>77.92676286414374</v>
      </c>
      <c r="E10">
        <v>320.41910036983802</v>
      </c>
      <c r="F10">
        <f t="shared" si="0"/>
        <v>4.4750635496174658</v>
      </c>
    </row>
    <row r="11" spans="1:6" x14ac:dyDescent="0.25">
      <c r="A11" t="s">
        <v>154</v>
      </c>
      <c r="B11">
        <v>16</v>
      </c>
      <c r="C11">
        <v>1451.7832834195481</v>
      </c>
      <c r="D11">
        <v>90.736455213721754</v>
      </c>
      <c r="E11">
        <v>208.02634619651946</v>
      </c>
      <c r="F11">
        <f t="shared" si="0"/>
        <v>3.6057796157394959</v>
      </c>
    </row>
    <row r="12" spans="1:6" x14ac:dyDescent="0.25">
      <c r="A12" t="s">
        <v>155</v>
      </c>
      <c r="B12">
        <v>16</v>
      </c>
      <c r="C12">
        <v>1377.0759597059625</v>
      </c>
      <c r="D12">
        <v>86.067247481622658</v>
      </c>
      <c r="E12">
        <v>405.26702547071909</v>
      </c>
      <c r="F12">
        <f t="shared" si="0"/>
        <v>5.0328112513703456</v>
      </c>
    </row>
    <row r="13" spans="1:6" x14ac:dyDescent="0.25">
      <c r="A13" t="s">
        <v>156</v>
      </c>
      <c r="B13">
        <v>16</v>
      </c>
      <c r="C13">
        <v>1173.6455213721754</v>
      </c>
      <c r="D13">
        <v>73.352845085760961</v>
      </c>
      <c r="E13">
        <v>331.7760647419704</v>
      </c>
      <c r="F13">
        <f t="shared" si="0"/>
        <v>4.5536802749395076</v>
      </c>
    </row>
    <row r="14" spans="1:6" ht="15.75" thickBot="1" x14ac:dyDescent="0.3">
      <c r="A14" s="33" t="s">
        <v>204</v>
      </c>
      <c r="B14" s="33">
        <v>16</v>
      </c>
      <c r="C14" s="33">
        <v>1438.0615300843997</v>
      </c>
      <c r="D14" s="33">
        <v>89.878845630274981</v>
      </c>
      <c r="E14" s="33">
        <v>145.53853185351471</v>
      </c>
      <c r="F14">
        <f t="shared" si="0"/>
        <v>3.0159837931999354</v>
      </c>
    </row>
    <row r="17" spans="1:8" x14ac:dyDescent="0.25">
      <c r="A17" t="s">
        <v>42</v>
      </c>
    </row>
    <row r="18" spans="1:8" x14ac:dyDescent="0.25">
      <c r="A18" t="s">
        <v>43</v>
      </c>
      <c r="B18" t="s">
        <v>44</v>
      </c>
      <c r="C18" t="s">
        <v>45</v>
      </c>
      <c r="D18" t="s">
        <v>46</v>
      </c>
      <c r="E18" t="s">
        <v>47</v>
      </c>
      <c r="F18" t="s">
        <v>48</v>
      </c>
      <c r="G18" t="s">
        <v>49</v>
      </c>
    </row>
    <row r="19" spans="1:8" x14ac:dyDescent="0.25">
      <c r="A19" t="s">
        <v>50</v>
      </c>
      <c r="B19">
        <v>4139.3160827692482</v>
      </c>
      <c r="C19">
        <v>9</v>
      </c>
      <c r="D19">
        <v>459.92400919658314</v>
      </c>
      <c r="E19">
        <v>1.7264600849012799</v>
      </c>
      <c r="F19">
        <v>8.7558155515575053E-2</v>
      </c>
      <c r="G19">
        <v>1.942795705798023</v>
      </c>
    </row>
    <row r="20" spans="1:8" x14ac:dyDescent="0.25">
      <c r="A20" t="s">
        <v>51</v>
      </c>
      <c r="B20">
        <v>39959.56928447164</v>
      </c>
      <c r="C20">
        <v>150</v>
      </c>
      <c r="D20">
        <v>266.39712856314424</v>
      </c>
    </row>
    <row r="22" spans="1:8" x14ac:dyDescent="0.25">
      <c r="A22" t="s">
        <v>52</v>
      </c>
      <c r="B22">
        <v>44098.885367240888</v>
      </c>
      <c r="C22">
        <v>159</v>
      </c>
    </row>
    <row r="27" spans="1:8" x14ac:dyDescent="0.25">
      <c r="B27" t="s">
        <v>157</v>
      </c>
      <c r="C27" t="s">
        <v>158</v>
      </c>
      <c r="D27" t="s">
        <v>159</v>
      </c>
      <c r="H27" t="s">
        <v>191</v>
      </c>
    </row>
    <row r="28" spans="1:8" x14ac:dyDescent="0.25">
      <c r="B28">
        <v>0.05</v>
      </c>
      <c r="C28">
        <f>C20</f>
        <v>150</v>
      </c>
      <c r="D28">
        <f>D20</f>
        <v>266.39712856314424</v>
      </c>
      <c r="E28">
        <f>(1/16)+(1/16)</f>
        <v>0.125</v>
      </c>
      <c r="F28">
        <f>E28*D28</f>
        <v>33.299641070393029</v>
      </c>
      <c r="G28">
        <f>SQRT(F28)</f>
        <v>5.7705841186480447</v>
      </c>
      <c r="H28">
        <f>G28*B31</f>
        <v>11.402127922424043</v>
      </c>
    </row>
    <row r="30" spans="1:8" x14ac:dyDescent="0.25">
      <c r="B30" t="s">
        <v>160</v>
      </c>
    </row>
    <row r="31" spans="1:8" x14ac:dyDescent="0.25">
      <c r="B31">
        <f>_xlfn.T.INV.2T(B28,C28)</f>
        <v>1.9759053308966197</v>
      </c>
      <c r="E31" t="s">
        <v>93</v>
      </c>
      <c r="F31">
        <f>ABS(D9-D13)</f>
        <v>9.2807096355789014</v>
      </c>
    </row>
    <row r="32" spans="1:8" x14ac:dyDescent="0.25">
      <c r="E32" t="s">
        <v>94</v>
      </c>
      <c r="F32">
        <f>ABS(D10-D14)</f>
        <v>11.952082766131241</v>
      </c>
    </row>
    <row r="37" spans="2:3" x14ac:dyDescent="0.25">
      <c r="B37" t="s">
        <v>224</v>
      </c>
      <c r="C37">
        <f>4.543*(SQRT(D20/B5))</f>
        <v>18.537344251618681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1735-566C-467F-96E4-3220DCF2EB58}">
  <dimension ref="A1:H32"/>
  <sheetViews>
    <sheetView workbookViewId="0">
      <selection activeCell="F42" sqref="F42"/>
    </sheetView>
  </sheetViews>
  <sheetFormatPr defaultRowHeight="15" x14ac:dyDescent="0.25"/>
  <sheetData>
    <row r="1" spans="1:6" x14ac:dyDescent="0.25">
      <c r="A1" t="s">
        <v>35</v>
      </c>
    </row>
    <row r="3" spans="1:6" ht="15.75" thickBot="1" x14ac:dyDescent="0.3">
      <c r="A3" t="s">
        <v>36</v>
      </c>
    </row>
    <row r="4" spans="1:6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6" x14ac:dyDescent="0.25">
      <c r="A5" t="s">
        <v>199</v>
      </c>
      <c r="B5">
        <v>16</v>
      </c>
      <c r="C5">
        <v>1578.6631972678483</v>
      </c>
      <c r="D5">
        <v>98.66644982924052</v>
      </c>
      <c r="E5">
        <v>2080.8716674106022</v>
      </c>
      <c r="F5">
        <f>SQRT(E5/B5)</f>
        <v>11.404143072285731</v>
      </c>
    </row>
    <row r="6" spans="1:6" x14ac:dyDescent="0.25">
      <c r="A6" t="s">
        <v>200</v>
      </c>
      <c r="B6">
        <v>16</v>
      </c>
      <c r="C6">
        <v>1237.5345584647907</v>
      </c>
      <c r="D6">
        <v>77.345909904049421</v>
      </c>
      <c r="E6">
        <v>1113.9314846100237</v>
      </c>
      <c r="F6">
        <f t="shared" ref="F6:F14" si="0">SQRT(E6/B6)</f>
        <v>8.3439030308439275</v>
      </c>
    </row>
    <row r="7" spans="1:6" x14ac:dyDescent="0.25">
      <c r="A7" t="s">
        <v>201</v>
      </c>
      <c r="B7">
        <v>16</v>
      </c>
      <c r="C7">
        <v>1034.3145226866159</v>
      </c>
      <c r="D7">
        <v>64.644657667913492</v>
      </c>
      <c r="E7">
        <v>631.907634309233</v>
      </c>
      <c r="F7">
        <f t="shared" si="0"/>
        <v>6.2844432644687833</v>
      </c>
    </row>
    <row r="8" spans="1:6" x14ac:dyDescent="0.25">
      <c r="A8" t="s">
        <v>202</v>
      </c>
      <c r="B8">
        <v>16</v>
      </c>
      <c r="C8">
        <v>704.3746950723696</v>
      </c>
      <c r="D8">
        <v>44.0234184420231</v>
      </c>
      <c r="E8">
        <v>512.27233624068731</v>
      </c>
      <c r="F8">
        <f t="shared" si="0"/>
        <v>5.6583585088824968</v>
      </c>
    </row>
    <row r="9" spans="1:6" x14ac:dyDescent="0.25">
      <c r="A9" t="s">
        <v>203</v>
      </c>
      <c r="B9">
        <v>16</v>
      </c>
      <c r="C9">
        <v>1142.1694584485281</v>
      </c>
      <c r="D9">
        <v>71.385591153033005</v>
      </c>
      <c r="E9">
        <v>542.98143861582116</v>
      </c>
      <c r="F9">
        <f t="shared" si="0"/>
        <v>5.8254905298600237</v>
      </c>
    </row>
    <row r="10" spans="1:6" x14ac:dyDescent="0.25">
      <c r="A10" t="s">
        <v>195</v>
      </c>
      <c r="B10">
        <v>16</v>
      </c>
      <c r="C10">
        <v>993.55424421243742</v>
      </c>
      <c r="D10">
        <v>62.097140263277339</v>
      </c>
      <c r="E10">
        <v>718.43012644943758</v>
      </c>
      <c r="F10">
        <f t="shared" si="0"/>
        <v>6.7008867251349544</v>
      </c>
    </row>
    <row r="11" spans="1:6" x14ac:dyDescent="0.25">
      <c r="A11" t="s">
        <v>154</v>
      </c>
      <c r="B11">
        <v>16</v>
      </c>
      <c r="C11">
        <v>1101.1650779240429</v>
      </c>
      <c r="D11">
        <v>68.822817370252679</v>
      </c>
      <c r="E11">
        <v>750.76105238745993</v>
      </c>
      <c r="F11">
        <f t="shared" si="0"/>
        <v>6.8500048010359995</v>
      </c>
    </row>
    <row r="12" spans="1:6" x14ac:dyDescent="0.25">
      <c r="A12" t="s">
        <v>155</v>
      </c>
      <c r="B12">
        <v>16</v>
      </c>
      <c r="C12">
        <v>824.69359963685872</v>
      </c>
      <c r="D12">
        <v>51.54334997730367</v>
      </c>
      <c r="E12">
        <v>512.85361454200222</v>
      </c>
      <c r="F12">
        <f t="shared" si="0"/>
        <v>5.6615678843298465</v>
      </c>
    </row>
    <row r="13" spans="1:6" x14ac:dyDescent="0.25">
      <c r="A13" t="s">
        <v>156</v>
      </c>
      <c r="B13">
        <v>16</v>
      </c>
      <c r="C13">
        <v>716.84067181116654</v>
      </c>
      <c r="D13">
        <v>44.802541988197909</v>
      </c>
      <c r="E13">
        <v>492.73032734820544</v>
      </c>
      <c r="F13">
        <f t="shared" si="0"/>
        <v>5.5493824394488112</v>
      </c>
    </row>
    <row r="14" spans="1:6" ht="15.75" thickBot="1" x14ac:dyDescent="0.3">
      <c r="A14" s="33" t="s">
        <v>204</v>
      </c>
      <c r="B14" s="33">
        <v>16</v>
      </c>
      <c r="C14" s="33">
        <v>1003.3590558329552</v>
      </c>
      <c r="D14" s="33">
        <v>62.709940989559698</v>
      </c>
      <c r="E14" s="33">
        <v>641.25788082040481</v>
      </c>
      <c r="F14">
        <f t="shared" si="0"/>
        <v>6.3307675325567994</v>
      </c>
    </row>
    <row r="17" spans="1:8" ht="15.75" thickBot="1" x14ac:dyDescent="0.3">
      <c r="A17" t="s">
        <v>42</v>
      </c>
    </row>
    <row r="18" spans="1:8" x14ac:dyDescent="0.25">
      <c r="A18" s="34" t="s">
        <v>43</v>
      </c>
      <c r="B18" s="34" t="s">
        <v>44</v>
      </c>
      <c r="C18" s="34" t="s">
        <v>45</v>
      </c>
      <c r="D18" s="34" t="s">
        <v>46</v>
      </c>
      <c r="E18" s="34" t="s">
        <v>47</v>
      </c>
      <c r="F18" s="34" t="s">
        <v>48</v>
      </c>
      <c r="G18" s="34" t="s">
        <v>49</v>
      </c>
    </row>
    <row r="19" spans="1:8" x14ac:dyDescent="0.25">
      <c r="A19" t="s">
        <v>50</v>
      </c>
      <c r="B19">
        <v>38120.116297698754</v>
      </c>
      <c r="C19">
        <v>9</v>
      </c>
      <c r="D19">
        <v>4235.5684775220834</v>
      </c>
      <c r="E19">
        <v>5.2957861568468392</v>
      </c>
      <c r="F19">
        <v>2.8645213484358334E-6</v>
      </c>
      <c r="G19">
        <v>1.942795705798023</v>
      </c>
    </row>
    <row r="20" spans="1:8" x14ac:dyDescent="0.25">
      <c r="A20" t="s">
        <v>51</v>
      </c>
      <c r="B20">
        <v>119969.96344100818</v>
      </c>
      <c r="C20">
        <v>150</v>
      </c>
      <c r="D20">
        <v>799.79975627338786</v>
      </c>
    </row>
    <row r="22" spans="1:8" ht="15.75" thickBot="1" x14ac:dyDescent="0.3">
      <c r="A22" s="33" t="s">
        <v>52</v>
      </c>
      <c r="B22" s="33">
        <v>158090.07973870693</v>
      </c>
      <c r="C22" s="33">
        <v>159</v>
      </c>
      <c r="D22" s="33"/>
      <c r="E22" s="33"/>
      <c r="F22" s="33"/>
      <c r="G22" s="33"/>
    </row>
    <row r="27" spans="1:8" x14ac:dyDescent="0.25">
      <c r="B27" t="s">
        <v>157</v>
      </c>
      <c r="C27" t="s">
        <v>158</v>
      </c>
      <c r="D27" t="s">
        <v>159</v>
      </c>
      <c r="H27" t="s">
        <v>191</v>
      </c>
    </row>
    <row r="28" spans="1:8" x14ac:dyDescent="0.25">
      <c r="B28">
        <v>0.05</v>
      </c>
      <c r="C28">
        <f>C20</f>
        <v>150</v>
      </c>
      <c r="D28">
        <f>D20</f>
        <v>799.79975627338786</v>
      </c>
      <c r="E28">
        <f>(1/16)+(1/16)</f>
        <v>0.125</v>
      </c>
      <c r="F28">
        <f>E28*D28</f>
        <v>99.974969534173482</v>
      </c>
      <c r="G28">
        <f>SQRT(F28)</f>
        <v>9.9987483983833432</v>
      </c>
      <c r="H28">
        <f>G28*B31</f>
        <v>19.756580262659686</v>
      </c>
    </row>
    <row r="30" spans="1:8" x14ac:dyDescent="0.25">
      <c r="B30" t="s">
        <v>160</v>
      </c>
    </row>
    <row r="31" spans="1:8" x14ac:dyDescent="0.25">
      <c r="B31">
        <f>_xlfn.T.INV.2T(B28,C28)</f>
        <v>1.9759053308966197</v>
      </c>
      <c r="E31" t="s">
        <v>93</v>
      </c>
      <c r="F31">
        <f>ABS(D9-D13)</f>
        <v>26.583049164835096</v>
      </c>
    </row>
    <row r="32" spans="1:8" x14ac:dyDescent="0.25">
      <c r="E32" t="s">
        <v>94</v>
      </c>
      <c r="F32">
        <f>ABS(D10-D14)</f>
        <v>0.61280072628235871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BC29-DD75-4034-BC01-C34F13E638CD}">
  <dimension ref="A3:TZ1019"/>
  <sheetViews>
    <sheetView showOutlineSymbols="0" showWhiteSpace="0" topLeftCell="Q355" zoomScale="70" zoomScaleNormal="70" workbookViewId="0">
      <selection activeCell="X430" sqref="X430"/>
    </sheetView>
  </sheetViews>
  <sheetFormatPr defaultRowHeight="15" x14ac:dyDescent="0.25"/>
  <cols>
    <col min="1" max="1" width="12.7109375" customWidth="1"/>
    <col min="2" max="3" width="15.7109375" style="11" customWidth="1"/>
    <col min="4" max="4" width="22.7109375" style="11" customWidth="1"/>
    <col min="5" max="5" width="28.42578125" style="11" customWidth="1"/>
    <col min="6" max="6" width="29.7109375" customWidth="1"/>
    <col min="7" max="7" width="26" style="11" customWidth="1"/>
    <col min="8" max="8" width="30.85546875" style="11" customWidth="1"/>
    <col min="9" max="9" width="33.85546875" customWidth="1"/>
    <col min="10" max="10" width="27.140625" style="6" customWidth="1"/>
    <col min="11" max="11" width="27.85546875" style="6" customWidth="1"/>
    <col min="12" max="12" width="28.7109375" style="6" customWidth="1"/>
    <col min="13" max="13" width="27.140625" style="11" customWidth="1"/>
    <col min="14" max="14" width="28.28515625" style="11" customWidth="1"/>
    <col min="15" max="33" width="28.28515625" customWidth="1"/>
  </cols>
  <sheetData>
    <row r="3" spans="2:28" x14ac:dyDescent="0.25">
      <c r="B3" s="1" t="s">
        <v>30</v>
      </c>
      <c r="C3" s="1" t="s">
        <v>31</v>
      </c>
      <c r="D3" s="1" t="s">
        <v>32</v>
      </c>
      <c r="E3" s="1" t="s">
        <v>33</v>
      </c>
      <c r="F3" s="1" t="s">
        <v>142</v>
      </c>
      <c r="G3" s="11" t="s">
        <v>143</v>
      </c>
      <c r="I3" s="11"/>
      <c r="J3" s="41"/>
    </row>
    <row r="4" spans="2:28" x14ac:dyDescent="0.25">
      <c r="B4" s="72" t="s">
        <v>77</v>
      </c>
      <c r="C4" s="1" t="s">
        <v>3</v>
      </c>
      <c r="D4" s="1">
        <v>2.6030000000000002</v>
      </c>
      <c r="E4" s="71">
        <f>AVERAGEA(D4:D6)</f>
        <v>2.2753333333333337</v>
      </c>
      <c r="F4">
        <v>2.9020000000000001</v>
      </c>
      <c r="G4" s="42">
        <f>(D4/F4)*100</f>
        <v>89.696760854583047</v>
      </c>
      <c r="H4" s="53">
        <v>0.89696760854583002</v>
      </c>
      <c r="I4" s="11"/>
      <c r="J4" s="43"/>
    </row>
    <row r="5" spans="2:28" x14ac:dyDescent="0.25">
      <c r="B5" s="72"/>
      <c r="C5" s="1" t="s">
        <v>4</v>
      </c>
      <c r="D5" s="1">
        <v>1.722</v>
      </c>
      <c r="E5" s="71"/>
      <c r="F5">
        <v>1.85</v>
      </c>
      <c r="G5" s="42">
        <f t="shared" ref="G5:G34" si="0">(D5/F5)*100</f>
        <v>93.081081081081081</v>
      </c>
      <c r="H5" s="53">
        <v>0.93081081081081096</v>
      </c>
      <c r="I5" s="11"/>
      <c r="J5" s="43"/>
    </row>
    <row r="6" spans="2:28" x14ac:dyDescent="0.25">
      <c r="B6" s="72"/>
      <c r="C6" s="1" t="s">
        <v>5</v>
      </c>
      <c r="D6" s="1">
        <v>2.5009999999999999</v>
      </c>
      <c r="E6" s="71"/>
      <c r="F6">
        <v>2.5840000000000001</v>
      </c>
      <c r="G6" s="42">
        <f t="shared" si="0"/>
        <v>96.787925696594428</v>
      </c>
      <c r="H6" s="53">
        <v>0.96787925696594401</v>
      </c>
      <c r="I6" s="11"/>
      <c r="J6" s="43"/>
    </row>
    <row r="7" spans="2:28" x14ac:dyDescent="0.25">
      <c r="B7" s="72"/>
      <c r="C7" s="1" t="s">
        <v>6</v>
      </c>
      <c r="D7" s="1"/>
      <c r="E7" s="71"/>
      <c r="G7" s="42"/>
      <c r="H7" s="53"/>
      <c r="I7" s="11"/>
      <c r="J7" s="11" t="s">
        <v>90</v>
      </c>
      <c r="K7" s="11" t="s">
        <v>89</v>
      </c>
      <c r="U7" s="11" t="s">
        <v>77</v>
      </c>
      <c r="V7" s="11" t="s">
        <v>78</v>
      </c>
      <c r="W7" t="s">
        <v>79</v>
      </c>
      <c r="X7" s="6" t="s">
        <v>83</v>
      </c>
      <c r="Y7" s="11" t="s">
        <v>82</v>
      </c>
      <c r="Z7" s="11" t="s">
        <v>80</v>
      </c>
      <c r="AA7" s="11" t="s">
        <v>81</v>
      </c>
      <c r="AB7" s="41" t="s">
        <v>120</v>
      </c>
    </row>
    <row r="8" spans="2:28" x14ac:dyDescent="0.25">
      <c r="B8" s="72" t="s">
        <v>78</v>
      </c>
      <c r="C8" s="1" t="s">
        <v>3</v>
      </c>
      <c r="D8" s="1">
        <v>0.71399999999999997</v>
      </c>
      <c r="E8" s="71">
        <f>AVERAGEA(D8:D10)</f>
        <v>1.4533333333333334</v>
      </c>
      <c r="F8">
        <v>2.012</v>
      </c>
      <c r="G8" s="42">
        <f t="shared" si="0"/>
        <v>35.487077534791247</v>
      </c>
      <c r="H8" s="53">
        <v>0.354870775347912</v>
      </c>
      <c r="I8" s="11" t="s">
        <v>91</v>
      </c>
      <c r="J8" s="53">
        <f>+AVERAGE(H4:H6)</f>
        <v>0.93188589210752826</v>
      </c>
      <c r="K8" s="53">
        <f>+AVERAGE(H20:H22)</f>
        <v>0.73250067982016931</v>
      </c>
      <c r="U8" s="11">
        <v>89.696760854583047</v>
      </c>
      <c r="V8" s="11">
        <v>35.487077534791247</v>
      </c>
      <c r="W8">
        <v>73.612622415669207</v>
      </c>
      <c r="X8" s="6">
        <v>121.20567375886526</v>
      </c>
      <c r="Y8" s="6">
        <v>89.41068139963167</v>
      </c>
      <c r="Z8" s="6">
        <v>94.234170498761955</v>
      </c>
      <c r="AA8" s="11">
        <v>61.945883707541739</v>
      </c>
      <c r="AB8" s="11">
        <v>75.591663723066063</v>
      </c>
    </row>
    <row r="9" spans="2:28" x14ac:dyDescent="0.25">
      <c r="B9" s="72"/>
      <c r="C9" s="1" t="s">
        <v>4</v>
      </c>
      <c r="D9" s="1">
        <v>0.88100000000000001</v>
      </c>
      <c r="E9" s="71"/>
      <c r="F9">
        <v>2.1379999999999999</v>
      </c>
      <c r="G9" s="42">
        <f t="shared" si="0"/>
        <v>41.206735266604305</v>
      </c>
      <c r="H9" s="53">
        <v>0.412067352666043</v>
      </c>
      <c r="I9" s="11" t="s">
        <v>92</v>
      </c>
      <c r="J9" s="53">
        <f>+AVERAGE(H8:H10)</f>
        <v>0.58166891733232529</v>
      </c>
      <c r="K9" s="53">
        <f>+AVERAGE(H24:H26)</f>
        <v>0.64499505781175104</v>
      </c>
      <c r="U9" s="11">
        <v>93.081081081081081</v>
      </c>
      <c r="V9" s="11">
        <v>41.206735266604305</v>
      </c>
      <c r="W9">
        <v>104.8496993987976</v>
      </c>
      <c r="X9" s="6">
        <v>122.50296091590999</v>
      </c>
      <c r="Y9" s="6">
        <v>48.647214854111411</v>
      </c>
      <c r="Z9" s="6">
        <v>67.133443163097198</v>
      </c>
      <c r="AA9" s="11">
        <v>30.077237619263968</v>
      </c>
      <c r="AB9" s="11">
        <v>55.144508670520231</v>
      </c>
    </row>
    <row r="10" spans="2:28" x14ac:dyDescent="0.25">
      <c r="B10" s="72"/>
      <c r="C10" s="1" t="s">
        <v>5</v>
      </c>
      <c r="D10" s="1">
        <v>2.7650000000000001</v>
      </c>
      <c r="E10" s="71"/>
      <c r="F10">
        <v>2.827</v>
      </c>
      <c r="G10" s="42">
        <f t="shared" si="0"/>
        <v>97.806862398302101</v>
      </c>
      <c r="H10" s="53">
        <v>0.97806862398302097</v>
      </c>
      <c r="I10" s="11" t="s">
        <v>93</v>
      </c>
      <c r="J10" s="53">
        <f>+AVERAGE(H12:H14)</f>
        <v>0.87673624572314102</v>
      </c>
      <c r="K10" s="53">
        <f>+AVERAGE(H28:H30)</f>
        <v>0.59578802680030796</v>
      </c>
      <c r="U10" s="11">
        <v>96.787925696594428</v>
      </c>
      <c r="V10" s="11">
        <v>97.806862398302101</v>
      </c>
      <c r="W10">
        <v>84.558551902475074</v>
      </c>
      <c r="X10" s="6">
        <v>97.744360902255636</v>
      </c>
      <c r="Y10" s="6">
        <v>81.692307692307693</v>
      </c>
      <c r="Z10" s="6">
        <v>32.130903681666048</v>
      </c>
      <c r="AA10" s="11">
        <v>86.71328671328672</v>
      </c>
      <c r="AB10" s="11">
        <v>61.163337250293772</v>
      </c>
    </row>
    <row r="11" spans="2:28" x14ac:dyDescent="0.25">
      <c r="B11" s="72"/>
      <c r="C11" s="1" t="s">
        <v>6</v>
      </c>
      <c r="D11" s="1"/>
      <c r="E11" s="71"/>
      <c r="G11" s="42"/>
      <c r="H11" s="53"/>
      <c r="I11" s="11" t="s">
        <v>94</v>
      </c>
      <c r="J11" s="53">
        <f>+AVERAGE(H16:H18)</f>
        <v>1.1381766519234353</v>
      </c>
      <c r="K11" s="53">
        <f>+AVERAGE(H32:H34)</f>
        <v>0.63966503214626702</v>
      </c>
    </row>
    <row r="12" spans="2:28" x14ac:dyDescent="0.25">
      <c r="B12" s="72" t="s">
        <v>79</v>
      </c>
      <c r="C12" s="1" t="s">
        <v>3</v>
      </c>
      <c r="D12" s="1">
        <v>1.353</v>
      </c>
      <c r="E12" s="71">
        <f>AVERAGEA(D12:D14)</f>
        <v>2.0860000000000003</v>
      </c>
      <c r="F12">
        <v>1.8380000000000001</v>
      </c>
      <c r="G12" s="42">
        <f t="shared" si="0"/>
        <v>73.612622415669207</v>
      </c>
      <c r="H12" s="53">
        <v>0.73612622415669204</v>
      </c>
      <c r="I12" s="11"/>
      <c r="J12" s="43"/>
    </row>
    <row r="13" spans="2:28" x14ac:dyDescent="0.25">
      <c r="B13" s="72"/>
      <c r="C13" s="1" t="s">
        <v>4</v>
      </c>
      <c r="D13" s="1">
        <v>2.6160000000000001</v>
      </c>
      <c r="E13" s="71"/>
      <c r="F13">
        <v>2.4950000000000001</v>
      </c>
      <c r="G13" s="42">
        <f t="shared" si="0"/>
        <v>104.8496993987976</v>
      </c>
      <c r="H13" s="53">
        <v>1.04849699398798</v>
      </c>
      <c r="I13" s="11"/>
      <c r="J13" s="43"/>
    </row>
    <row r="14" spans="2:28" x14ac:dyDescent="0.25">
      <c r="B14" s="72"/>
      <c r="C14" s="1" t="s">
        <v>5</v>
      </c>
      <c r="D14" s="1">
        <v>2.2890000000000001</v>
      </c>
      <c r="E14" s="71"/>
      <c r="F14">
        <v>2.7069999999999999</v>
      </c>
      <c r="G14" s="42">
        <f t="shared" si="0"/>
        <v>84.558551902475074</v>
      </c>
      <c r="H14" s="53">
        <v>0.84558551902475099</v>
      </c>
      <c r="I14" s="11"/>
      <c r="J14" s="43"/>
    </row>
    <row r="15" spans="2:28" x14ac:dyDescent="0.25">
      <c r="B15" s="72"/>
      <c r="C15" s="1" t="s">
        <v>6</v>
      </c>
      <c r="D15" s="1"/>
      <c r="E15" s="71"/>
      <c r="G15" s="42"/>
      <c r="H15" s="53"/>
      <c r="I15" s="11"/>
      <c r="J15" s="43"/>
    </row>
    <row r="16" spans="2:28" x14ac:dyDescent="0.25">
      <c r="B16" s="72" t="s">
        <v>83</v>
      </c>
      <c r="C16" s="1" t="s">
        <v>3</v>
      </c>
      <c r="D16" s="1">
        <v>3.4180000000000001</v>
      </c>
      <c r="E16" s="71">
        <f>AVERAGEA(D16:D18)</f>
        <v>2.8670000000000004</v>
      </c>
      <c r="F16">
        <v>2.82</v>
      </c>
      <c r="G16" s="42">
        <f t="shared" si="0"/>
        <v>121.20567375886526</v>
      </c>
      <c r="H16" s="53">
        <v>1.21205673758865</v>
      </c>
      <c r="I16" s="11"/>
      <c r="J16" s="43"/>
    </row>
    <row r="17" spans="2:15" x14ac:dyDescent="0.25">
      <c r="B17" s="72"/>
      <c r="C17" s="1" t="s">
        <v>4</v>
      </c>
      <c r="D17" s="1">
        <v>3.1030000000000002</v>
      </c>
      <c r="E17" s="71"/>
      <c r="F17">
        <v>2.5329999999999999</v>
      </c>
      <c r="G17" s="42">
        <f t="shared" si="0"/>
        <v>122.50296091590999</v>
      </c>
      <c r="H17" s="53">
        <v>1.2250296091591</v>
      </c>
      <c r="I17" s="11"/>
      <c r="J17" s="43"/>
    </row>
    <row r="18" spans="2:15" x14ac:dyDescent="0.25">
      <c r="B18" s="72"/>
      <c r="C18" s="1" t="s">
        <v>5</v>
      </c>
      <c r="D18" s="1">
        <v>2.08</v>
      </c>
      <c r="E18" s="71"/>
      <c r="F18">
        <v>2.1280000000000001</v>
      </c>
      <c r="G18" s="42">
        <f t="shared" si="0"/>
        <v>97.744360902255636</v>
      </c>
      <c r="H18" s="53">
        <v>0.977443609022556</v>
      </c>
      <c r="I18" s="11"/>
      <c r="J18" s="43"/>
    </row>
    <row r="19" spans="2:15" x14ac:dyDescent="0.25">
      <c r="B19" s="72"/>
      <c r="C19" s="1" t="s">
        <v>6</v>
      </c>
      <c r="D19" s="1"/>
      <c r="E19" s="71"/>
      <c r="G19" s="42"/>
      <c r="H19" s="53"/>
      <c r="I19" s="11"/>
      <c r="J19" s="43"/>
    </row>
    <row r="20" spans="2:15" x14ac:dyDescent="0.25">
      <c r="B20" s="72" t="s">
        <v>82</v>
      </c>
      <c r="C20" s="1" t="s">
        <v>3</v>
      </c>
      <c r="D20" s="1">
        <v>1.9419999999999999</v>
      </c>
      <c r="E20" s="71">
        <f>AVERAGEA(D20:D22)</f>
        <v>1.484</v>
      </c>
      <c r="F20">
        <v>2.1720000000000002</v>
      </c>
      <c r="G20" s="42">
        <f t="shared" si="0"/>
        <v>89.41068139963167</v>
      </c>
      <c r="H20" s="53">
        <v>0.89410681399631697</v>
      </c>
    </row>
    <row r="21" spans="2:15" x14ac:dyDescent="0.25">
      <c r="B21" s="72"/>
      <c r="C21" s="1" t="s">
        <v>4</v>
      </c>
      <c r="D21" s="1">
        <v>0.91700000000000004</v>
      </c>
      <c r="E21" s="71"/>
      <c r="F21">
        <v>1.885</v>
      </c>
      <c r="G21" s="42">
        <f t="shared" si="0"/>
        <v>48.647214854111411</v>
      </c>
      <c r="H21" s="53">
        <v>0.48647214854111398</v>
      </c>
    </row>
    <row r="22" spans="2:15" x14ac:dyDescent="0.25">
      <c r="B22" s="72"/>
      <c r="C22" s="1" t="s">
        <v>5</v>
      </c>
      <c r="D22" s="1">
        <v>1.593</v>
      </c>
      <c r="E22" s="71"/>
      <c r="F22">
        <v>1.95</v>
      </c>
      <c r="G22" s="42">
        <f t="shared" si="0"/>
        <v>81.692307692307693</v>
      </c>
      <c r="H22" s="53">
        <v>0.81692307692307697</v>
      </c>
    </row>
    <row r="23" spans="2:15" x14ac:dyDescent="0.25">
      <c r="B23" s="72"/>
      <c r="C23" s="1" t="s">
        <v>6</v>
      </c>
      <c r="D23" s="1"/>
      <c r="E23" s="71"/>
      <c r="G23" s="42"/>
      <c r="H23" s="53"/>
      <c r="J23" s="41"/>
    </row>
    <row r="24" spans="2:15" x14ac:dyDescent="0.25">
      <c r="B24" s="72" t="s">
        <v>80</v>
      </c>
      <c r="C24" s="1" t="s">
        <v>3</v>
      </c>
      <c r="D24" s="1">
        <v>2.6640000000000001</v>
      </c>
      <c r="E24" s="71">
        <f>AVERAGEA(D24:D26)</f>
        <v>1.4476666666666667</v>
      </c>
      <c r="F24">
        <v>2.827</v>
      </c>
      <c r="G24" s="42">
        <f t="shared" si="0"/>
        <v>94.234170498761955</v>
      </c>
      <c r="H24" s="53">
        <v>0.94234170498762004</v>
      </c>
      <c r="I24" s="11"/>
      <c r="J24" s="41"/>
    </row>
    <row r="25" spans="2:15" x14ac:dyDescent="0.25">
      <c r="B25" s="72"/>
      <c r="C25" s="1" t="s">
        <v>4</v>
      </c>
      <c r="D25" s="1">
        <v>0.81499999999999995</v>
      </c>
      <c r="E25" s="71"/>
      <c r="F25">
        <v>1.214</v>
      </c>
      <c r="G25" s="42">
        <f t="shared" si="0"/>
        <v>67.133443163097198</v>
      </c>
      <c r="H25" s="53">
        <v>0.67133443163097195</v>
      </c>
      <c r="I25" s="11"/>
      <c r="J25" s="41"/>
    </row>
    <row r="26" spans="2:15" x14ac:dyDescent="0.25">
      <c r="B26" s="72"/>
      <c r="C26" s="1" t="s">
        <v>5</v>
      </c>
      <c r="D26" s="1">
        <v>0.86399999999999999</v>
      </c>
      <c r="E26" s="71"/>
      <c r="F26">
        <v>2.6890000000000001</v>
      </c>
      <c r="G26" s="42">
        <f t="shared" si="0"/>
        <v>32.130903681666048</v>
      </c>
      <c r="H26" s="53">
        <v>0.32130903681666101</v>
      </c>
      <c r="I26" s="11"/>
      <c r="J26" s="11" t="s">
        <v>90</v>
      </c>
      <c r="K26" s="11" t="s">
        <v>89</v>
      </c>
    </row>
    <row r="27" spans="2:15" x14ac:dyDescent="0.25">
      <c r="B27" s="72"/>
      <c r="C27" s="1" t="s">
        <v>6</v>
      </c>
      <c r="D27" s="1">
        <v>0</v>
      </c>
      <c r="E27" s="71"/>
      <c r="G27" s="42"/>
      <c r="H27" s="53"/>
      <c r="I27" s="11" t="s">
        <v>91</v>
      </c>
      <c r="J27" s="11">
        <v>2.2799999999999998</v>
      </c>
      <c r="K27" s="11">
        <v>1.48</v>
      </c>
    </row>
    <row r="28" spans="2:15" x14ac:dyDescent="0.25">
      <c r="B28" s="72" t="s">
        <v>81</v>
      </c>
      <c r="C28" s="1" t="s">
        <v>3</v>
      </c>
      <c r="D28" s="1">
        <v>1.0760000000000001</v>
      </c>
      <c r="E28" s="71">
        <f>AVERAGEA(D28:D30)</f>
        <v>0.82733333333333337</v>
      </c>
      <c r="F28">
        <v>1.7370000000000001</v>
      </c>
      <c r="G28" s="42">
        <f t="shared" si="0"/>
        <v>61.945883707541739</v>
      </c>
      <c r="H28" s="53">
        <v>0.61945883707541705</v>
      </c>
      <c r="I28" s="11" t="s">
        <v>92</v>
      </c>
      <c r="J28" s="11">
        <v>1.45</v>
      </c>
      <c r="K28" s="11">
        <v>1.45</v>
      </c>
    </row>
    <row r="29" spans="2:15" x14ac:dyDescent="0.25">
      <c r="B29" s="72"/>
      <c r="C29" s="1" t="s">
        <v>4</v>
      </c>
      <c r="D29" s="1">
        <v>0.66200000000000003</v>
      </c>
      <c r="E29" s="71"/>
      <c r="F29">
        <v>2.2010000000000001</v>
      </c>
      <c r="G29" s="42">
        <f t="shared" si="0"/>
        <v>30.077237619263968</v>
      </c>
      <c r="H29" s="53">
        <v>0.30077237619264002</v>
      </c>
      <c r="I29" s="11" t="s">
        <v>93</v>
      </c>
      <c r="J29" s="11">
        <v>2.09</v>
      </c>
      <c r="K29" s="11">
        <v>0.83</v>
      </c>
    </row>
    <row r="30" spans="2:15" x14ac:dyDescent="0.25">
      <c r="B30" s="72"/>
      <c r="C30" s="1" t="s">
        <v>5</v>
      </c>
      <c r="D30" s="1">
        <v>0.74399999999999999</v>
      </c>
      <c r="E30" s="71"/>
      <c r="F30">
        <v>0.85799999999999998</v>
      </c>
      <c r="G30" s="42">
        <f t="shared" si="0"/>
        <v>86.71328671328672</v>
      </c>
      <c r="H30" s="53">
        <v>0.86713286713286697</v>
      </c>
      <c r="I30" s="11" t="s">
        <v>94</v>
      </c>
      <c r="J30" s="11">
        <v>2.87</v>
      </c>
      <c r="K30" s="11">
        <v>1.22</v>
      </c>
    </row>
    <row r="31" spans="2:15" x14ac:dyDescent="0.25">
      <c r="B31" s="72"/>
      <c r="C31" s="1" t="s">
        <v>6</v>
      </c>
      <c r="D31" s="1">
        <v>0</v>
      </c>
      <c r="E31" s="71"/>
      <c r="G31" s="42"/>
      <c r="H31" s="53"/>
    </row>
    <row r="32" spans="2:15" x14ac:dyDescent="0.25">
      <c r="B32" s="72" t="s">
        <v>84</v>
      </c>
      <c r="C32" s="1" t="s">
        <v>3</v>
      </c>
      <c r="D32" s="1">
        <v>2.14</v>
      </c>
      <c r="E32" s="71">
        <f>AVERAGEA(D32:D34)</f>
        <v>1.2193333333333334</v>
      </c>
      <c r="F32">
        <v>2.831</v>
      </c>
      <c r="G32" s="42">
        <f t="shared" si="0"/>
        <v>75.591663723066063</v>
      </c>
      <c r="H32" s="53">
        <v>0.75591663723066105</v>
      </c>
      <c r="L32" s="41" t="s">
        <v>85</v>
      </c>
      <c r="M32" s="11" t="s">
        <v>86</v>
      </c>
      <c r="N32" s="11" t="s">
        <v>121</v>
      </c>
      <c r="O32" s="41" t="s">
        <v>122</v>
      </c>
    </row>
    <row r="33" spans="2:15" x14ac:dyDescent="0.25">
      <c r="B33" s="72"/>
      <c r="C33" s="1" t="s">
        <v>4</v>
      </c>
      <c r="D33" s="1">
        <v>0.47699999999999998</v>
      </c>
      <c r="E33" s="71"/>
      <c r="F33">
        <v>0.86499999999999999</v>
      </c>
      <c r="G33" s="42">
        <f t="shared" si="0"/>
        <v>55.144508670520231</v>
      </c>
      <c r="H33" s="53">
        <v>0.55144508670520198</v>
      </c>
      <c r="L33" s="1">
        <v>0.06</v>
      </c>
      <c r="M33" s="1">
        <v>0.245</v>
      </c>
      <c r="N33" s="1">
        <v>0.106</v>
      </c>
      <c r="O33" s="1">
        <v>0.27700000000000002</v>
      </c>
    </row>
    <row r="34" spans="2:15" x14ac:dyDescent="0.25">
      <c r="B34" s="72"/>
      <c r="C34" s="1" t="s">
        <v>5</v>
      </c>
      <c r="D34" s="1">
        <v>1.0409999999999999</v>
      </c>
      <c r="E34" s="71"/>
      <c r="F34">
        <v>1.702</v>
      </c>
      <c r="G34" s="42">
        <f t="shared" si="0"/>
        <v>61.163337250293772</v>
      </c>
      <c r="H34" s="53">
        <v>0.61163337250293803</v>
      </c>
      <c r="L34" s="1">
        <v>0.71099999999999997</v>
      </c>
      <c r="M34" s="1">
        <v>9.1999999999999998E-2</v>
      </c>
      <c r="N34" s="1">
        <v>0.52200000000000002</v>
      </c>
      <c r="O34" s="1">
        <v>0.26900000000000002</v>
      </c>
    </row>
    <row r="35" spans="2:15" x14ac:dyDescent="0.25">
      <c r="B35" s="72"/>
      <c r="C35" s="1" t="s">
        <v>6</v>
      </c>
      <c r="D35" s="1">
        <v>0</v>
      </c>
      <c r="E35" s="71"/>
      <c r="G35" s="42"/>
      <c r="I35" s="11"/>
      <c r="J35" s="11" t="s">
        <v>91</v>
      </c>
      <c r="K35" s="11">
        <v>0.26</v>
      </c>
      <c r="L35" s="1">
        <v>9.0999999999999998E-2</v>
      </c>
      <c r="M35" s="1">
        <v>0.10299999999999999</v>
      </c>
      <c r="N35" s="1">
        <v>0.377</v>
      </c>
      <c r="O35" s="1">
        <v>0.124</v>
      </c>
    </row>
    <row r="36" spans="2:15" x14ac:dyDescent="0.25">
      <c r="B36" s="73" t="s">
        <v>85</v>
      </c>
      <c r="C36" s="1" t="s">
        <v>3</v>
      </c>
      <c r="D36" s="1">
        <v>0.06</v>
      </c>
      <c r="E36" s="71">
        <f>AVERAGEA(D36:D39)</f>
        <v>0.25599999999999995</v>
      </c>
      <c r="I36" s="11"/>
      <c r="J36" s="11" t="s">
        <v>92</v>
      </c>
      <c r="K36" s="11">
        <v>0.22</v>
      </c>
      <c r="L36" s="1">
        <v>0.16200000000000001</v>
      </c>
      <c r="M36" s="2">
        <v>0.434</v>
      </c>
      <c r="N36" s="1">
        <v>8.7999999999999995E-2</v>
      </c>
      <c r="O36" s="1">
        <v>0.65900000000000003</v>
      </c>
    </row>
    <row r="37" spans="2:15" x14ac:dyDescent="0.25">
      <c r="B37" s="74"/>
      <c r="C37" s="1" t="s">
        <v>4</v>
      </c>
      <c r="D37" s="1">
        <v>0.71099999999999997</v>
      </c>
      <c r="E37" s="71"/>
      <c r="I37" s="11"/>
      <c r="J37" s="11" t="s">
        <v>93</v>
      </c>
      <c r="K37" s="11">
        <v>0.27</v>
      </c>
    </row>
    <row r="38" spans="2:15" x14ac:dyDescent="0.25">
      <c r="B38" s="74"/>
      <c r="C38" s="1" t="s">
        <v>5</v>
      </c>
      <c r="D38" s="1">
        <v>9.0999999999999998E-2</v>
      </c>
      <c r="E38" s="71"/>
      <c r="I38" s="11"/>
      <c r="J38" s="11" t="s">
        <v>94</v>
      </c>
      <c r="K38" s="11">
        <v>0.33</v>
      </c>
    </row>
    <row r="39" spans="2:15" x14ac:dyDescent="0.25">
      <c r="B39" s="74"/>
      <c r="C39" s="1" t="s">
        <v>6</v>
      </c>
      <c r="D39" s="1">
        <v>0.16200000000000001</v>
      </c>
      <c r="E39" s="71"/>
      <c r="I39" s="41"/>
    </row>
    <row r="40" spans="2:15" x14ac:dyDescent="0.25">
      <c r="B40" s="73" t="s">
        <v>86</v>
      </c>
      <c r="C40" s="1" t="s">
        <v>3</v>
      </c>
      <c r="D40" s="1">
        <v>0.245</v>
      </c>
      <c r="E40" s="71">
        <f>AVERAGEA(D40:D43)</f>
        <v>0.21849999999999997</v>
      </c>
      <c r="I40" s="41"/>
    </row>
    <row r="41" spans="2:15" x14ac:dyDescent="0.25">
      <c r="B41" s="74"/>
      <c r="C41" s="1" t="s">
        <v>4</v>
      </c>
      <c r="D41" s="1">
        <v>9.1999999999999998E-2</v>
      </c>
      <c r="E41" s="71"/>
      <c r="I41" s="41"/>
    </row>
    <row r="42" spans="2:15" x14ac:dyDescent="0.25">
      <c r="B42" s="74"/>
      <c r="C42" s="1" t="s">
        <v>5</v>
      </c>
      <c r="D42" s="1">
        <v>0.10299999999999999</v>
      </c>
      <c r="E42" s="71"/>
      <c r="I42" s="41"/>
    </row>
    <row r="43" spans="2:15" x14ac:dyDescent="0.25">
      <c r="B43" s="74"/>
      <c r="C43" s="2" t="s">
        <v>6</v>
      </c>
      <c r="D43" s="2">
        <v>0.434</v>
      </c>
      <c r="E43" s="59"/>
    </row>
    <row r="44" spans="2:15" x14ac:dyDescent="0.25">
      <c r="B44" s="73" t="s">
        <v>87</v>
      </c>
      <c r="C44" s="1" t="s">
        <v>3</v>
      </c>
      <c r="D44" s="1">
        <v>0.106</v>
      </c>
      <c r="E44" s="71">
        <f>AVERAGEA(D44:D47)</f>
        <v>0.27324999999999999</v>
      </c>
    </row>
    <row r="45" spans="2:15" x14ac:dyDescent="0.25">
      <c r="B45" s="74"/>
      <c r="C45" s="1" t="s">
        <v>4</v>
      </c>
      <c r="D45" s="1">
        <v>0.52200000000000002</v>
      </c>
      <c r="E45" s="71"/>
    </row>
    <row r="46" spans="2:15" x14ac:dyDescent="0.25">
      <c r="B46" s="74"/>
      <c r="C46" s="1" t="s">
        <v>5</v>
      </c>
      <c r="D46" s="1">
        <v>0.377</v>
      </c>
      <c r="E46" s="71"/>
      <c r="G46" s="11" t="s">
        <v>77</v>
      </c>
      <c r="H46" s="11" t="s">
        <v>78</v>
      </c>
      <c r="I46" t="s">
        <v>79</v>
      </c>
      <c r="J46" s="6" t="s">
        <v>83</v>
      </c>
      <c r="K46" s="11" t="s">
        <v>82</v>
      </c>
      <c r="L46" s="11" t="s">
        <v>80</v>
      </c>
      <c r="M46" s="11" t="s">
        <v>81</v>
      </c>
      <c r="N46" s="41" t="s">
        <v>120</v>
      </c>
    </row>
    <row r="47" spans="2:15" x14ac:dyDescent="0.25">
      <c r="B47" s="74"/>
      <c r="C47" s="1" t="s">
        <v>6</v>
      </c>
      <c r="D47" s="1">
        <v>8.7999999999999995E-2</v>
      </c>
      <c r="E47" s="71"/>
      <c r="G47" s="1">
        <v>2.6030000000000002</v>
      </c>
      <c r="H47" s="1">
        <v>0.71399999999999997</v>
      </c>
      <c r="I47" s="1">
        <v>1.353</v>
      </c>
      <c r="J47" s="1">
        <v>3.4180000000000001</v>
      </c>
      <c r="K47" s="1">
        <v>1.9419999999999999</v>
      </c>
      <c r="L47" s="1">
        <v>2.6640000000000001</v>
      </c>
      <c r="M47" s="1">
        <v>1.0760000000000001</v>
      </c>
      <c r="N47" s="1">
        <v>2.14</v>
      </c>
    </row>
    <row r="48" spans="2:15" x14ac:dyDescent="0.25">
      <c r="B48" s="72" t="s">
        <v>88</v>
      </c>
      <c r="C48" s="1" t="s">
        <v>3</v>
      </c>
      <c r="D48" s="1">
        <v>0.27700000000000002</v>
      </c>
      <c r="E48" s="71">
        <f>AVERAGEA(D48:D51)</f>
        <v>0.33225000000000005</v>
      </c>
      <c r="G48" s="1">
        <v>1.722</v>
      </c>
      <c r="H48" s="1">
        <v>0.88100000000000001</v>
      </c>
      <c r="I48" s="1">
        <v>2.6160000000000001</v>
      </c>
      <c r="J48" s="1">
        <v>3.1030000000000002</v>
      </c>
      <c r="K48" s="1">
        <v>0.91700000000000004</v>
      </c>
      <c r="L48" s="1">
        <v>0.81499999999999995</v>
      </c>
      <c r="M48" s="1">
        <v>0.66200000000000003</v>
      </c>
      <c r="N48" s="1">
        <v>0.47699999999999998</v>
      </c>
    </row>
    <row r="49" spans="1:17" x14ac:dyDescent="0.25">
      <c r="B49" s="72"/>
      <c r="C49" s="1" t="s">
        <v>4</v>
      </c>
      <c r="D49" s="1">
        <v>0.26900000000000002</v>
      </c>
      <c r="E49" s="71"/>
      <c r="G49" s="1">
        <v>2.5009999999999999</v>
      </c>
      <c r="H49" s="1">
        <v>2.7650000000000001</v>
      </c>
      <c r="I49" s="1">
        <v>2.2890000000000001</v>
      </c>
      <c r="J49" s="1">
        <v>2.08</v>
      </c>
      <c r="K49" s="1">
        <v>1.593</v>
      </c>
      <c r="L49" s="1">
        <v>0.86399999999999999</v>
      </c>
      <c r="M49" s="1">
        <v>0.74399999999999999</v>
      </c>
      <c r="N49" s="1">
        <v>1.0409999999999999</v>
      </c>
    </row>
    <row r="50" spans="1:17" x14ac:dyDescent="0.25">
      <c r="B50" s="72"/>
      <c r="C50" s="1" t="s">
        <v>5</v>
      </c>
      <c r="D50" s="1">
        <v>0.124</v>
      </c>
      <c r="E50" s="71"/>
      <c r="G50" s="11" t="s">
        <v>77</v>
      </c>
      <c r="H50" s="11" t="s">
        <v>78</v>
      </c>
      <c r="I50" t="s">
        <v>79</v>
      </c>
      <c r="J50" s="6" t="s">
        <v>83</v>
      </c>
      <c r="K50" s="11" t="s">
        <v>82</v>
      </c>
      <c r="L50" s="11" t="s">
        <v>80</v>
      </c>
      <c r="M50" s="11" t="s">
        <v>81</v>
      </c>
      <c r="N50" s="41" t="s">
        <v>120</v>
      </c>
    </row>
    <row r="51" spans="1:17" x14ac:dyDescent="0.25">
      <c r="B51" s="72"/>
      <c r="C51" s="1" t="s">
        <v>6</v>
      </c>
      <c r="D51" s="1">
        <v>0.65900000000000003</v>
      </c>
      <c r="E51" s="71"/>
      <c r="G51" s="11">
        <v>89.696760854583047</v>
      </c>
      <c r="H51" s="11">
        <v>35.487077534791247</v>
      </c>
      <c r="I51">
        <v>73.612622415669207</v>
      </c>
      <c r="J51" s="6">
        <v>121.20567375886526</v>
      </c>
      <c r="K51" s="6">
        <v>89.41068139963167</v>
      </c>
      <c r="L51" s="6">
        <v>94.234170498761955</v>
      </c>
      <c r="M51" s="11">
        <v>61.945883707541739</v>
      </c>
      <c r="N51" s="11">
        <v>75.591663723066063</v>
      </c>
    </row>
    <row r="52" spans="1:17" x14ac:dyDescent="0.25">
      <c r="G52" s="11">
        <v>93.081081081081081</v>
      </c>
      <c r="H52" s="11">
        <v>41.206735266604305</v>
      </c>
      <c r="I52">
        <v>104.8496993987976</v>
      </c>
      <c r="J52" s="6">
        <v>122.50296091590999</v>
      </c>
      <c r="K52" s="6">
        <v>48.647214854111411</v>
      </c>
      <c r="L52" s="6">
        <v>67.133443163097198</v>
      </c>
      <c r="M52" s="11">
        <v>30.077237619263968</v>
      </c>
      <c r="N52" s="11">
        <v>55.144508670520231</v>
      </c>
    </row>
    <row r="53" spans="1:17" x14ac:dyDescent="0.25">
      <c r="G53" s="11">
        <v>96.787925696594428</v>
      </c>
      <c r="H53" s="11">
        <v>97.806862398302101</v>
      </c>
      <c r="I53">
        <v>84.558551902475074</v>
      </c>
      <c r="J53" s="6">
        <v>97.744360902255636</v>
      </c>
      <c r="K53" s="6">
        <v>81.692307692307693</v>
      </c>
      <c r="L53" s="6">
        <v>32.130903681666048</v>
      </c>
      <c r="M53" s="11">
        <v>86.71328671328672</v>
      </c>
      <c r="N53" s="11">
        <v>61.163337250293772</v>
      </c>
    </row>
    <row r="55" spans="1:17" x14ac:dyDescent="0.25">
      <c r="A55" s="76" t="s">
        <v>114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</row>
    <row r="56" spans="1:17" x14ac:dyDescent="0.25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</row>
    <row r="57" spans="1:17" x14ac:dyDescent="0.25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</row>
    <row r="59" spans="1:17" x14ac:dyDescent="0.25">
      <c r="A59" s="47"/>
      <c r="B59" s="1" t="s">
        <v>30</v>
      </c>
      <c r="C59" s="1" t="s">
        <v>31</v>
      </c>
      <c r="D59" s="1" t="s">
        <v>32</v>
      </c>
      <c r="E59" s="1" t="s">
        <v>100</v>
      </c>
      <c r="F59" s="1" t="s">
        <v>101</v>
      </c>
      <c r="G59" s="1" t="s">
        <v>102</v>
      </c>
      <c r="H59" s="1" t="s">
        <v>103</v>
      </c>
      <c r="I59" s="1" t="s">
        <v>104</v>
      </c>
      <c r="J59" s="4" t="s">
        <v>105</v>
      </c>
      <c r="K59" s="4" t="s">
        <v>106</v>
      </c>
      <c r="L59" s="4" t="s">
        <v>107</v>
      </c>
      <c r="N59" s="11" t="s">
        <v>91</v>
      </c>
      <c r="O59" s="41" t="s">
        <v>92</v>
      </c>
      <c r="P59" s="41" t="s">
        <v>93</v>
      </c>
      <c r="Q59" s="41" t="s">
        <v>94</v>
      </c>
    </row>
    <row r="60" spans="1:17" x14ac:dyDescent="0.25">
      <c r="A60" s="72" t="s">
        <v>91</v>
      </c>
      <c r="B60" s="72" t="s">
        <v>69</v>
      </c>
      <c r="C60" s="1" t="s">
        <v>3</v>
      </c>
      <c r="D60" s="1">
        <v>1.46</v>
      </c>
      <c r="E60" s="71">
        <f>AVERAGEA(D60:D63)</f>
        <v>0.96724999999999994</v>
      </c>
      <c r="F60" s="73">
        <f>AVERAGEA(E60:E75)</f>
        <v>1.2473749999999999</v>
      </c>
      <c r="G60" s="1">
        <v>3.2069999999999999</v>
      </c>
      <c r="H60" s="71">
        <f>AVERAGEA(G60:G63)</f>
        <v>2.7462499999999999</v>
      </c>
      <c r="I60" s="73">
        <f>AVERAGEA(H60:H75)</f>
        <v>2.8462500000000004</v>
      </c>
      <c r="J60" s="4">
        <f>(D60/G60)*100</f>
        <v>45.52541315871531</v>
      </c>
      <c r="K60" s="71">
        <f>AVERAGEA(J60:J63)</f>
        <v>34.706744103711266</v>
      </c>
      <c r="L60" s="59">
        <f>AVERAGEA(K60:K75)</f>
        <v>43.047661260773651</v>
      </c>
      <c r="N60" s="11">
        <v>45.52541315871531</v>
      </c>
      <c r="O60">
        <v>30.762711864406779</v>
      </c>
      <c r="P60">
        <v>93.643539675945163</v>
      </c>
      <c r="Q60">
        <v>42.893725992317542</v>
      </c>
    </row>
    <row r="61" spans="1:17" x14ac:dyDescent="0.25">
      <c r="A61" s="72"/>
      <c r="B61" s="72"/>
      <c r="C61" s="1" t="s">
        <v>4</v>
      </c>
      <c r="D61" s="1">
        <v>0.59</v>
      </c>
      <c r="E61" s="71"/>
      <c r="F61" s="74"/>
      <c r="G61" s="1">
        <v>1.84</v>
      </c>
      <c r="H61" s="71"/>
      <c r="I61" s="74"/>
      <c r="J61" s="4">
        <f t="shared" ref="J61:J124" si="1">(D61/G61)*100</f>
        <v>32.065217391304344</v>
      </c>
      <c r="K61" s="71"/>
      <c r="L61" s="60"/>
      <c r="N61" s="11">
        <v>32.065217391304344</v>
      </c>
      <c r="O61">
        <v>56.165505940188453</v>
      </c>
      <c r="P61">
        <v>84.249935450555114</v>
      </c>
      <c r="Q61">
        <v>79.581151832460719</v>
      </c>
    </row>
    <row r="62" spans="1:17" x14ac:dyDescent="0.25">
      <c r="A62" s="72"/>
      <c r="B62" s="72"/>
      <c r="C62" s="1" t="s">
        <v>5</v>
      </c>
      <c r="D62" s="1">
        <v>0.71799999999999997</v>
      </c>
      <c r="E62" s="71"/>
      <c r="F62" s="74"/>
      <c r="G62" s="1">
        <v>2.9620000000000002</v>
      </c>
      <c r="H62" s="71"/>
      <c r="I62" s="74"/>
      <c r="J62" s="4">
        <f t="shared" si="1"/>
        <v>24.240378122889936</v>
      </c>
      <c r="K62" s="71"/>
      <c r="L62" s="60"/>
      <c r="N62" s="11">
        <v>24.240378122889936</v>
      </c>
      <c r="O62">
        <v>53.184565318456535</v>
      </c>
      <c r="P62">
        <v>86.428181321682146</v>
      </c>
      <c r="Q62">
        <v>62.589356632247828</v>
      </c>
    </row>
    <row r="63" spans="1:17" x14ac:dyDescent="0.25">
      <c r="A63" s="72"/>
      <c r="B63" s="72"/>
      <c r="C63" s="1" t="s">
        <v>6</v>
      </c>
      <c r="D63" s="1">
        <v>1.101</v>
      </c>
      <c r="E63" s="71"/>
      <c r="F63" s="74"/>
      <c r="G63" s="1">
        <v>2.976</v>
      </c>
      <c r="H63" s="71"/>
      <c r="I63" s="74"/>
      <c r="J63" s="4">
        <f t="shared" si="1"/>
        <v>36.99596774193548</v>
      </c>
      <c r="K63" s="71"/>
      <c r="L63" s="60"/>
      <c r="N63" s="11">
        <v>36.99596774193548</v>
      </c>
      <c r="O63">
        <v>27.768195929630906</v>
      </c>
      <c r="P63">
        <v>77.330329484652211</v>
      </c>
      <c r="Q63">
        <v>89.82919254658384</v>
      </c>
    </row>
    <row r="64" spans="1:17" x14ac:dyDescent="0.25">
      <c r="A64" s="72"/>
      <c r="B64" s="72" t="s">
        <v>68</v>
      </c>
      <c r="C64" s="1" t="s">
        <v>3</v>
      </c>
      <c r="D64" s="1">
        <v>1.6619999999999999</v>
      </c>
      <c r="E64" s="71">
        <f>AVERAGEA(D64:D67)</f>
        <v>0.999</v>
      </c>
      <c r="F64" s="74"/>
      <c r="G64" s="1">
        <v>3.661</v>
      </c>
      <c r="H64" s="71">
        <f>AVERAGEA(G64:G67)</f>
        <v>2.92875</v>
      </c>
      <c r="I64" s="74"/>
      <c r="J64" s="4">
        <f t="shared" si="1"/>
        <v>45.397432395520347</v>
      </c>
      <c r="K64" s="71">
        <f>AVERAGEA(J64:J67)</f>
        <v>32.978884103290653</v>
      </c>
      <c r="L64" s="60"/>
      <c r="N64" s="11">
        <v>45.397432395520347</v>
      </c>
      <c r="O64">
        <v>72.92074363992171</v>
      </c>
      <c r="P64">
        <v>86.712777575536961</v>
      </c>
      <c r="Q64">
        <v>53.283996299722482</v>
      </c>
    </row>
    <row r="65" spans="1:17" x14ac:dyDescent="0.25">
      <c r="A65" s="72"/>
      <c r="B65" s="72"/>
      <c r="C65" s="1" t="s">
        <v>4</v>
      </c>
      <c r="D65" s="1">
        <v>0.61</v>
      </c>
      <c r="E65" s="71"/>
      <c r="F65" s="74"/>
      <c r="G65" s="1">
        <v>2.7069999999999999</v>
      </c>
      <c r="H65" s="71"/>
      <c r="I65" s="74"/>
      <c r="J65" s="4">
        <f t="shared" si="1"/>
        <v>22.534170668636868</v>
      </c>
      <c r="K65" s="71"/>
      <c r="L65" s="60"/>
      <c r="N65" s="11">
        <v>22.534170668636868</v>
      </c>
      <c r="O65">
        <v>97.534246575342465</v>
      </c>
      <c r="P65">
        <v>49.573560767590621</v>
      </c>
      <c r="Q65">
        <v>76.20567375886526</v>
      </c>
    </row>
    <row r="66" spans="1:17" x14ac:dyDescent="0.25">
      <c r="A66" s="72"/>
      <c r="B66" s="72"/>
      <c r="C66" s="1" t="s">
        <v>5</v>
      </c>
      <c r="D66" s="1">
        <v>0.317</v>
      </c>
      <c r="E66" s="71"/>
      <c r="F66" s="74"/>
      <c r="G66" s="1">
        <v>2.64</v>
      </c>
      <c r="H66" s="71"/>
      <c r="I66" s="74"/>
      <c r="J66" s="4">
        <f t="shared" si="1"/>
        <v>12.007575757575758</v>
      </c>
      <c r="K66" s="71"/>
      <c r="L66" s="60"/>
      <c r="N66" s="11">
        <v>12.007575757575758</v>
      </c>
      <c r="O66">
        <v>100.34965034965036</v>
      </c>
      <c r="P66">
        <v>56.726246472248356</v>
      </c>
      <c r="Q66">
        <v>45.919950356810425</v>
      </c>
    </row>
    <row r="67" spans="1:17" x14ac:dyDescent="0.25">
      <c r="A67" s="72"/>
      <c r="B67" s="72"/>
      <c r="C67" s="1" t="s">
        <v>6</v>
      </c>
      <c r="D67" s="1">
        <v>1.407</v>
      </c>
      <c r="E67" s="71"/>
      <c r="F67" s="74"/>
      <c r="G67" s="1">
        <v>2.7069999999999999</v>
      </c>
      <c r="H67" s="71"/>
      <c r="I67" s="74"/>
      <c r="J67" s="4">
        <f t="shared" si="1"/>
        <v>51.976357591429633</v>
      </c>
      <c r="K67" s="71"/>
      <c r="L67" s="60"/>
      <c r="N67" s="11">
        <v>51.976357591429633</v>
      </c>
      <c r="O67">
        <v>99.73924380704041</v>
      </c>
      <c r="P67">
        <v>74.666157954979013</v>
      </c>
      <c r="Q67">
        <v>60.197119029567858</v>
      </c>
    </row>
    <row r="68" spans="1:17" x14ac:dyDescent="0.25">
      <c r="A68" s="72"/>
      <c r="B68" s="72" t="s">
        <v>66</v>
      </c>
      <c r="C68" s="1" t="s">
        <v>3</v>
      </c>
      <c r="D68" s="1">
        <v>0.73599999999999999</v>
      </c>
      <c r="E68" s="71">
        <f>AVERAGEA(D68:D71)</f>
        <v>1.4442499999999998</v>
      </c>
      <c r="F68" s="74"/>
      <c r="G68" s="1">
        <v>2.1230000000000002</v>
      </c>
      <c r="H68" s="71">
        <f>AVERAGEA(G68:G71)</f>
        <v>2.8240000000000003</v>
      </c>
      <c r="I68" s="74"/>
      <c r="J68" s="4">
        <f t="shared" si="1"/>
        <v>34.667922750824303</v>
      </c>
      <c r="K68" s="71">
        <f>AVERAGEA(J68:J71)</f>
        <v>50.394145785300353</v>
      </c>
      <c r="L68" s="60"/>
      <c r="N68" s="11">
        <v>34.667922750824303</v>
      </c>
      <c r="O68">
        <v>98.77149877149877</v>
      </c>
      <c r="P68">
        <v>82.956878850102669</v>
      </c>
      <c r="Q68">
        <v>82.315473960284763</v>
      </c>
    </row>
    <row r="69" spans="1:17" x14ac:dyDescent="0.25">
      <c r="A69" s="72"/>
      <c r="B69" s="72"/>
      <c r="C69" s="1" t="s">
        <v>4</v>
      </c>
      <c r="D69" s="1">
        <v>1.704</v>
      </c>
      <c r="E69" s="71"/>
      <c r="F69" s="74"/>
      <c r="G69" s="1">
        <v>3.5939999999999999</v>
      </c>
      <c r="H69" s="71"/>
      <c r="I69" s="74"/>
      <c r="J69" s="4">
        <f t="shared" si="1"/>
        <v>47.412353923205345</v>
      </c>
      <c r="K69" s="71"/>
      <c r="L69" s="60"/>
      <c r="N69" s="11">
        <v>47.412353923205345</v>
      </c>
      <c r="O69">
        <v>93.361801242236027</v>
      </c>
      <c r="P69">
        <v>91.95668986852283</v>
      </c>
      <c r="Q69">
        <v>74.241794765267969</v>
      </c>
    </row>
    <row r="70" spans="1:17" x14ac:dyDescent="0.25">
      <c r="A70" s="72"/>
      <c r="B70" s="72"/>
      <c r="C70" s="1" t="s">
        <v>5</v>
      </c>
      <c r="D70" s="1">
        <v>1.554</v>
      </c>
      <c r="E70" s="71"/>
      <c r="F70" s="74"/>
      <c r="G70" s="1">
        <v>2.6680000000000001</v>
      </c>
      <c r="H70" s="71"/>
      <c r="I70" s="74"/>
      <c r="J70" s="4">
        <f t="shared" si="1"/>
        <v>58.245877061469265</v>
      </c>
      <c r="K70" s="71"/>
      <c r="L70" s="60"/>
      <c r="N70" s="11">
        <v>58.245877061469265</v>
      </c>
      <c r="O70">
        <v>90.109890109890117</v>
      </c>
      <c r="P70">
        <v>91.256830601092886</v>
      </c>
      <c r="Q70">
        <v>86.993517017828196</v>
      </c>
    </row>
    <row r="71" spans="1:17" x14ac:dyDescent="0.25">
      <c r="A71" s="72"/>
      <c r="B71" s="72"/>
      <c r="C71" s="1" t="s">
        <v>6</v>
      </c>
      <c r="D71" s="1">
        <v>1.7829999999999999</v>
      </c>
      <c r="E71" s="71"/>
      <c r="F71" s="74"/>
      <c r="G71" s="1">
        <v>2.911</v>
      </c>
      <c r="H71" s="71"/>
      <c r="I71" s="74"/>
      <c r="J71" s="4">
        <f t="shared" si="1"/>
        <v>61.250429405702498</v>
      </c>
      <c r="K71" s="71"/>
      <c r="L71" s="60"/>
      <c r="N71" s="11">
        <v>61.250429405702498</v>
      </c>
      <c r="O71">
        <v>97.237569060773481</v>
      </c>
      <c r="P71">
        <v>93.990294886151545</v>
      </c>
      <c r="Q71">
        <v>61.033460398136384</v>
      </c>
    </row>
    <row r="72" spans="1:17" x14ac:dyDescent="0.25">
      <c r="A72" s="72"/>
      <c r="B72" s="72" t="s">
        <v>67</v>
      </c>
      <c r="C72" s="1" t="s">
        <v>3</v>
      </c>
      <c r="D72" s="1">
        <v>1.72</v>
      </c>
      <c r="E72" s="71">
        <f>AVERAGEA(D72:D75)</f>
        <v>1.579</v>
      </c>
      <c r="F72" s="74"/>
      <c r="G72" s="1">
        <v>2.726</v>
      </c>
      <c r="H72" s="71">
        <f>AVERAGEA(G72:G75)</f>
        <v>2.8860000000000001</v>
      </c>
      <c r="I72" s="74"/>
      <c r="J72" s="4">
        <f t="shared" si="1"/>
        <v>63.096111518708732</v>
      </c>
      <c r="K72" s="71">
        <f>AVERAGEA(J72:J75)</f>
        <v>54.110871050792326</v>
      </c>
      <c r="L72" s="60"/>
      <c r="N72" s="11">
        <v>63.096111518708732</v>
      </c>
      <c r="O72">
        <v>54.166666666666664</v>
      </c>
      <c r="P72">
        <v>55.051341503809205</v>
      </c>
      <c r="Q72">
        <v>54.899186416696146</v>
      </c>
    </row>
    <row r="73" spans="1:17" x14ac:dyDescent="0.25">
      <c r="A73" s="72"/>
      <c r="B73" s="72"/>
      <c r="C73" s="1" t="s">
        <v>4</v>
      </c>
      <c r="D73" s="1">
        <v>1.7849999999999999</v>
      </c>
      <c r="E73" s="71"/>
      <c r="F73" s="74"/>
      <c r="G73" s="1">
        <v>3.3410000000000002</v>
      </c>
      <c r="H73" s="71"/>
      <c r="I73" s="74"/>
      <c r="J73" s="4">
        <f t="shared" si="1"/>
        <v>53.427117629452262</v>
      </c>
      <c r="K73" s="71"/>
      <c r="L73" s="60"/>
      <c r="N73" s="11">
        <v>53.427117629452262</v>
      </c>
      <c r="O73">
        <v>75.396518375241783</v>
      </c>
      <c r="P73">
        <v>55.480905233380483</v>
      </c>
      <c r="Q73">
        <v>69.870609981515713</v>
      </c>
    </row>
    <row r="74" spans="1:17" x14ac:dyDescent="0.25">
      <c r="A74" s="72"/>
      <c r="B74" s="72"/>
      <c r="C74" s="1" t="s">
        <v>5</v>
      </c>
      <c r="D74" s="1">
        <v>0.82499999999999996</v>
      </c>
      <c r="E74" s="71"/>
      <c r="F74" s="74"/>
      <c r="G74" s="1">
        <v>2.5219999999999998</v>
      </c>
      <c r="H74" s="71"/>
      <c r="I74" s="74"/>
      <c r="J74" s="4">
        <f t="shared" si="1"/>
        <v>32.712133227597143</v>
      </c>
      <c r="K74" s="71"/>
      <c r="L74" s="60"/>
      <c r="N74" s="11">
        <v>32.712133227597143</v>
      </c>
      <c r="O74">
        <v>50.634371395617073</v>
      </c>
      <c r="P74">
        <v>82.887700534759361</v>
      </c>
      <c r="Q74">
        <v>76.825184192900196</v>
      </c>
    </row>
    <row r="75" spans="1:17" x14ac:dyDescent="0.25">
      <c r="A75" s="72"/>
      <c r="B75" s="72"/>
      <c r="C75" s="1" t="s">
        <v>6</v>
      </c>
      <c r="D75" s="1">
        <v>1.986</v>
      </c>
      <c r="E75" s="71"/>
      <c r="F75" s="75"/>
      <c r="G75" s="1">
        <v>2.9550000000000001</v>
      </c>
      <c r="H75" s="71"/>
      <c r="I75" s="75"/>
      <c r="J75" s="4">
        <f t="shared" si="1"/>
        <v>67.208121827411162</v>
      </c>
      <c r="K75" s="71"/>
      <c r="L75" s="61"/>
      <c r="N75" s="11">
        <v>67.208121827411162</v>
      </c>
      <c r="O75">
        <v>28.794420458319493</v>
      </c>
      <c r="P75">
        <v>55.140562248995984</v>
      </c>
      <c r="Q75">
        <v>69.130127298444137</v>
      </c>
    </row>
    <row r="76" spans="1:17" x14ac:dyDescent="0.25">
      <c r="A76" s="72" t="s">
        <v>92</v>
      </c>
      <c r="B76" s="72" t="s">
        <v>69</v>
      </c>
      <c r="C76" s="1" t="s">
        <v>3</v>
      </c>
      <c r="D76" s="1">
        <v>1.089</v>
      </c>
      <c r="E76" s="71">
        <f>AVERAGEA(D76:D79)</f>
        <v>1.10225</v>
      </c>
      <c r="F76" s="73">
        <f>AVERAGEA(E76:E91)</f>
        <v>2.0214374999999998</v>
      </c>
      <c r="G76" s="1">
        <v>3.54</v>
      </c>
      <c r="H76" s="71">
        <f>AVERAGEA(G76:G79)</f>
        <v>2.7577499999999997</v>
      </c>
      <c r="I76" s="73">
        <f>AVERAGEA(H76:H91)</f>
        <v>2.8794374999999999</v>
      </c>
      <c r="J76" s="4">
        <f t="shared" si="1"/>
        <v>30.762711864406779</v>
      </c>
      <c r="K76" s="71">
        <f>AVERAGEA(J76:J79)</f>
        <v>41.970244763170669</v>
      </c>
      <c r="L76" s="59">
        <f>AVERAGEA(K76:K91)</f>
        <v>70.431099969055055</v>
      </c>
    </row>
    <row r="77" spans="1:17" x14ac:dyDescent="0.25">
      <c r="A77" s="72"/>
      <c r="B77" s="72"/>
      <c r="C77" s="1" t="s">
        <v>4</v>
      </c>
      <c r="D77" s="1">
        <v>1.371</v>
      </c>
      <c r="E77" s="71"/>
      <c r="F77" s="74"/>
      <c r="G77" s="1">
        <v>2.4409999999999998</v>
      </c>
      <c r="H77" s="71"/>
      <c r="I77" s="74"/>
      <c r="J77" s="4">
        <f t="shared" si="1"/>
        <v>56.165505940188453</v>
      </c>
      <c r="K77" s="71"/>
      <c r="L77" s="60"/>
    </row>
    <row r="78" spans="1:17" x14ac:dyDescent="0.25">
      <c r="A78" s="72"/>
      <c r="B78" s="72"/>
      <c r="C78" s="1" t="s">
        <v>5</v>
      </c>
      <c r="D78" s="1">
        <v>1.1439999999999999</v>
      </c>
      <c r="E78" s="71"/>
      <c r="F78" s="74"/>
      <c r="G78" s="1">
        <v>2.1509999999999998</v>
      </c>
      <c r="H78" s="71"/>
      <c r="I78" s="74"/>
      <c r="J78" s="4">
        <f t="shared" si="1"/>
        <v>53.184565318456535</v>
      </c>
      <c r="K78" s="71"/>
      <c r="L78" s="60"/>
    </row>
    <row r="79" spans="1:17" x14ac:dyDescent="0.25">
      <c r="A79" s="72"/>
      <c r="B79" s="72"/>
      <c r="C79" s="1" t="s">
        <v>6</v>
      </c>
      <c r="D79" s="1">
        <v>0.80500000000000005</v>
      </c>
      <c r="E79" s="71"/>
      <c r="F79" s="74"/>
      <c r="G79" s="1">
        <v>2.899</v>
      </c>
      <c r="H79" s="71"/>
      <c r="I79" s="74"/>
      <c r="J79" s="4">
        <f t="shared" si="1"/>
        <v>27.768195929630906</v>
      </c>
      <c r="K79" s="71"/>
      <c r="L79" s="60"/>
    </row>
    <row r="80" spans="1:17" x14ac:dyDescent="0.25">
      <c r="A80" s="72"/>
      <c r="B80" s="72" t="s">
        <v>68</v>
      </c>
      <c r="C80" s="1" t="s">
        <v>3</v>
      </c>
      <c r="D80" s="1">
        <v>2.9809999999999999</v>
      </c>
      <c r="E80" s="71">
        <f>AVERAGEA(D80:D83)</f>
        <v>2.9397500000000001</v>
      </c>
      <c r="F80" s="74"/>
      <c r="G80" s="1">
        <v>4.0880000000000001</v>
      </c>
      <c r="H80" s="71">
        <f>AVERAGEA(G80:G83)</f>
        <v>3.234</v>
      </c>
      <c r="I80" s="74"/>
      <c r="J80" s="4">
        <f t="shared" si="1"/>
        <v>72.92074363992171</v>
      </c>
      <c r="K80" s="71">
        <f>AVERAGEA(J80:J83)</f>
        <v>92.635971092988726</v>
      </c>
      <c r="L80" s="60"/>
    </row>
    <row r="81" spans="1:29" x14ac:dyDescent="0.25">
      <c r="A81" s="72"/>
      <c r="B81" s="72"/>
      <c r="C81" s="1" t="s">
        <v>4</v>
      </c>
      <c r="D81" s="1">
        <v>2.8479999999999999</v>
      </c>
      <c r="E81" s="71"/>
      <c r="F81" s="74"/>
      <c r="G81" s="1">
        <v>2.92</v>
      </c>
      <c r="H81" s="71"/>
      <c r="I81" s="74"/>
      <c r="J81" s="4">
        <f t="shared" si="1"/>
        <v>97.534246575342465</v>
      </c>
      <c r="K81" s="71"/>
      <c r="L81" s="60"/>
    </row>
    <row r="82" spans="1:29" x14ac:dyDescent="0.25">
      <c r="A82" s="72"/>
      <c r="B82" s="72"/>
      <c r="C82" s="1" t="s">
        <v>5</v>
      </c>
      <c r="D82" s="1">
        <v>2.87</v>
      </c>
      <c r="E82" s="71"/>
      <c r="F82" s="74"/>
      <c r="G82" s="1">
        <v>2.86</v>
      </c>
      <c r="H82" s="71"/>
      <c r="I82" s="74"/>
      <c r="J82" s="4">
        <f t="shared" si="1"/>
        <v>100.34965034965036</v>
      </c>
      <c r="K82" s="71"/>
      <c r="L82" s="60"/>
    </row>
    <row r="83" spans="1:29" x14ac:dyDescent="0.25">
      <c r="A83" s="72"/>
      <c r="B83" s="72"/>
      <c r="C83" s="1" t="s">
        <v>6</v>
      </c>
      <c r="D83" s="1">
        <v>3.06</v>
      </c>
      <c r="E83" s="71"/>
      <c r="F83" s="74"/>
      <c r="G83" s="1">
        <v>3.0680000000000001</v>
      </c>
      <c r="H83" s="71"/>
      <c r="I83" s="74"/>
      <c r="J83" s="4">
        <f t="shared" si="1"/>
        <v>99.73924380704041</v>
      </c>
      <c r="K83" s="71"/>
      <c r="L83" s="60"/>
    </row>
    <row r="84" spans="1:29" x14ac:dyDescent="0.25">
      <c r="A84" s="72"/>
      <c r="B84" s="72" t="s">
        <v>66</v>
      </c>
      <c r="C84" s="1" t="s">
        <v>3</v>
      </c>
      <c r="D84" s="1">
        <v>2.8140000000000001</v>
      </c>
      <c r="E84" s="71">
        <f>AVERAGEA(D84:D87)</f>
        <v>2.6237499999999998</v>
      </c>
      <c r="F84" s="74"/>
      <c r="G84" s="1">
        <v>2.8490000000000002</v>
      </c>
      <c r="H84" s="71">
        <f>AVERAGEA(G84:G87)</f>
        <v>2.7627500000000005</v>
      </c>
      <c r="I84" s="74"/>
      <c r="J84" s="4">
        <f t="shared" si="1"/>
        <v>98.77149877149877</v>
      </c>
      <c r="K84" s="71">
        <f>AVERAGEA(J84:J87)</f>
        <v>94.870189796099595</v>
      </c>
      <c r="L84" s="60"/>
    </row>
    <row r="85" spans="1:29" x14ac:dyDescent="0.25">
      <c r="A85" s="72"/>
      <c r="B85" s="72"/>
      <c r="C85" s="1" t="s">
        <v>4</v>
      </c>
      <c r="D85" s="1">
        <v>2.4049999999999998</v>
      </c>
      <c r="E85" s="71"/>
      <c r="F85" s="74"/>
      <c r="G85" s="1">
        <v>2.5760000000000001</v>
      </c>
      <c r="H85" s="71"/>
      <c r="I85" s="74"/>
      <c r="J85" s="4">
        <f t="shared" si="1"/>
        <v>93.361801242236027</v>
      </c>
      <c r="K85" s="71"/>
      <c r="L85" s="60"/>
    </row>
    <row r="86" spans="1:29" x14ac:dyDescent="0.25">
      <c r="A86" s="72"/>
      <c r="B86" s="72"/>
      <c r="C86" s="1" t="s">
        <v>5</v>
      </c>
      <c r="D86" s="1">
        <v>2.46</v>
      </c>
      <c r="E86" s="71"/>
      <c r="F86" s="74"/>
      <c r="G86" s="1">
        <v>2.73</v>
      </c>
      <c r="H86" s="71"/>
      <c r="I86" s="74"/>
      <c r="J86" s="4">
        <f t="shared" si="1"/>
        <v>90.109890109890117</v>
      </c>
      <c r="K86" s="71"/>
      <c r="L86" s="60"/>
      <c r="N86" s="42" t="s">
        <v>91</v>
      </c>
      <c r="O86" s="52">
        <v>0.43047661260773701</v>
      </c>
    </row>
    <row r="87" spans="1:29" x14ac:dyDescent="0.25">
      <c r="A87" s="72"/>
      <c r="B87" s="72"/>
      <c r="C87" s="1" t="s">
        <v>6</v>
      </c>
      <c r="D87" s="1">
        <v>2.8159999999999998</v>
      </c>
      <c r="E87" s="71"/>
      <c r="F87" s="74"/>
      <c r="G87" s="1">
        <v>2.8959999999999999</v>
      </c>
      <c r="H87" s="71"/>
      <c r="I87" s="74"/>
      <c r="J87" s="4">
        <f t="shared" si="1"/>
        <v>97.237569060773481</v>
      </c>
      <c r="K87" s="71"/>
      <c r="L87" s="60"/>
      <c r="N87" s="42" t="s">
        <v>92</v>
      </c>
      <c r="O87" s="52">
        <v>0.704310999690551</v>
      </c>
    </row>
    <row r="88" spans="1:29" x14ac:dyDescent="0.25">
      <c r="A88" s="72"/>
      <c r="B88" s="72" t="s">
        <v>67</v>
      </c>
      <c r="C88" s="1" t="s">
        <v>3</v>
      </c>
      <c r="D88" s="1">
        <v>1.5469999999999999</v>
      </c>
      <c r="E88" s="71">
        <f>AVERAGEA(D88:D91)</f>
        <v>1.42</v>
      </c>
      <c r="F88" s="74"/>
      <c r="G88" s="1">
        <v>2.8559999999999999</v>
      </c>
      <c r="H88" s="71">
        <f>AVERAGEA(G88:G91)</f>
        <v>2.7632500000000002</v>
      </c>
      <c r="I88" s="74"/>
      <c r="J88" s="4">
        <f t="shared" si="1"/>
        <v>54.166666666666664</v>
      </c>
      <c r="K88" s="71">
        <f>AVERAGEA(J88:J91)</f>
        <v>52.247994223961257</v>
      </c>
      <c r="L88" s="60"/>
      <c r="N88" s="42" t="s">
        <v>93</v>
      </c>
      <c r="O88" s="52">
        <v>0.76128245776875303</v>
      </c>
    </row>
    <row r="89" spans="1:29" x14ac:dyDescent="0.25">
      <c r="A89" s="72"/>
      <c r="B89" s="72"/>
      <c r="C89" s="1" t="s">
        <v>4</v>
      </c>
      <c r="D89" s="1">
        <v>1.9490000000000001</v>
      </c>
      <c r="E89" s="71"/>
      <c r="F89" s="74"/>
      <c r="G89" s="1">
        <v>2.585</v>
      </c>
      <c r="H89" s="71"/>
      <c r="I89" s="74"/>
      <c r="J89" s="4">
        <f t="shared" si="1"/>
        <v>75.396518375241783</v>
      </c>
      <c r="K89" s="71"/>
      <c r="L89" s="60"/>
      <c r="N89" s="42" t="s">
        <v>94</v>
      </c>
      <c r="O89" s="52">
        <v>0.67863095029978104</v>
      </c>
    </row>
    <row r="90" spans="1:29" x14ac:dyDescent="0.25">
      <c r="A90" s="72"/>
      <c r="B90" s="72"/>
      <c r="C90" s="1" t="s">
        <v>5</v>
      </c>
      <c r="D90" s="1">
        <v>1.3169999999999999</v>
      </c>
      <c r="E90" s="71"/>
      <c r="F90" s="74"/>
      <c r="G90" s="1">
        <v>2.601</v>
      </c>
      <c r="H90" s="71"/>
      <c r="I90" s="74"/>
      <c r="J90" s="4">
        <f t="shared" si="1"/>
        <v>50.634371395617073</v>
      </c>
      <c r="K90" s="71"/>
      <c r="L90" s="60"/>
      <c r="N90" s="42"/>
    </row>
    <row r="91" spans="1:29" x14ac:dyDescent="0.25">
      <c r="A91" s="72"/>
      <c r="B91" s="72"/>
      <c r="C91" s="1" t="s">
        <v>6</v>
      </c>
      <c r="D91" s="1">
        <v>0.86699999999999999</v>
      </c>
      <c r="E91" s="71"/>
      <c r="F91" s="75"/>
      <c r="G91" s="1">
        <v>3.0110000000000001</v>
      </c>
      <c r="H91" s="71"/>
      <c r="I91" s="75"/>
      <c r="J91" s="4">
        <f t="shared" si="1"/>
        <v>28.794420458319493</v>
      </c>
      <c r="K91" s="71"/>
      <c r="L91" s="61"/>
      <c r="N91" s="42"/>
    </row>
    <row r="92" spans="1:29" x14ac:dyDescent="0.25">
      <c r="A92" s="72" t="s">
        <v>93</v>
      </c>
      <c r="B92" s="72" t="s">
        <v>69</v>
      </c>
      <c r="C92" s="1" t="s">
        <v>3</v>
      </c>
      <c r="D92" s="1">
        <v>2.254</v>
      </c>
      <c r="E92" s="71">
        <f>AVERAGEA(D92:D95)</f>
        <v>2.8569999999999998</v>
      </c>
      <c r="F92" s="73">
        <f>AVERAGEA(E92:E107)</f>
        <v>2.1866875000000001</v>
      </c>
      <c r="G92" s="1">
        <v>2.407</v>
      </c>
      <c r="H92" s="71">
        <f>AVERAGEA(G92:G95)</f>
        <v>3.3732500000000001</v>
      </c>
      <c r="I92" s="73">
        <f>AVERAGEA(H92:H107)</f>
        <v>2.9038750000000002</v>
      </c>
      <c r="J92" s="4">
        <f t="shared" si="1"/>
        <v>93.643539675945163</v>
      </c>
      <c r="K92" s="71">
        <f>AVERAGEA(J92:J95)</f>
        <v>85.412996483208659</v>
      </c>
      <c r="L92" s="59">
        <f>AVERAGEA(K92:K107)</f>
        <v>76.128245776875289</v>
      </c>
      <c r="N92" s="42"/>
    </row>
    <row r="93" spans="1:29" x14ac:dyDescent="0.25">
      <c r="A93" s="72"/>
      <c r="B93" s="72"/>
      <c r="C93" s="1" t="s">
        <v>4</v>
      </c>
      <c r="D93" s="1">
        <v>3.2629999999999999</v>
      </c>
      <c r="E93" s="71"/>
      <c r="F93" s="74"/>
      <c r="G93" s="1">
        <v>3.8730000000000002</v>
      </c>
      <c r="H93" s="71"/>
      <c r="I93" s="74"/>
      <c r="J93" s="4">
        <f t="shared" si="1"/>
        <v>84.249935450555114</v>
      </c>
      <c r="K93" s="71"/>
      <c r="L93" s="60"/>
      <c r="N93" s="42"/>
    </row>
    <row r="94" spans="1:29" x14ac:dyDescent="0.25">
      <c r="A94" s="72"/>
      <c r="B94" s="72"/>
      <c r="C94" s="1" t="s">
        <v>5</v>
      </c>
      <c r="D94" s="1">
        <v>3.165</v>
      </c>
      <c r="E94" s="71"/>
      <c r="F94" s="74"/>
      <c r="G94" s="1">
        <v>3.6619999999999999</v>
      </c>
      <c r="H94" s="71"/>
      <c r="I94" s="74"/>
      <c r="J94" s="4">
        <f t="shared" si="1"/>
        <v>86.428181321682146</v>
      </c>
      <c r="K94" s="71"/>
      <c r="L94" s="60"/>
      <c r="N94" s="42"/>
    </row>
    <row r="95" spans="1:29" x14ac:dyDescent="0.25">
      <c r="A95" s="72"/>
      <c r="B95" s="72"/>
      <c r="C95" s="1" t="s">
        <v>6</v>
      </c>
      <c r="D95" s="1">
        <v>2.746</v>
      </c>
      <c r="E95" s="71"/>
      <c r="F95" s="74"/>
      <c r="G95" s="1">
        <v>3.5510000000000002</v>
      </c>
      <c r="H95" s="71"/>
      <c r="I95" s="74"/>
      <c r="J95" s="4">
        <f t="shared" si="1"/>
        <v>77.330329484652211</v>
      </c>
      <c r="K95" s="71"/>
      <c r="L95" s="60"/>
      <c r="N95" s="11" t="s">
        <v>123</v>
      </c>
      <c r="O95" s="11" t="s">
        <v>124</v>
      </c>
      <c r="P95" s="11" t="s">
        <v>125</v>
      </c>
      <c r="Q95" s="11" t="s">
        <v>126</v>
      </c>
      <c r="R95" s="41" t="s">
        <v>127</v>
      </c>
      <c r="S95" s="41" t="s">
        <v>128</v>
      </c>
      <c r="T95" s="41" t="s">
        <v>129</v>
      </c>
      <c r="U95" s="41" t="s">
        <v>130</v>
      </c>
      <c r="V95" s="41" t="s">
        <v>131</v>
      </c>
      <c r="W95" s="41" t="s">
        <v>132</v>
      </c>
      <c r="X95" s="41" t="s">
        <v>133</v>
      </c>
      <c r="Y95" s="41" t="s">
        <v>134</v>
      </c>
      <c r="Z95" s="41" t="s">
        <v>135</v>
      </c>
      <c r="AA95" s="41" t="s">
        <v>136</v>
      </c>
      <c r="AB95" s="41" t="s">
        <v>137</v>
      </c>
      <c r="AC95" s="41" t="s">
        <v>138</v>
      </c>
    </row>
    <row r="96" spans="1:29" x14ac:dyDescent="0.25">
      <c r="A96" s="72"/>
      <c r="B96" s="72" t="s">
        <v>68</v>
      </c>
      <c r="C96" s="1" t="s">
        <v>3</v>
      </c>
      <c r="D96" s="1">
        <v>2.3820000000000001</v>
      </c>
      <c r="E96" s="71">
        <f>AVERAGEA(D96:D99)</f>
        <v>2.0020000000000002</v>
      </c>
      <c r="F96" s="74"/>
      <c r="G96" s="1">
        <v>2.7469999999999999</v>
      </c>
      <c r="H96" s="71">
        <f>AVERAGEA(G96:G99)</f>
        <v>3.0772499999999998</v>
      </c>
      <c r="I96" s="74"/>
      <c r="J96" s="4">
        <f t="shared" si="1"/>
        <v>86.712777575536961</v>
      </c>
      <c r="K96" s="71">
        <f>AVERAGEA(J96:J99)</f>
        <v>66.919685692588729</v>
      </c>
      <c r="L96" s="60"/>
      <c r="N96" s="42">
        <v>45.52541315871531</v>
      </c>
      <c r="O96">
        <v>45.397432395520347</v>
      </c>
      <c r="P96">
        <v>34.667922750824303</v>
      </c>
      <c r="Q96">
        <v>63.096111518708732</v>
      </c>
      <c r="R96">
        <v>30.762711864406779</v>
      </c>
      <c r="S96">
        <v>72.92074363992171</v>
      </c>
      <c r="T96">
        <v>98.77149877149877</v>
      </c>
      <c r="U96">
        <v>54.166666666666664</v>
      </c>
      <c r="V96">
        <v>93.643539675945163</v>
      </c>
      <c r="W96">
        <v>86.712777575536961</v>
      </c>
      <c r="X96">
        <v>82.956878850102669</v>
      </c>
      <c r="Y96">
        <v>55.051341503809205</v>
      </c>
      <c r="Z96">
        <v>42.893725992317542</v>
      </c>
      <c r="AA96">
        <v>53.283996299722482</v>
      </c>
      <c r="AB96">
        <v>82.315473960284763</v>
      </c>
      <c r="AC96">
        <v>54.899186416696146</v>
      </c>
    </row>
    <row r="97" spans="1:29" x14ac:dyDescent="0.25">
      <c r="A97" s="72"/>
      <c r="B97" s="72"/>
      <c r="C97" s="1" t="s">
        <v>4</v>
      </c>
      <c r="D97" s="1">
        <v>1.86</v>
      </c>
      <c r="E97" s="71"/>
      <c r="F97" s="74"/>
      <c r="G97" s="1">
        <v>3.7519999999999998</v>
      </c>
      <c r="H97" s="71"/>
      <c r="I97" s="74"/>
      <c r="J97" s="4">
        <f t="shared" si="1"/>
        <v>49.573560767590621</v>
      </c>
      <c r="K97" s="71"/>
      <c r="L97" s="60"/>
      <c r="N97" s="42">
        <v>32.065217391304344</v>
      </c>
      <c r="O97">
        <v>22.534170668636868</v>
      </c>
      <c r="P97">
        <v>47.412353923205345</v>
      </c>
      <c r="Q97">
        <v>53.427117629452262</v>
      </c>
      <c r="R97">
        <v>56.165505940188453</v>
      </c>
      <c r="S97">
        <v>97.534246575342465</v>
      </c>
      <c r="T97">
        <v>93.361801242236027</v>
      </c>
      <c r="U97">
        <v>75.396518375241783</v>
      </c>
      <c r="V97">
        <v>84.249935450555114</v>
      </c>
      <c r="W97">
        <v>49.573560767590621</v>
      </c>
      <c r="X97">
        <v>91.95668986852283</v>
      </c>
      <c r="Y97">
        <v>55.480905233380483</v>
      </c>
      <c r="Z97">
        <v>79.581151832460719</v>
      </c>
      <c r="AA97">
        <v>76.20567375886526</v>
      </c>
      <c r="AB97">
        <v>74.241794765267969</v>
      </c>
      <c r="AC97">
        <v>69.870609981515713</v>
      </c>
    </row>
    <row r="98" spans="1:29" x14ac:dyDescent="0.25">
      <c r="A98" s="72"/>
      <c r="B98" s="72"/>
      <c r="C98" s="1" t="s">
        <v>5</v>
      </c>
      <c r="D98" s="1">
        <v>1.8089999999999999</v>
      </c>
      <c r="E98" s="71"/>
      <c r="F98" s="74"/>
      <c r="G98" s="1">
        <v>3.1890000000000001</v>
      </c>
      <c r="H98" s="71"/>
      <c r="I98" s="74"/>
      <c r="J98" s="4">
        <f t="shared" si="1"/>
        <v>56.726246472248356</v>
      </c>
      <c r="K98" s="71"/>
      <c r="L98" s="60"/>
      <c r="N98" s="42">
        <v>24.240378122889936</v>
      </c>
      <c r="O98">
        <v>12.007575757575758</v>
      </c>
      <c r="P98">
        <v>58.245877061469265</v>
      </c>
      <c r="Q98">
        <v>32.712133227597143</v>
      </c>
      <c r="R98">
        <v>53.184565318456535</v>
      </c>
      <c r="S98">
        <v>100.34965034965036</v>
      </c>
      <c r="T98">
        <v>90.109890109890117</v>
      </c>
      <c r="U98">
        <v>50.634371395617073</v>
      </c>
      <c r="V98">
        <v>86.428181321682146</v>
      </c>
      <c r="W98">
        <v>56.726246472248356</v>
      </c>
      <c r="X98">
        <v>91.256830601092886</v>
      </c>
      <c r="Y98">
        <v>82.887700534759361</v>
      </c>
      <c r="Z98">
        <v>62.589356632247828</v>
      </c>
      <c r="AA98">
        <v>45.919950356810425</v>
      </c>
      <c r="AB98">
        <v>86.993517017828196</v>
      </c>
      <c r="AC98">
        <v>76.825184192900196</v>
      </c>
    </row>
    <row r="99" spans="1:29" x14ac:dyDescent="0.25">
      <c r="A99" s="72"/>
      <c r="B99" s="72"/>
      <c r="C99" s="2" t="s">
        <v>6</v>
      </c>
      <c r="D99" s="1">
        <v>1.9570000000000001</v>
      </c>
      <c r="E99" s="71"/>
      <c r="F99" s="74"/>
      <c r="G99" s="1">
        <v>2.621</v>
      </c>
      <c r="H99" s="71"/>
      <c r="I99" s="74"/>
      <c r="J99" s="4">
        <f t="shared" si="1"/>
        <v>74.666157954979013</v>
      </c>
      <c r="K99" s="71"/>
      <c r="L99" s="60"/>
      <c r="N99" s="42">
        <v>36.99596774193548</v>
      </c>
      <c r="O99">
        <v>51.976357591429633</v>
      </c>
      <c r="P99">
        <v>61.250429405702498</v>
      </c>
      <c r="Q99">
        <v>67.208121827411162</v>
      </c>
      <c r="R99">
        <v>27.768195929630906</v>
      </c>
      <c r="S99">
        <v>99.73924380704041</v>
      </c>
      <c r="T99">
        <v>97.237569060773481</v>
      </c>
      <c r="U99">
        <v>28.794420458319493</v>
      </c>
      <c r="V99">
        <v>77.330329484652211</v>
      </c>
      <c r="W99">
        <v>74.666157954979013</v>
      </c>
      <c r="X99">
        <v>93.990294886151545</v>
      </c>
      <c r="Y99">
        <v>55.140562248995984</v>
      </c>
      <c r="Z99">
        <v>89.82919254658384</v>
      </c>
      <c r="AA99">
        <v>60.197119029567858</v>
      </c>
      <c r="AB99">
        <v>61.033460398136384</v>
      </c>
      <c r="AC99">
        <v>69.130127298444137</v>
      </c>
    </row>
    <row r="100" spans="1:29" x14ac:dyDescent="0.25">
      <c r="A100" s="72"/>
      <c r="B100" s="72" t="s">
        <v>66</v>
      </c>
      <c r="C100" s="1" t="s">
        <v>3</v>
      </c>
      <c r="D100" s="1">
        <v>2.02</v>
      </c>
      <c r="E100" s="71">
        <f>AVERAGEA(D100:D103)</f>
        <v>2.2717499999999999</v>
      </c>
      <c r="F100" s="74"/>
      <c r="G100" s="1">
        <v>2.4350000000000001</v>
      </c>
      <c r="H100" s="71">
        <f>AVERAGEA(G100:G103)</f>
        <v>2.5197500000000002</v>
      </c>
      <c r="I100" s="74"/>
      <c r="J100" s="4">
        <f t="shared" si="1"/>
        <v>82.956878850102669</v>
      </c>
      <c r="K100" s="71">
        <f>AVERAGEA(J100:J103)</f>
        <v>90.04017355146749</v>
      </c>
      <c r="L100" s="60"/>
      <c r="N100" s="42"/>
    </row>
    <row r="101" spans="1:29" x14ac:dyDescent="0.25">
      <c r="A101" s="72"/>
      <c r="B101" s="72"/>
      <c r="C101" s="1" t="s">
        <v>4</v>
      </c>
      <c r="D101" s="1">
        <v>2.3780000000000001</v>
      </c>
      <c r="E101" s="71"/>
      <c r="F101" s="74"/>
      <c r="G101" s="1">
        <v>2.5859999999999999</v>
      </c>
      <c r="H101" s="71"/>
      <c r="I101" s="74"/>
      <c r="J101" s="4">
        <f t="shared" si="1"/>
        <v>91.95668986852283</v>
      </c>
      <c r="K101" s="71"/>
      <c r="L101" s="60"/>
      <c r="N101" s="42"/>
    </row>
    <row r="102" spans="1:29" x14ac:dyDescent="0.25">
      <c r="A102" s="72"/>
      <c r="B102" s="72"/>
      <c r="C102" s="1" t="s">
        <v>5</v>
      </c>
      <c r="D102" s="1">
        <v>2.1709999999999998</v>
      </c>
      <c r="E102" s="71"/>
      <c r="F102" s="74"/>
      <c r="G102" s="1">
        <v>2.379</v>
      </c>
      <c r="H102" s="71"/>
      <c r="I102" s="74"/>
      <c r="J102" s="4">
        <f t="shared" si="1"/>
        <v>91.256830601092886</v>
      </c>
      <c r="K102" s="71"/>
      <c r="L102" s="60"/>
    </row>
    <row r="103" spans="1:29" x14ac:dyDescent="0.25">
      <c r="A103" s="72"/>
      <c r="B103" s="72"/>
      <c r="C103" s="1" t="s">
        <v>6</v>
      </c>
      <c r="D103" s="1">
        <v>2.5179999999999998</v>
      </c>
      <c r="E103" s="71"/>
      <c r="F103" s="74"/>
      <c r="G103" s="1">
        <v>2.6789999999999998</v>
      </c>
      <c r="H103" s="71"/>
      <c r="I103" s="74"/>
      <c r="J103" s="4">
        <f t="shared" si="1"/>
        <v>93.990294886151545</v>
      </c>
      <c r="K103" s="71"/>
      <c r="L103" s="60"/>
      <c r="N103" s="53" t="s">
        <v>69</v>
      </c>
      <c r="O103" s="52">
        <v>0.34706744103711301</v>
      </c>
    </row>
    <row r="104" spans="1:29" x14ac:dyDescent="0.25">
      <c r="A104" s="72"/>
      <c r="B104" s="72" t="s">
        <v>67</v>
      </c>
      <c r="C104" s="1" t="s">
        <v>3</v>
      </c>
      <c r="D104" s="1">
        <v>1.6619999999999999</v>
      </c>
      <c r="E104" s="71">
        <f>AVERAGEA(D104:D107)</f>
        <v>1.6160000000000001</v>
      </c>
      <c r="F104" s="74"/>
      <c r="G104" s="1">
        <v>3.0190000000000001</v>
      </c>
      <c r="H104" s="71">
        <f>AVERAGEA(G104:G107)</f>
        <v>2.6452499999999999</v>
      </c>
      <c r="I104" s="74"/>
      <c r="J104" s="4">
        <f t="shared" si="1"/>
        <v>55.051341503809205</v>
      </c>
      <c r="K104" s="71">
        <f>AVERAGEA(J104:J107)</f>
        <v>62.140127380236265</v>
      </c>
      <c r="L104" s="60"/>
      <c r="N104" s="53" t="s">
        <v>68</v>
      </c>
      <c r="O104" s="52">
        <v>0.32978884103290701</v>
      </c>
    </row>
    <row r="105" spans="1:29" x14ac:dyDescent="0.25">
      <c r="A105" s="72"/>
      <c r="B105" s="72"/>
      <c r="C105" s="1" t="s">
        <v>4</v>
      </c>
      <c r="D105" s="1">
        <v>1.569</v>
      </c>
      <c r="E105" s="71"/>
      <c r="F105" s="74"/>
      <c r="G105" s="1">
        <v>2.8279999999999998</v>
      </c>
      <c r="H105" s="71"/>
      <c r="I105" s="74"/>
      <c r="J105" s="4">
        <f t="shared" si="1"/>
        <v>55.480905233380483</v>
      </c>
      <c r="K105" s="71"/>
      <c r="L105" s="60"/>
      <c r="N105" s="53" t="s">
        <v>66</v>
      </c>
      <c r="O105" s="52">
        <v>0.50394145785300404</v>
      </c>
    </row>
    <row r="106" spans="1:29" x14ac:dyDescent="0.25">
      <c r="A106" s="72"/>
      <c r="B106" s="72"/>
      <c r="C106" s="1" t="s">
        <v>5</v>
      </c>
      <c r="D106" s="1">
        <v>1.86</v>
      </c>
      <c r="E106" s="71"/>
      <c r="F106" s="74"/>
      <c r="G106" s="1">
        <v>2.2440000000000002</v>
      </c>
      <c r="H106" s="71"/>
      <c r="I106" s="74"/>
      <c r="J106" s="4">
        <f t="shared" si="1"/>
        <v>82.887700534759361</v>
      </c>
      <c r="K106" s="71"/>
      <c r="L106" s="60"/>
      <c r="N106" s="53" t="s">
        <v>67</v>
      </c>
      <c r="O106" s="52">
        <v>0.54110871050792297</v>
      </c>
    </row>
    <row r="107" spans="1:29" x14ac:dyDescent="0.25">
      <c r="A107" s="72"/>
      <c r="B107" s="72"/>
      <c r="C107" s="1" t="s">
        <v>6</v>
      </c>
      <c r="D107" s="1">
        <v>1.373</v>
      </c>
      <c r="E107" s="71"/>
      <c r="F107" s="75"/>
      <c r="G107" s="1">
        <v>2.4900000000000002</v>
      </c>
      <c r="H107" s="71"/>
      <c r="I107" s="75"/>
      <c r="J107" s="4">
        <f t="shared" si="1"/>
        <v>55.140562248995984</v>
      </c>
      <c r="K107" s="71"/>
      <c r="L107" s="61"/>
      <c r="N107" s="53" t="s">
        <v>69</v>
      </c>
      <c r="O107" s="52">
        <v>0.419702447631707</v>
      </c>
    </row>
    <row r="108" spans="1:29" x14ac:dyDescent="0.25">
      <c r="A108" s="72" t="s">
        <v>94</v>
      </c>
      <c r="B108" s="72" t="s">
        <v>69</v>
      </c>
      <c r="C108" s="1" t="s">
        <v>3</v>
      </c>
      <c r="D108" s="1">
        <v>1.0049999999999999</v>
      </c>
      <c r="E108" s="71">
        <f>AVERAGEA(D108:D111)</f>
        <v>1.79375</v>
      </c>
      <c r="F108" s="73">
        <f>AVERAGEA(E108:E123)</f>
        <v>1.8860625</v>
      </c>
      <c r="G108" s="1">
        <v>2.343</v>
      </c>
      <c r="H108" s="71">
        <f>AVERAGEA(G108:G111)</f>
        <v>2.5754999999999999</v>
      </c>
      <c r="I108" s="73">
        <f>AVERAGEA(H108:H123)</f>
        <v>2.7997500000000004</v>
      </c>
      <c r="J108" s="4">
        <f t="shared" si="1"/>
        <v>42.893725992317542</v>
      </c>
      <c r="K108" s="71">
        <f>AVERAGEA(J108:J111)</f>
        <v>68.723356750902482</v>
      </c>
      <c r="L108" s="59">
        <f>AVERAGEA(K108:K123)</f>
        <v>67.863095029978098</v>
      </c>
      <c r="N108" s="53" t="s">
        <v>68</v>
      </c>
      <c r="O108" s="52">
        <v>0.926359710929887</v>
      </c>
    </row>
    <row r="109" spans="1:29" x14ac:dyDescent="0.25">
      <c r="A109" s="72"/>
      <c r="B109" s="72"/>
      <c r="C109" s="1" t="s">
        <v>4</v>
      </c>
      <c r="D109" s="1">
        <v>2.2799999999999998</v>
      </c>
      <c r="E109" s="71"/>
      <c r="F109" s="74"/>
      <c r="G109" s="1">
        <v>2.8650000000000002</v>
      </c>
      <c r="H109" s="71"/>
      <c r="I109" s="74"/>
      <c r="J109" s="4">
        <f t="shared" si="1"/>
        <v>79.581151832460719</v>
      </c>
      <c r="K109" s="71"/>
      <c r="L109" s="60"/>
      <c r="N109" s="53" t="s">
        <v>66</v>
      </c>
      <c r="O109" s="52">
        <v>0.94870189796099602</v>
      </c>
    </row>
    <row r="110" spans="1:29" x14ac:dyDescent="0.25">
      <c r="A110" s="72"/>
      <c r="B110" s="72"/>
      <c r="C110" s="1" t="s">
        <v>5</v>
      </c>
      <c r="D110" s="1">
        <v>1.5760000000000001</v>
      </c>
      <c r="E110" s="71"/>
      <c r="F110" s="74"/>
      <c r="G110" s="1">
        <v>2.5179999999999998</v>
      </c>
      <c r="H110" s="71"/>
      <c r="I110" s="74"/>
      <c r="J110" s="4">
        <f t="shared" si="1"/>
        <v>62.589356632247828</v>
      </c>
      <c r="K110" s="71"/>
      <c r="L110" s="60"/>
      <c r="N110" s="53" t="s">
        <v>67</v>
      </c>
      <c r="O110" s="52">
        <v>0.52247994223961303</v>
      </c>
    </row>
    <row r="111" spans="1:29" x14ac:dyDescent="0.25">
      <c r="A111" s="72"/>
      <c r="B111" s="72"/>
      <c r="C111" s="1" t="s">
        <v>6</v>
      </c>
      <c r="D111" s="1">
        <v>2.3140000000000001</v>
      </c>
      <c r="E111" s="71"/>
      <c r="F111" s="74"/>
      <c r="G111" s="1">
        <v>2.5760000000000001</v>
      </c>
      <c r="H111" s="71"/>
      <c r="I111" s="74"/>
      <c r="J111" s="4">
        <f t="shared" si="1"/>
        <v>89.82919254658384</v>
      </c>
      <c r="K111" s="71"/>
      <c r="L111" s="60"/>
      <c r="N111" s="53" t="s">
        <v>69</v>
      </c>
      <c r="O111" s="52">
        <v>0.85412996483208703</v>
      </c>
    </row>
    <row r="112" spans="1:29" x14ac:dyDescent="0.25">
      <c r="A112" s="72"/>
      <c r="B112" s="72" t="s">
        <v>68</v>
      </c>
      <c r="C112" s="1" t="s">
        <v>3</v>
      </c>
      <c r="D112" s="1">
        <v>1.728</v>
      </c>
      <c r="E112" s="71">
        <f>AVERAGEA(D112:D115)</f>
        <v>1.9347499999999997</v>
      </c>
      <c r="F112" s="74"/>
      <c r="G112" s="1">
        <v>3.2429999999999999</v>
      </c>
      <c r="H112" s="71">
        <f>AVERAGEA(G112:G115)</f>
        <v>3.3107499999999996</v>
      </c>
      <c r="I112" s="74"/>
      <c r="J112" s="4">
        <f t="shared" si="1"/>
        <v>53.283996299722482</v>
      </c>
      <c r="K112" s="71">
        <f>AVERAGEA(J112:J115)</f>
        <v>58.901684861241506</v>
      </c>
      <c r="L112" s="60"/>
      <c r="N112" s="53" t="s">
        <v>68</v>
      </c>
      <c r="O112" s="52">
        <v>0.66919685692588704</v>
      </c>
    </row>
    <row r="113" spans="1:15" x14ac:dyDescent="0.25">
      <c r="A113" s="72"/>
      <c r="B113" s="72"/>
      <c r="C113" s="1" t="s">
        <v>4</v>
      </c>
      <c r="D113" s="1">
        <v>2.149</v>
      </c>
      <c r="E113" s="71"/>
      <c r="F113" s="74"/>
      <c r="G113" s="1">
        <v>2.82</v>
      </c>
      <c r="H113" s="71"/>
      <c r="I113" s="74"/>
      <c r="J113" s="4">
        <f t="shared" si="1"/>
        <v>76.20567375886526</v>
      </c>
      <c r="K113" s="71"/>
      <c r="L113" s="60"/>
      <c r="N113" s="53" t="s">
        <v>66</v>
      </c>
      <c r="O113" s="52">
        <v>0.90040173551467495</v>
      </c>
    </row>
    <row r="114" spans="1:15" x14ac:dyDescent="0.25">
      <c r="A114" s="72"/>
      <c r="B114" s="72"/>
      <c r="C114" s="1" t="s">
        <v>5</v>
      </c>
      <c r="D114" s="1">
        <v>1.48</v>
      </c>
      <c r="E114" s="71"/>
      <c r="F114" s="74"/>
      <c r="G114" s="1">
        <v>3.2229999999999999</v>
      </c>
      <c r="H114" s="71"/>
      <c r="I114" s="74"/>
      <c r="J114" s="4">
        <f t="shared" si="1"/>
        <v>45.919950356810425</v>
      </c>
      <c r="K114" s="71"/>
      <c r="L114" s="60"/>
      <c r="N114" s="53" t="s">
        <v>67</v>
      </c>
      <c r="O114" s="52">
        <v>0.62140127380236299</v>
      </c>
    </row>
    <row r="115" spans="1:15" x14ac:dyDescent="0.25">
      <c r="A115" s="72"/>
      <c r="B115" s="72"/>
      <c r="C115" s="1" t="s">
        <v>6</v>
      </c>
      <c r="D115" s="1">
        <v>2.3820000000000001</v>
      </c>
      <c r="E115" s="71"/>
      <c r="F115" s="74"/>
      <c r="G115" s="1">
        <v>3.9569999999999999</v>
      </c>
      <c r="H115" s="71"/>
      <c r="I115" s="74"/>
      <c r="J115" s="4">
        <f t="shared" si="1"/>
        <v>60.197119029567858</v>
      </c>
      <c r="K115" s="71"/>
      <c r="L115" s="60"/>
      <c r="N115" s="53" t="s">
        <v>69</v>
      </c>
      <c r="O115" s="52">
        <v>0.68723356750902498</v>
      </c>
    </row>
    <row r="116" spans="1:15" x14ac:dyDescent="0.25">
      <c r="A116" s="72"/>
      <c r="B116" s="72" t="s">
        <v>66</v>
      </c>
      <c r="C116" s="1" t="s">
        <v>3</v>
      </c>
      <c r="D116" s="1">
        <v>2.1970000000000001</v>
      </c>
      <c r="E116" s="71">
        <f>AVERAGEA(D116:D119)</f>
        <v>1.893</v>
      </c>
      <c r="F116" s="74"/>
      <c r="G116" s="1">
        <v>2.669</v>
      </c>
      <c r="H116" s="71">
        <f>AVERAGEA(G116:G119)</f>
        <v>2.4762500000000003</v>
      </c>
      <c r="I116" s="74"/>
      <c r="J116" s="4">
        <f t="shared" si="1"/>
        <v>82.315473960284763</v>
      </c>
      <c r="K116" s="71">
        <f>AVERAGEA(J116:J119)</f>
        <v>76.146061535379317</v>
      </c>
      <c r="L116" s="60"/>
      <c r="N116" s="53" t="s">
        <v>139</v>
      </c>
      <c r="O116" s="52">
        <v>0.58901684861241499</v>
      </c>
    </row>
    <row r="117" spans="1:15" x14ac:dyDescent="0.25">
      <c r="A117" s="72"/>
      <c r="B117" s="72"/>
      <c r="C117" s="1" t="s">
        <v>4</v>
      </c>
      <c r="D117" s="1">
        <v>1.7869999999999999</v>
      </c>
      <c r="E117" s="71"/>
      <c r="F117" s="74"/>
      <c r="G117" s="1">
        <v>2.407</v>
      </c>
      <c r="H117" s="71"/>
      <c r="I117" s="74"/>
      <c r="J117" s="4">
        <f t="shared" si="1"/>
        <v>74.241794765267969</v>
      </c>
      <c r="K117" s="71"/>
      <c r="L117" s="60"/>
      <c r="N117" s="53" t="s">
        <v>66</v>
      </c>
      <c r="O117" s="52">
        <v>0.76146061535379295</v>
      </c>
    </row>
    <row r="118" spans="1:15" x14ac:dyDescent="0.25">
      <c r="A118" s="72"/>
      <c r="B118" s="72"/>
      <c r="C118" s="1" t="s">
        <v>5</v>
      </c>
      <c r="D118" s="1">
        <v>2.1469999999999998</v>
      </c>
      <c r="E118" s="71"/>
      <c r="F118" s="74"/>
      <c r="G118" s="1">
        <v>2.468</v>
      </c>
      <c r="H118" s="71"/>
      <c r="I118" s="74"/>
      <c r="J118" s="4">
        <f t="shared" si="1"/>
        <v>86.993517017828196</v>
      </c>
      <c r="K118" s="71"/>
      <c r="L118" s="60"/>
      <c r="N118" s="53" t="s">
        <v>67</v>
      </c>
      <c r="O118" s="52">
        <v>0.67681276972389004</v>
      </c>
    </row>
    <row r="119" spans="1:15" x14ac:dyDescent="0.25">
      <c r="A119" s="72"/>
      <c r="B119" s="72"/>
      <c r="C119" s="1" t="s">
        <v>6</v>
      </c>
      <c r="D119" s="1">
        <v>1.4410000000000001</v>
      </c>
      <c r="E119" s="71"/>
      <c r="F119" s="74"/>
      <c r="G119" s="1">
        <v>2.3610000000000002</v>
      </c>
      <c r="H119" s="71"/>
      <c r="I119" s="74"/>
      <c r="J119" s="4">
        <f t="shared" si="1"/>
        <v>61.033460398136384</v>
      </c>
      <c r="K119" s="71"/>
      <c r="L119" s="60"/>
      <c r="N119" s="42"/>
    </row>
    <row r="120" spans="1:15" x14ac:dyDescent="0.25">
      <c r="A120" s="72"/>
      <c r="B120" s="72" t="s">
        <v>67</v>
      </c>
      <c r="C120" s="1" t="s">
        <v>3</v>
      </c>
      <c r="D120" s="1">
        <v>1.552</v>
      </c>
      <c r="E120" s="71">
        <f>AVERAGEA(D120:D123)</f>
        <v>1.9227500000000002</v>
      </c>
      <c r="F120" s="74"/>
      <c r="G120" s="1">
        <v>2.827</v>
      </c>
      <c r="H120" s="71">
        <f>AVERAGEA(G120:G123)</f>
        <v>2.8365</v>
      </c>
      <c r="I120" s="74"/>
      <c r="J120" s="4">
        <f t="shared" si="1"/>
        <v>54.899186416696146</v>
      </c>
      <c r="K120" s="71">
        <f>AVERAGEA(J120:J123)</f>
        <v>67.681276972389043</v>
      </c>
      <c r="L120" s="60"/>
      <c r="N120" s="42"/>
    </row>
    <row r="121" spans="1:15" x14ac:dyDescent="0.25">
      <c r="A121" s="72"/>
      <c r="B121" s="72"/>
      <c r="C121" s="1" t="s">
        <v>4</v>
      </c>
      <c r="D121" s="1">
        <v>1.89</v>
      </c>
      <c r="E121" s="71"/>
      <c r="F121" s="74"/>
      <c r="G121" s="1">
        <v>2.7050000000000001</v>
      </c>
      <c r="H121" s="71"/>
      <c r="I121" s="74"/>
      <c r="J121" s="4">
        <f t="shared" si="1"/>
        <v>69.870609981515713</v>
      </c>
      <c r="K121" s="71"/>
      <c r="L121" s="60"/>
      <c r="N121" s="42"/>
    </row>
    <row r="122" spans="1:15" x14ac:dyDescent="0.25">
      <c r="A122" s="72"/>
      <c r="B122" s="72"/>
      <c r="C122" s="1" t="s">
        <v>5</v>
      </c>
      <c r="D122" s="1">
        <v>2.294</v>
      </c>
      <c r="E122" s="71"/>
      <c r="F122" s="74"/>
      <c r="G122" s="1">
        <v>2.9860000000000002</v>
      </c>
      <c r="H122" s="71"/>
      <c r="I122" s="74"/>
      <c r="J122" s="4">
        <f t="shared" si="1"/>
        <v>76.825184192900196</v>
      </c>
      <c r="K122" s="71"/>
      <c r="L122" s="60"/>
      <c r="N122" s="42"/>
    </row>
    <row r="123" spans="1:15" x14ac:dyDescent="0.25">
      <c r="A123" s="72"/>
      <c r="B123" s="72"/>
      <c r="C123" s="1" t="s">
        <v>6</v>
      </c>
      <c r="D123" s="1">
        <v>1.9550000000000001</v>
      </c>
      <c r="E123" s="71"/>
      <c r="F123" s="75"/>
      <c r="G123" s="1">
        <v>2.8279999999999998</v>
      </c>
      <c r="H123" s="71"/>
      <c r="I123" s="75"/>
      <c r="J123" s="4">
        <f t="shared" si="1"/>
        <v>69.130127298444137</v>
      </c>
      <c r="K123" s="71"/>
      <c r="L123" s="61"/>
      <c r="N123" s="42"/>
    </row>
    <row r="124" spans="1:15" x14ac:dyDescent="0.25">
      <c r="A124" s="72" t="s">
        <v>95</v>
      </c>
      <c r="B124" s="72" t="s">
        <v>69</v>
      </c>
      <c r="C124" s="1" t="s">
        <v>3</v>
      </c>
      <c r="D124" s="1">
        <v>0.64400000000000002</v>
      </c>
      <c r="E124" s="71">
        <f>AVERAGEA(D124:D127)</f>
        <v>0.84375</v>
      </c>
      <c r="F124" s="73">
        <f>AVERAGEA(E124:E139)</f>
        <v>0.8115</v>
      </c>
      <c r="G124" s="1">
        <v>2.8490000000000002</v>
      </c>
      <c r="H124" s="71">
        <f>AVERAGEA(G124:G127)</f>
        <v>3.0615000000000001</v>
      </c>
      <c r="I124" s="73">
        <f>AVERAGEA(H124:H139)</f>
        <v>2.6818750000000002</v>
      </c>
      <c r="J124" s="4">
        <f t="shared" si="1"/>
        <v>22.604422604422602</v>
      </c>
      <c r="K124" s="71">
        <f>AVERAGEA(J124:J127)</f>
        <v>28.053354112786572</v>
      </c>
      <c r="L124" s="59">
        <f>AVERAGEA(K124:K139)</f>
        <v>31.091145835074258</v>
      </c>
      <c r="N124" s="42"/>
    </row>
    <row r="125" spans="1:15" x14ac:dyDescent="0.25">
      <c r="A125" s="72"/>
      <c r="B125" s="72"/>
      <c r="C125" s="1" t="s">
        <v>4</v>
      </c>
      <c r="D125" s="1">
        <v>0.88100000000000001</v>
      </c>
      <c r="E125" s="71"/>
      <c r="F125" s="74"/>
      <c r="G125" s="1">
        <v>3.7730000000000001</v>
      </c>
      <c r="H125" s="71"/>
      <c r="I125" s="74"/>
      <c r="J125" s="4">
        <f t="shared" ref="J125:J188" si="2">(D125/G125)*100</f>
        <v>23.350119268486615</v>
      </c>
      <c r="K125" s="71"/>
      <c r="L125" s="60"/>
      <c r="N125" s="42"/>
    </row>
    <row r="126" spans="1:15" x14ac:dyDescent="0.25">
      <c r="A126" s="72"/>
      <c r="B126" s="72"/>
      <c r="C126" s="1" t="s">
        <v>5</v>
      </c>
      <c r="D126" s="1">
        <v>1.0229999999999999</v>
      </c>
      <c r="E126" s="71"/>
      <c r="F126" s="74"/>
      <c r="G126" s="1">
        <v>3.2389999999999999</v>
      </c>
      <c r="H126" s="71"/>
      <c r="I126" s="74"/>
      <c r="J126" s="4">
        <f t="shared" si="2"/>
        <v>31.583822167335597</v>
      </c>
      <c r="K126" s="71"/>
      <c r="L126" s="60"/>
      <c r="N126" s="42"/>
    </row>
    <row r="127" spans="1:15" x14ac:dyDescent="0.25">
      <c r="A127" s="72"/>
      <c r="B127" s="72"/>
      <c r="C127" s="1" t="s">
        <v>6</v>
      </c>
      <c r="D127" s="1">
        <v>0.82699999999999996</v>
      </c>
      <c r="E127" s="71"/>
      <c r="F127" s="74"/>
      <c r="G127" s="1">
        <v>2.3849999999999998</v>
      </c>
      <c r="H127" s="71"/>
      <c r="I127" s="74"/>
      <c r="J127" s="4">
        <f t="shared" si="2"/>
        <v>34.675052410901472</v>
      </c>
      <c r="K127" s="71"/>
      <c r="L127" s="60"/>
      <c r="N127" s="42"/>
    </row>
    <row r="128" spans="1:15" x14ac:dyDescent="0.25">
      <c r="A128" s="72"/>
      <c r="B128" s="72" t="s">
        <v>68</v>
      </c>
      <c r="C128" s="1" t="s">
        <v>3</v>
      </c>
      <c r="D128" s="1">
        <v>1.204</v>
      </c>
      <c r="E128" s="71">
        <f>AVERAGEA(D128:D131)</f>
        <v>0.67799999999999994</v>
      </c>
      <c r="F128" s="74"/>
      <c r="G128" s="1">
        <v>3.6139999999999999</v>
      </c>
      <c r="H128" s="71">
        <f>AVERAGEA(G128:G131)</f>
        <v>2.8505000000000003</v>
      </c>
      <c r="I128" s="74"/>
      <c r="J128" s="4">
        <f t="shared" si="2"/>
        <v>33.314886552296628</v>
      </c>
      <c r="K128" s="71">
        <f>AVERAGEA(J128:J131)</f>
        <v>25.065456551533526</v>
      </c>
      <c r="L128" s="60"/>
      <c r="N128" s="42"/>
    </row>
    <row r="129" spans="1:14" x14ac:dyDescent="0.25">
      <c r="A129" s="72"/>
      <c r="B129" s="72"/>
      <c r="C129" s="1" t="s">
        <v>4</v>
      </c>
      <c r="D129" s="1">
        <v>0.53800000000000003</v>
      </c>
      <c r="E129" s="71"/>
      <c r="F129" s="74"/>
      <c r="G129" s="1">
        <v>1.498</v>
      </c>
      <c r="H129" s="71"/>
      <c r="I129" s="74"/>
      <c r="J129" s="4">
        <f t="shared" si="2"/>
        <v>35.91455273698265</v>
      </c>
      <c r="K129" s="71"/>
      <c r="L129" s="60"/>
      <c r="N129" s="42"/>
    </row>
    <row r="130" spans="1:14" x14ac:dyDescent="0.25">
      <c r="A130" s="72"/>
      <c r="B130" s="72"/>
      <c r="C130" s="1" t="s">
        <v>5</v>
      </c>
      <c r="D130" s="1">
        <v>0.57799999999999996</v>
      </c>
      <c r="E130" s="71"/>
      <c r="F130" s="74"/>
      <c r="G130" s="1">
        <v>3.0569999999999999</v>
      </c>
      <c r="H130" s="71"/>
      <c r="I130" s="74"/>
      <c r="J130" s="4">
        <f t="shared" si="2"/>
        <v>18.907425580634609</v>
      </c>
      <c r="K130" s="71"/>
      <c r="L130" s="60"/>
      <c r="N130" s="42"/>
    </row>
    <row r="131" spans="1:14" x14ac:dyDescent="0.25">
      <c r="A131" s="72"/>
      <c r="B131" s="72"/>
      <c r="C131" s="1" t="s">
        <v>6</v>
      </c>
      <c r="D131" s="1">
        <v>0.39200000000000002</v>
      </c>
      <c r="E131" s="71"/>
      <c r="F131" s="74"/>
      <c r="G131" s="1">
        <v>3.2330000000000001</v>
      </c>
      <c r="H131" s="71"/>
      <c r="I131" s="74"/>
      <c r="J131" s="4">
        <f t="shared" si="2"/>
        <v>12.124961336220229</v>
      </c>
      <c r="K131" s="71"/>
      <c r="L131" s="60"/>
      <c r="N131" s="42"/>
    </row>
    <row r="132" spans="1:14" x14ac:dyDescent="0.25">
      <c r="A132" s="72"/>
      <c r="B132" s="72" t="s">
        <v>66</v>
      </c>
      <c r="C132" s="1" t="s">
        <v>3</v>
      </c>
      <c r="D132" s="1">
        <v>0.55000000000000004</v>
      </c>
      <c r="E132" s="71">
        <f>AVERAGEA(D132:D135)</f>
        <v>0.65925</v>
      </c>
      <c r="F132" s="74"/>
      <c r="G132" s="1">
        <v>1.2310000000000001</v>
      </c>
      <c r="H132" s="71">
        <f>AVERAGEA(G132:G135)</f>
        <v>2.2317499999999999</v>
      </c>
      <c r="I132" s="74"/>
      <c r="J132" s="4">
        <f t="shared" si="2"/>
        <v>44.679122664500404</v>
      </c>
      <c r="K132" s="71">
        <f>AVERAGEA(J132:J135)</f>
        <v>31.059076634218911</v>
      </c>
      <c r="L132" s="60"/>
      <c r="N132" s="42"/>
    </row>
    <row r="133" spans="1:14" x14ac:dyDescent="0.25">
      <c r="A133" s="72"/>
      <c r="B133" s="72"/>
      <c r="C133" s="1" t="s">
        <v>4</v>
      </c>
      <c r="D133" s="1">
        <v>0.32300000000000001</v>
      </c>
      <c r="E133" s="71"/>
      <c r="F133" s="74"/>
      <c r="G133" s="1">
        <v>2.323</v>
      </c>
      <c r="H133" s="71"/>
      <c r="I133" s="74"/>
      <c r="J133" s="4">
        <f t="shared" si="2"/>
        <v>13.904433921653037</v>
      </c>
      <c r="K133" s="71"/>
      <c r="L133" s="60"/>
      <c r="N133" s="42"/>
    </row>
    <row r="134" spans="1:14" x14ac:dyDescent="0.25">
      <c r="A134" s="72"/>
      <c r="B134" s="72"/>
      <c r="C134" s="1" t="s">
        <v>5</v>
      </c>
      <c r="D134" s="1">
        <v>0.85799999999999998</v>
      </c>
      <c r="E134" s="71"/>
      <c r="F134" s="74"/>
      <c r="G134" s="1">
        <v>2.6309999999999998</v>
      </c>
      <c r="H134" s="71"/>
      <c r="I134" s="74"/>
      <c r="J134" s="4">
        <f t="shared" si="2"/>
        <v>32.611174458380852</v>
      </c>
      <c r="K134" s="71"/>
      <c r="L134" s="60"/>
    </row>
    <row r="135" spans="1:14" x14ac:dyDescent="0.25">
      <c r="A135" s="72"/>
      <c r="B135" s="72"/>
      <c r="C135" s="1" t="s">
        <v>6</v>
      </c>
      <c r="D135" s="1">
        <v>0.90600000000000003</v>
      </c>
      <c r="E135" s="71"/>
      <c r="F135" s="74"/>
      <c r="G135" s="1">
        <v>2.742</v>
      </c>
      <c r="H135" s="71"/>
      <c r="I135" s="74"/>
      <c r="J135" s="4">
        <f t="shared" si="2"/>
        <v>33.041575492341359</v>
      </c>
      <c r="K135" s="71"/>
      <c r="L135" s="60"/>
      <c r="N135" s="42"/>
    </row>
    <row r="136" spans="1:14" x14ac:dyDescent="0.25">
      <c r="A136" s="72"/>
      <c r="B136" s="72" t="s">
        <v>67</v>
      </c>
      <c r="C136" s="1" t="s">
        <v>3</v>
      </c>
      <c r="D136" s="1">
        <v>0.755</v>
      </c>
      <c r="E136" s="71">
        <f>AVERAGEA(D136:D139)</f>
        <v>1.0649999999999999</v>
      </c>
      <c r="F136" s="74"/>
      <c r="G136" s="1">
        <v>2.4489999999999998</v>
      </c>
      <c r="H136" s="71">
        <f>AVERAGEA(G136:G139)</f>
        <v>2.5837499999999998</v>
      </c>
      <c r="I136" s="74"/>
      <c r="J136" s="4">
        <f t="shared" si="2"/>
        <v>30.828909759085342</v>
      </c>
      <c r="K136" s="71">
        <f>AVERAGEA(J136:J139)</f>
        <v>40.186696041758026</v>
      </c>
      <c r="L136" s="60"/>
      <c r="N136" s="42"/>
    </row>
    <row r="137" spans="1:14" x14ac:dyDescent="0.25">
      <c r="A137" s="72"/>
      <c r="B137" s="72"/>
      <c r="C137" s="1" t="s">
        <v>4</v>
      </c>
      <c r="D137" s="1">
        <v>1.657</v>
      </c>
      <c r="E137" s="71"/>
      <c r="F137" s="74"/>
      <c r="G137" s="1">
        <v>2.9409999999999998</v>
      </c>
      <c r="H137" s="71"/>
      <c r="I137" s="74"/>
      <c r="J137" s="4">
        <f t="shared" si="2"/>
        <v>56.341380482828974</v>
      </c>
      <c r="K137" s="71"/>
      <c r="L137" s="60"/>
      <c r="N137" s="42"/>
    </row>
    <row r="138" spans="1:14" x14ac:dyDescent="0.25">
      <c r="A138" s="72"/>
      <c r="B138" s="72"/>
      <c r="C138" s="1" t="s">
        <v>5</v>
      </c>
      <c r="D138" s="1">
        <v>0.69</v>
      </c>
      <c r="E138" s="71"/>
      <c r="F138" s="74"/>
      <c r="G138" s="1">
        <v>2.2200000000000002</v>
      </c>
      <c r="H138" s="71"/>
      <c r="I138" s="74"/>
      <c r="J138" s="4">
        <f t="shared" si="2"/>
        <v>31.081081081081074</v>
      </c>
      <c r="K138" s="71"/>
      <c r="L138" s="60"/>
      <c r="N138" s="42"/>
    </row>
    <row r="139" spans="1:14" x14ac:dyDescent="0.25">
      <c r="A139" s="72"/>
      <c r="B139" s="72"/>
      <c r="C139" s="1" t="s">
        <v>6</v>
      </c>
      <c r="D139" s="1">
        <v>1.1579999999999999</v>
      </c>
      <c r="E139" s="71"/>
      <c r="F139" s="75"/>
      <c r="G139" s="1">
        <v>2.7250000000000001</v>
      </c>
      <c r="H139" s="71"/>
      <c r="I139" s="75"/>
      <c r="J139" s="4">
        <f t="shared" si="2"/>
        <v>42.495412844036693</v>
      </c>
      <c r="K139" s="71"/>
      <c r="L139" s="61"/>
      <c r="N139" s="42"/>
    </row>
    <row r="140" spans="1:14" x14ac:dyDescent="0.25">
      <c r="A140" s="72" t="s">
        <v>96</v>
      </c>
      <c r="B140" s="72" t="s">
        <v>69</v>
      </c>
      <c r="C140" s="1" t="s">
        <v>3</v>
      </c>
      <c r="D140" s="1">
        <v>1.1359999999999999</v>
      </c>
      <c r="E140" s="71">
        <f>AVERAGEA(D140:D143)</f>
        <v>1.2277499999999999</v>
      </c>
      <c r="F140" s="73">
        <f>AVERAGEA(E140:E155)</f>
        <v>1.4289375</v>
      </c>
      <c r="G140" s="1">
        <v>2.0209999999999999</v>
      </c>
      <c r="H140" s="71">
        <f>AVERAGEA(G140:G143)</f>
        <v>2.4707499999999998</v>
      </c>
      <c r="I140" s="73">
        <f>AVERAGEA(H140:H155)</f>
        <v>2.7202500000000001</v>
      </c>
      <c r="J140" s="4">
        <f t="shared" si="2"/>
        <v>56.209797130133602</v>
      </c>
      <c r="K140" s="71">
        <f>AVERAGEA(J140:J143)</f>
        <v>50.697723583795302</v>
      </c>
      <c r="L140" s="59">
        <f>AVERAGEA(K140:K155)</f>
        <v>53.706803661147404</v>
      </c>
      <c r="N140" s="42"/>
    </row>
    <row r="141" spans="1:14" x14ac:dyDescent="0.25">
      <c r="A141" s="72"/>
      <c r="B141" s="72"/>
      <c r="C141" s="1" t="s">
        <v>4</v>
      </c>
      <c r="D141" s="1">
        <v>1.6479999999999999</v>
      </c>
      <c r="E141" s="71"/>
      <c r="F141" s="74"/>
      <c r="G141" s="1">
        <v>2.7749999999999999</v>
      </c>
      <c r="H141" s="71"/>
      <c r="I141" s="74"/>
      <c r="J141" s="4">
        <f t="shared" si="2"/>
        <v>59.387387387387392</v>
      </c>
      <c r="K141" s="71"/>
      <c r="L141" s="60"/>
      <c r="N141" s="42"/>
    </row>
    <row r="142" spans="1:14" x14ac:dyDescent="0.25">
      <c r="A142" s="72"/>
      <c r="B142" s="72"/>
      <c r="C142" s="1" t="s">
        <v>5</v>
      </c>
      <c r="D142" s="1">
        <v>0.95899999999999996</v>
      </c>
      <c r="E142" s="71"/>
      <c r="F142" s="74"/>
      <c r="G142" s="1">
        <v>2.952</v>
      </c>
      <c r="H142" s="71"/>
      <c r="I142" s="74"/>
      <c r="J142" s="4">
        <f t="shared" si="2"/>
        <v>32.486449864498645</v>
      </c>
      <c r="K142" s="71"/>
      <c r="L142" s="60"/>
      <c r="N142" s="42"/>
    </row>
    <row r="143" spans="1:14" x14ac:dyDescent="0.25">
      <c r="A143" s="72"/>
      <c r="B143" s="72"/>
      <c r="C143" s="1" t="s">
        <v>6</v>
      </c>
      <c r="D143" s="1">
        <v>1.1679999999999999</v>
      </c>
      <c r="E143" s="71"/>
      <c r="F143" s="74"/>
      <c r="G143" s="1">
        <v>2.1349999999999998</v>
      </c>
      <c r="H143" s="71"/>
      <c r="I143" s="74"/>
      <c r="J143" s="4">
        <f t="shared" si="2"/>
        <v>54.707259953161589</v>
      </c>
      <c r="K143" s="71"/>
      <c r="L143" s="60"/>
      <c r="N143" s="42"/>
    </row>
    <row r="144" spans="1:14" x14ac:dyDescent="0.25">
      <c r="A144" s="72"/>
      <c r="B144" s="72" t="s">
        <v>68</v>
      </c>
      <c r="C144" s="1" t="s">
        <v>3</v>
      </c>
      <c r="D144" s="1">
        <v>1.5069999999999999</v>
      </c>
      <c r="E144" s="71">
        <f>AVERAGEA(D144:D147)</f>
        <v>2.04725</v>
      </c>
      <c r="F144" s="74"/>
      <c r="G144" s="1">
        <v>2.8650000000000002</v>
      </c>
      <c r="H144" s="71">
        <f>AVERAGEA(G144:G147)</f>
        <v>3.0089999999999999</v>
      </c>
      <c r="I144" s="74"/>
      <c r="J144" s="4">
        <f t="shared" si="2"/>
        <v>52.600349040139605</v>
      </c>
      <c r="K144" s="71">
        <f>AVERAGEA(J144:J147)</f>
        <v>67.517798657263967</v>
      </c>
      <c r="L144" s="60"/>
      <c r="N144" s="42"/>
    </row>
    <row r="145" spans="1:14" x14ac:dyDescent="0.25">
      <c r="A145" s="72"/>
      <c r="B145" s="72"/>
      <c r="C145" s="1" t="s">
        <v>4</v>
      </c>
      <c r="D145" s="1">
        <v>2.5449999999999999</v>
      </c>
      <c r="E145" s="71"/>
      <c r="F145" s="74"/>
      <c r="G145" s="1">
        <v>3.4940000000000002</v>
      </c>
      <c r="H145" s="71"/>
      <c r="I145" s="74"/>
      <c r="J145" s="4">
        <f t="shared" si="2"/>
        <v>72.839152833428727</v>
      </c>
      <c r="K145" s="71"/>
      <c r="L145" s="60"/>
      <c r="N145" s="42"/>
    </row>
    <row r="146" spans="1:14" x14ac:dyDescent="0.25">
      <c r="A146" s="72"/>
      <c r="B146" s="72"/>
      <c r="C146" s="1" t="s">
        <v>5</v>
      </c>
      <c r="D146" s="1">
        <v>1.708</v>
      </c>
      <c r="E146" s="71"/>
      <c r="F146" s="74"/>
      <c r="G146" s="1">
        <v>2.5819999999999999</v>
      </c>
      <c r="H146" s="71"/>
      <c r="I146" s="74"/>
      <c r="J146" s="4">
        <f t="shared" si="2"/>
        <v>66.150271107668473</v>
      </c>
      <c r="K146" s="71"/>
      <c r="L146" s="60"/>
      <c r="N146" s="42"/>
    </row>
    <row r="147" spans="1:14" x14ac:dyDescent="0.25">
      <c r="A147" s="72"/>
      <c r="B147" s="72"/>
      <c r="C147" s="2" t="s">
        <v>6</v>
      </c>
      <c r="D147" s="1">
        <v>2.4289999999999998</v>
      </c>
      <c r="E147" s="71"/>
      <c r="F147" s="74"/>
      <c r="G147" s="1">
        <v>3.0950000000000002</v>
      </c>
      <c r="H147" s="71"/>
      <c r="I147" s="74"/>
      <c r="J147" s="4">
        <f t="shared" si="2"/>
        <v>78.481421647819047</v>
      </c>
      <c r="K147" s="71"/>
      <c r="L147" s="60"/>
      <c r="N147" s="42"/>
    </row>
    <row r="148" spans="1:14" x14ac:dyDescent="0.25">
      <c r="A148" s="72"/>
      <c r="B148" s="72" t="s">
        <v>66</v>
      </c>
      <c r="C148" s="1" t="s">
        <v>3</v>
      </c>
      <c r="D148" s="1">
        <v>0.623</v>
      </c>
      <c r="E148" s="71">
        <f>AVERAGEA(D148:D151)</f>
        <v>1.02125</v>
      </c>
      <c r="F148" s="74"/>
      <c r="G148" s="1">
        <v>2.3210000000000002</v>
      </c>
      <c r="H148" s="71">
        <f>AVERAGEA(G148:G151)</f>
        <v>2.452</v>
      </c>
      <c r="I148" s="74"/>
      <c r="J148" s="4">
        <f t="shared" si="2"/>
        <v>26.841878500646271</v>
      </c>
      <c r="K148" s="71">
        <f>AVERAGEA(J148:J151)</f>
        <v>48.611122635905403</v>
      </c>
      <c r="L148" s="60"/>
      <c r="N148" s="42"/>
    </row>
    <row r="149" spans="1:14" x14ac:dyDescent="0.25">
      <c r="A149" s="72"/>
      <c r="B149" s="72"/>
      <c r="C149" s="1" t="s">
        <v>4</v>
      </c>
      <c r="D149" s="1">
        <v>1.8320000000000001</v>
      </c>
      <c r="E149" s="71"/>
      <c r="F149" s="74"/>
      <c r="G149" s="1">
        <v>1.6279999999999999</v>
      </c>
      <c r="H149" s="71"/>
      <c r="I149" s="74"/>
      <c r="J149" s="4">
        <f t="shared" si="2"/>
        <v>112.53071253071253</v>
      </c>
      <c r="K149" s="71"/>
      <c r="L149" s="60"/>
      <c r="N149" s="42"/>
    </row>
    <row r="150" spans="1:14" x14ac:dyDescent="0.25">
      <c r="A150" s="72"/>
      <c r="B150" s="72"/>
      <c r="C150" s="1" t="s">
        <v>5</v>
      </c>
      <c r="D150" s="1">
        <v>0.64400000000000002</v>
      </c>
      <c r="E150" s="71"/>
      <c r="F150" s="74"/>
      <c r="G150" s="1">
        <v>2.7069999999999999</v>
      </c>
      <c r="H150" s="71"/>
      <c r="I150" s="74"/>
      <c r="J150" s="4">
        <f t="shared" si="2"/>
        <v>23.790173623937942</v>
      </c>
      <c r="K150" s="71"/>
      <c r="L150" s="60"/>
    </row>
    <row r="151" spans="1:14" x14ac:dyDescent="0.25">
      <c r="A151" s="72"/>
      <c r="B151" s="72"/>
      <c r="C151" s="1" t="s">
        <v>6</v>
      </c>
      <c r="D151" s="1">
        <v>0.98599999999999999</v>
      </c>
      <c r="E151" s="71"/>
      <c r="F151" s="74"/>
      <c r="G151" s="1">
        <v>3.1520000000000001</v>
      </c>
      <c r="H151" s="71"/>
      <c r="I151" s="74"/>
      <c r="J151" s="4">
        <f t="shared" si="2"/>
        <v>31.281725888324875</v>
      </c>
      <c r="K151" s="71"/>
      <c r="L151" s="60"/>
    </row>
    <row r="152" spans="1:14" x14ac:dyDescent="0.25">
      <c r="A152" s="72"/>
      <c r="B152" s="72" t="s">
        <v>67</v>
      </c>
      <c r="C152" s="1" t="s">
        <v>3</v>
      </c>
      <c r="D152" s="1">
        <v>1.159</v>
      </c>
      <c r="E152" s="71">
        <f>AVERAGEA(D152:D155)</f>
        <v>1.4195</v>
      </c>
      <c r="F152" s="74"/>
      <c r="G152" s="1">
        <v>3.2050000000000001</v>
      </c>
      <c r="H152" s="71">
        <f>AVERAGEA(G152:G155)</f>
        <v>2.9492500000000001</v>
      </c>
      <c r="I152" s="74"/>
      <c r="J152" s="4">
        <f t="shared" si="2"/>
        <v>36.162246489859598</v>
      </c>
      <c r="K152" s="71">
        <f>AVERAGEA(J152:J155)</f>
        <v>48.000569767624953</v>
      </c>
      <c r="L152" s="60"/>
    </row>
    <row r="153" spans="1:14" x14ac:dyDescent="0.25">
      <c r="A153" s="72"/>
      <c r="B153" s="72"/>
      <c r="C153" s="1" t="s">
        <v>4</v>
      </c>
      <c r="D153" s="1">
        <v>1.268</v>
      </c>
      <c r="E153" s="71"/>
      <c r="F153" s="74"/>
      <c r="G153" s="1">
        <v>2.617</v>
      </c>
      <c r="H153" s="71"/>
      <c r="I153" s="74"/>
      <c r="J153" s="4">
        <f t="shared" si="2"/>
        <v>48.452426442491401</v>
      </c>
      <c r="K153" s="71"/>
      <c r="L153" s="60"/>
    </row>
    <row r="154" spans="1:14" x14ac:dyDescent="0.25">
      <c r="A154" s="72"/>
      <c r="B154" s="72"/>
      <c r="C154" s="1" t="s">
        <v>5</v>
      </c>
      <c r="D154" s="1">
        <v>1.133</v>
      </c>
      <c r="E154" s="71"/>
      <c r="F154" s="74"/>
      <c r="G154" s="1">
        <v>2.831</v>
      </c>
      <c r="H154" s="71"/>
      <c r="I154" s="74"/>
      <c r="J154" s="4">
        <f t="shared" si="2"/>
        <v>40.021193924408337</v>
      </c>
      <c r="K154" s="71"/>
      <c r="L154" s="60"/>
    </row>
    <row r="155" spans="1:14" x14ac:dyDescent="0.25">
      <c r="A155" s="72"/>
      <c r="B155" s="72"/>
      <c r="C155" s="1" t="s">
        <v>6</v>
      </c>
      <c r="D155" s="1">
        <v>2.1179999999999999</v>
      </c>
      <c r="E155" s="71"/>
      <c r="F155" s="75"/>
      <c r="G155" s="1">
        <v>3.1440000000000001</v>
      </c>
      <c r="H155" s="71"/>
      <c r="I155" s="75"/>
      <c r="J155" s="4">
        <f t="shared" si="2"/>
        <v>67.36641221374046</v>
      </c>
      <c r="K155" s="71"/>
      <c r="L155" s="61"/>
    </row>
    <row r="156" spans="1:14" x14ac:dyDescent="0.25">
      <c r="A156" s="72" t="s">
        <v>97</v>
      </c>
      <c r="B156" s="72" t="s">
        <v>69</v>
      </c>
      <c r="C156" s="1" t="s">
        <v>3</v>
      </c>
      <c r="D156" s="1">
        <v>2.6339999999999999</v>
      </c>
      <c r="E156" s="71">
        <f>AVERAGEA(D156:D159)</f>
        <v>2.1127500000000001</v>
      </c>
      <c r="F156" s="73">
        <f>AVERAGEA(E156:E171)</f>
        <v>1.9135</v>
      </c>
      <c r="G156" s="1">
        <v>2.8759999999999999</v>
      </c>
      <c r="H156" s="71">
        <f>AVERAGEA(G156:G159)</f>
        <v>2.9764999999999997</v>
      </c>
      <c r="I156" s="73">
        <f>AVERAGEA(H156:H171)</f>
        <v>2.7363124999999999</v>
      </c>
      <c r="J156" s="4">
        <f t="shared" si="2"/>
        <v>91.585535465924892</v>
      </c>
      <c r="K156" s="71">
        <f>AVERAGEA(J156:J159)</f>
        <v>70.422742555695294</v>
      </c>
      <c r="L156" s="59">
        <f>AVERAGEA(K156:K171)</f>
        <v>70.289239970284271</v>
      </c>
    </row>
    <row r="157" spans="1:14" x14ac:dyDescent="0.25">
      <c r="A157" s="72"/>
      <c r="B157" s="72"/>
      <c r="C157" s="1" t="s">
        <v>4</v>
      </c>
      <c r="D157" s="1">
        <v>2.8809999999999998</v>
      </c>
      <c r="E157" s="71"/>
      <c r="F157" s="74"/>
      <c r="G157" s="1">
        <v>3.2629999999999999</v>
      </c>
      <c r="H157" s="71"/>
      <c r="I157" s="74"/>
      <c r="J157" s="4">
        <f t="shared" si="2"/>
        <v>88.292981918479924</v>
      </c>
      <c r="K157" s="71"/>
      <c r="L157" s="60"/>
    </row>
    <row r="158" spans="1:14" x14ac:dyDescent="0.25">
      <c r="A158" s="72"/>
      <c r="B158" s="72"/>
      <c r="C158" s="1" t="s">
        <v>5</v>
      </c>
      <c r="D158" s="1">
        <v>1.54</v>
      </c>
      <c r="E158" s="71"/>
      <c r="F158" s="74"/>
      <c r="G158" s="1">
        <v>3.02</v>
      </c>
      <c r="H158" s="71"/>
      <c r="I158" s="74"/>
      <c r="J158" s="4">
        <f t="shared" si="2"/>
        <v>50.993377483443716</v>
      </c>
      <c r="K158" s="71"/>
      <c r="L158" s="60"/>
    </row>
    <row r="159" spans="1:14" x14ac:dyDescent="0.25">
      <c r="A159" s="72"/>
      <c r="B159" s="72"/>
      <c r="C159" s="1" t="s">
        <v>6</v>
      </c>
      <c r="D159" s="1">
        <v>1.3959999999999999</v>
      </c>
      <c r="E159" s="71"/>
      <c r="F159" s="74"/>
      <c r="G159" s="1">
        <v>2.7469999999999999</v>
      </c>
      <c r="H159" s="71"/>
      <c r="I159" s="74"/>
      <c r="J159" s="4">
        <f t="shared" si="2"/>
        <v>50.81907535493265</v>
      </c>
      <c r="K159" s="71"/>
      <c r="L159" s="60"/>
    </row>
    <row r="160" spans="1:14" x14ac:dyDescent="0.25">
      <c r="A160" s="72"/>
      <c r="B160" s="72" t="s">
        <v>68</v>
      </c>
      <c r="C160" s="1" t="s">
        <v>3</v>
      </c>
      <c r="D160" s="1">
        <v>2.1509999999999998</v>
      </c>
      <c r="E160" s="71">
        <f>AVERAGEA(D160:D163)</f>
        <v>2.2177500000000001</v>
      </c>
      <c r="F160" s="74"/>
      <c r="G160" s="1">
        <v>3.387</v>
      </c>
      <c r="H160" s="71">
        <f>AVERAGEA(G160:G163)</f>
        <v>3.1537500000000001</v>
      </c>
      <c r="I160" s="74"/>
      <c r="J160" s="4">
        <f t="shared" si="2"/>
        <v>63.507528786536746</v>
      </c>
      <c r="K160" s="71">
        <f>AVERAGEA(J160:J163)</f>
        <v>70.098361372213816</v>
      </c>
      <c r="L160" s="60"/>
    </row>
    <row r="161" spans="1:12" x14ac:dyDescent="0.25">
      <c r="A161" s="72"/>
      <c r="B161" s="72"/>
      <c r="C161" s="1" t="s">
        <v>4</v>
      </c>
      <c r="D161" s="1">
        <v>2.62</v>
      </c>
      <c r="E161" s="71"/>
      <c r="F161" s="74"/>
      <c r="G161" s="1">
        <v>3.802</v>
      </c>
      <c r="H161" s="71"/>
      <c r="I161" s="74"/>
      <c r="J161" s="4">
        <f t="shared" si="2"/>
        <v>68.911099421357179</v>
      </c>
      <c r="K161" s="71"/>
      <c r="L161" s="60"/>
    </row>
    <row r="162" spans="1:12" x14ac:dyDescent="0.25">
      <c r="A162" s="72"/>
      <c r="B162" s="72"/>
      <c r="C162" s="1" t="s">
        <v>5</v>
      </c>
      <c r="D162" s="1">
        <v>1.4550000000000001</v>
      </c>
      <c r="E162" s="71"/>
      <c r="F162" s="74"/>
      <c r="G162" s="1">
        <v>2.2400000000000002</v>
      </c>
      <c r="H162" s="71"/>
      <c r="I162" s="74"/>
      <c r="J162" s="4">
        <f t="shared" si="2"/>
        <v>64.955357142857139</v>
      </c>
      <c r="K162" s="71"/>
      <c r="L162" s="60"/>
    </row>
    <row r="163" spans="1:12" x14ac:dyDescent="0.25">
      <c r="A163" s="72"/>
      <c r="B163" s="72"/>
      <c r="C163" s="1" t="s">
        <v>6</v>
      </c>
      <c r="D163" s="1">
        <v>2.645</v>
      </c>
      <c r="E163" s="71"/>
      <c r="F163" s="74"/>
      <c r="G163" s="1">
        <v>3.1859999999999999</v>
      </c>
      <c r="H163" s="71"/>
      <c r="I163" s="74"/>
      <c r="J163" s="4">
        <f t="shared" si="2"/>
        <v>83.019460138104208</v>
      </c>
      <c r="K163" s="71"/>
      <c r="L163" s="60"/>
    </row>
    <row r="164" spans="1:12" x14ac:dyDescent="0.25">
      <c r="A164" s="72"/>
      <c r="B164" s="72" t="s">
        <v>66</v>
      </c>
      <c r="C164" s="1" t="s">
        <v>3</v>
      </c>
      <c r="D164" s="1">
        <v>1.9219999999999999</v>
      </c>
      <c r="E164" s="71">
        <f>AVERAGEA(D164:D167)</f>
        <v>1.79975</v>
      </c>
      <c r="F164" s="74"/>
      <c r="G164" s="1">
        <v>2.238</v>
      </c>
      <c r="H164" s="71">
        <f>AVERAGEA(G164:G167)</f>
        <v>2.4232499999999999</v>
      </c>
      <c r="I164" s="74"/>
      <c r="J164" s="4">
        <f t="shared" si="2"/>
        <v>85.880250223413753</v>
      </c>
      <c r="K164" s="71">
        <f>AVERAGEA(J164:J167)</f>
        <v>75.850966557295308</v>
      </c>
      <c r="L164" s="60"/>
    </row>
    <row r="165" spans="1:12" x14ac:dyDescent="0.25">
      <c r="A165" s="72"/>
      <c r="B165" s="72"/>
      <c r="C165" s="1" t="s">
        <v>4</v>
      </c>
      <c r="D165" s="1">
        <v>2.2130000000000001</v>
      </c>
      <c r="E165" s="71"/>
      <c r="F165" s="74"/>
      <c r="G165" s="1">
        <v>2.6509999999999998</v>
      </c>
      <c r="H165" s="71"/>
      <c r="I165" s="74"/>
      <c r="J165" s="4">
        <f t="shared" si="2"/>
        <v>83.477932855526234</v>
      </c>
      <c r="K165" s="71"/>
      <c r="L165" s="60"/>
    </row>
    <row r="166" spans="1:12" x14ac:dyDescent="0.25">
      <c r="A166" s="72"/>
      <c r="B166" s="72"/>
      <c r="C166" s="1" t="s">
        <v>5</v>
      </c>
      <c r="D166" s="1">
        <v>1.131</v>
      </c>
      <c r="E166" s="71"/>
      <c r="F166" s="74"/>
      <c r="G166" s="1">
        <v>2.71</v>
      </c>
      <c r="H166" s="71"/>
      <c r="I166" s="74"/>
      <c r="J166" s="4">
        <f t="shared" si="2"/>
        <v>41.73431734317343</v>
      </c>
      <c r="K166" s="71"/>
      <c r="L166" s="60"/>
    </row>
    <row r="167" spans="1:12" x14ac:dyDescent="0.25">
      <c r="A167" s="72"/>
      <c r="B167" s="72"/>
      <c r="C167" s="1" t="s">
        <v>6</v>
      </c>
      <c r="D167" s="1">
        <v>1.9330000000000001</v>
      </c>
      <c r="E167" s="71"/>
      <c r="F167" s="74"/>
      <c r="G167" s="1">
        <v>2.0939999999999999</v>
      </c>
      <c r="H167" s="71"/>
      <c r="I167" s="74"/>
      <c r="J167" s="4">
        <f t="shared" si="2"/>
        <v>92.31136580706783</v>
      </c>
      <c r="K167" s="71"/>
      <c r="L167" s="60"/>
    </row>
    <row r="168" spans="1:12" x14ac:dyDescent="0.25">
      <c r="A168" s="72"/>
      <c r="B168" s="72" t="s">
        <v>67</v>
      </c>
      <c r="C168" s="1" t="s">
        <v>3</v>
      </c>
      <c r="D168" s="1">
        <v>1.6639999999999999</v>
      </c>
      <c r="E168" s="71">
        <f>AVERAGEA(D168:D171)</f>
        <v>1.5237499999999999</v>
      </c>
      <c r="F168" s="74"/>
      <c r="G168" s="1">
        <v>2.8580000000000001</v>
      </c>
      <c r="H168" s="71">
        <f>AVERAGEA(G168:G171)</f>
        <v>2.39175</v>
      </c>
      <c r="I168" s="74"/>
      <c r="J168" s="4">
        <f t="shared" si="2"/>
        <v>58.222533240027985</v>
      </c>
      <c r="K168" s="71">
        <f>AVERAGEA(J168:J171)</f>
        <v>64.784889395932666</v>
      </c>
      <c r="L168" s="60"/>
    </row>
    <row r="169" spans="1:12" x14ac:dyDescent="0.25">
      <c r="A169" s="72"/>
      <c r="B169" s="72"/>
      <c r="C169" s="1" t="s">
        <v>4</v>
      </c>
      <c r="D169" s="1">
        <v>1.018</v>
      </c>
      <c r="E169" s="71"/>
      <c r="F169" s="74"/>
      <c r="G169" s="1">
        <v>2.3879999999999999</v>
      </c>
      <c r="H169" s="71"/>
      <c r="I169" s="74"/>
      <c r="J169" s="4">
        <f t="shared" si="2"/>
        <v>42.629815745393643</v>
      </c>
      <c r="K169" s="71"/>
      <c r="L169" s="60"/>
    </row>
    <row r="170" spans="1:12" x14ac:dyDescent="0.25">
      <c r="A170" s="72"/>
      <c r="B170" s="72"/>
      <c r="C170" s="1" t="s">
        <v>5</v>
      </c>
      <c r="D170" s="1">
        <v>1.7</v>
      </c>
      <c r="E170" s="71"/>
      <c r="F170" s="74"/>
      <c r="G170" s="1">
        <v>2.06</v>
      </c>
      <c r="H170" s="71"/>
      <c r="I170" s="74"/>
      <c r="J170" s="4">
        <f t="shared" si="2"/>
        <v>82.524271844660191</v>
      </c>
      <c r="K170" s="71"/>
      <c r="L170" s="60"/>
    </row>
    <row r="171" spans="1:12" x14ac:dyDescent="0.25">
      <c r="A171" s="72"/>
      <c r="B171" s="72"/>
      <c r="C171" s="1" t="s">
        <v>6</v>
      </c>
      <c r="D171" s="1">
        <v>1.7130000000000001</v>
      </c>
      <c r="E171" s="71"/>
      <c r="F171" s="75"/>
      <c r="G171" s="1">
        <v>2.2610000000000001</v>
      </c>
      <c r="H171" s="71"/>
      <c r="I171" s="75"/>
      <c r="J171" s="4">
        <f t="shared" si="2"/>
        <v>75.76293675364883</v>
      </c>
      <c r="K171" s="71"/>
      <c r="L171" s="61"/>
    </row>
    <row r="172" spans="1:12" x14ac:dyDescent="0.25">
      <c r="A172" s="72" t="s">
        <v>98</v>
      </c>
      <c r="B172" s="72" t="s">
        <v>69</v>
      </c>
      <c r="C172" s="1" t="s">
        <v>3</v>
      </c>
      <c r="D172" s="1">
        <v>1.7</v>
      </c>
      <c r="E172" s="71">
        <f>AVERAGEA(D172:D175)</f>
        <v>1.4704999999999999</v>
      </c>
      <c r="F172" s="73">
        <f>AVERAGEA(E172:E187)</f>
        <v>1.6179375</v>
      </c>
      <c r="G172" s="1">
        <v>2.7480000000000002</v>
      </c>
      <c r="H172" s="71">
        <f>AVERAGEA(G172:G175)</f>
        <v>2.9532500000000002</v>
      </c>
      <c r="I172" s="73">
        <f>AVERAGEA(H172:H187)</f>
        <v>2.9280624999999998</v>
      </c>
      <c r="J172" s="4">
        <f t="shared" si="2"/>
        <v>61.863173216885002</v>
      </c>
      <c r="K172" s="71">
        <f>AVERAGEA(J172:J175)</f>
        <v>49.668450777484132</v>
      </c>
      <c r="L172" s="59">
        <f>AVERAGEA(K172:K187)</f>
        <v>55.259473049648584</v>
      </c>
    </row>
    <row r="173" spans="1:12" x14ac:dyDescent="0.25">
      <c r="A173" s="72"/>
      <c r="B173" s="72"/>
      <c r="C173" s="1" t="s">
        <v>4</v>
      </c>
      <c r="D173" s="1">
        <v>1.145</v>
      </c>
      <c r="E173" s="71"/>
      <c r="F173" s="74"/>
      <c r="G173" s="1">
        <v>2.722</v>
      </c>
      <c r="H173" s="71"/>
      <c r="I173" s="74"/>
      <c r="J173" s="4">
        <f t="shared" si="2"/>
        <v>42.064658339456287</v>
      </c>
      <c r="K173" s="71"/>
      <c r="L173" s="60"/>
    </row>
    <row r="174" spans="1:12" x14ac:dyDescent="0.25">
      <c r="A174" s="72"/>
      <c r="B174" s="72"/>
      <c r="C174" s="1" t="s">
        <v>5</v>
      </c>
      <c r="D174" s="1">
        <v>1.085</v>
      </c>
      <c r="E174" s="71"/>
      <c r="F174" s="74"/>
      <c r="G174" s="1">
        <v>3.0329999999999999</v>
      </c>
      <c r="H174" s="71"/>
      <c r="I174" s="74"/>
      <c r="J174" s="4">
        <f t="shared" si="2"/>
        <v>35.773161885921532</v>
      </c>
      <c r="K174" s="71"/>
      <c r="L174" s="60"/>
    </row>
    <row r="175" spans="1:12" x14ac:dyDescent="0.25">
      <c r="A175" s="72"/>
      <c r="B175" s="72"/>
      <c r="C175" s="1" t="s">
        <v>6</v>
      </c>
      <c r="D175" s="1">
        <v>1.952</v>
      </c>
      <c r="E175" s="71"/>
      <c r="F175" s="74"/>
      <c r="G175" s="1">
        <v>3.31</v>
      </c>
      <c r="H175" s="71"/>
      <c r="I175" s="74"/>
      <c r="J175" s="4">
        <f t="shared" si="2"/>
        <v>58.972809667673708</v>
      </c>
      <c r="K175" s="71"/>
      <c r="L175" s="60"/>
    </row>
    <row r="176" spans="1:12" x14ac:dyDescent="0.25">
      <c r="A176" s="72"/>
      <c r="B176" s="72" t="s">
        <v>68</v>
      </c>
      <c r="C176" s="1" t="s">
        <v>3</v>
      </c>
      <c r="D176" s="1">
        <v>1.82</v>
      </c>
      <c r="E176" s="71">
        <f>AVERAGEA(D176:D179)</f>
        <v>1.7627499999999998</v>
      </c>
      <c r="F176" s="74"/>
      <c r="G176" s="1">
        <v>3.2629999999999999</v>
      </c>
      <c r="H176" s="71">
        <f>AVERAGEA(G176:G179)</f>
        <v>3.1819999999999999</v>
      </c>
      <c r="I176" s="74"/>
      <c r="J176" s="4">
        <f t="shared" si="2"/>
        <v>55.776892430278892</v>
      </c>
      <c r="K176" s="71">
        <f>AVERAGEA(J176:J179)</f>
        <v>55.317542504160066</v>
      </c>
      <c r="L176" s="60"/>
    </row>
    <row r="177" spans="1:12" x14ac:dyDescent="0.25">
      <c r="A177" s="72"/>
      <c r="B177" s="72"/>
      <c r="C177" s="1" t="s">
        <v>4</v>
      </c>
      <c r="D177" s="1">
        <v>1.831</v>
      </c>
      <c r="E177" s="71"/>
      <c r="F177" s="74"/>
      <c r="G177" s="1">
        <v>3.0710000000000002</v>
      </c>
      <c r="H177" s="71"/>
      <c r="I177" s="74"/>
      <c r="J177" s="4">
        <f t="shared" si="2"/>
        <v>59.622272875284921</v>
      </c>
      <c r="K177" s="71"/>
      <c r="L177" s="60"/>
    </row>
    <row r="178" spans="1:12" x14ac:dyDescent="0.25">
      <c r="A178" s="72"/>
      <c r="B178" s="72"/>
      <c r="C178" s="1" t="s">
        <v>5</v>
      </c>
      <c r="D178" s="1">
        <v>2.0169999999999999</v>
      </c>
      <c r="E178" s="71"/>
      <c r="F178" s="74"/>
      <c r="G178" s="1">
        <v>3.2879999999999998</v>
      </c>
      <c r="H178" s="71"/>
      <c r="I178" s="74"/>
      <c r="J178" s="4">
        <f t="shared" si="2"/>
        <v>61.34428223844283</v>
      </c>
      <c r="K178" s="71"/>
      <c r="L178" s="60"/>
    </row>
    <row r="179" spans="1:12" x14ac:dyDescent="0.25">
      <c r="A179" s="72"/>
      <c r="B179" s="72"/>
      <c r="C179" s="1" t="s">
        <v>6</v>
      </c>
      <c r="D179" s="1">
        <v>1.383</v>
      </c>
      <c r="E179" s="71"/>
      <c r="F179" s="74"/>
      <c r="G179" s="1">
        <v>3.1059999999999999</v>
      </c>
      <c r="H179" s="71"/>
      <c r="I179" s="74"/>
      <c r="J179" s="4">
        <f t="shared" si="2"/>
        <v>44.526722472633615</v>
      </c>
      <c r="K179" s="71"/>
      <c r="L179" s="60"/>
    </row>
    <row r="180" spans="1:12" x14ac:dyDescent="0.25">
      <c r="A180" s="72"/>
      <c r="B180" s="72" t="s">
        <v>66</v>
      </c>
      <c r="C180" s="1" t="s">
        <v>3</v>
      </c>
      <c r="D180" s="1">
        <v>1.5920000000000001</v>
      </c>
      <c r="E180" s="71">
        <f>AVERAGEA(D180:D183)</f>
        <v>1.7522499999999999</v>
      </c>
      <c r="F180" s="74"/>
      <c r="G180" s="1">
        <v>2.9510000000000001</v>
      </c>
      <c r="H180" s="71">
        <f>AVERAGEA(G180:G183)</f>
        <v>2.7962500000000001</v>
      </c>
      <c r="I180" s="74"/>
      <c r="J180" s="4">
        <f t="shared" si="2"/>
        <v>53.947814300237205</v>
      </c>
      <c r="K180" s="71">
        <f>AVERAGEA(J180:J183)</f>
        <v>62.631080427599954</v>
      </c>
      <c r="L180" s="60"/>
    </row>
    <row r="181" spans="1:12" x14ac:dyDescent="0.25">
      <c r="A181" s="72"/>
      <c r="B181" s="72"/>
      <c r="C181" s="1" t="s">
        <v>4</v>
      </c>
      <c r="D181" s="1">
        <v>1.4530000000000001</v>
      </c>
      <c r="E181" s="71"/>
      <c r="F181" s="74"/>
      <c r="G181" s="1">
        <v>2.331</v>
      </c>
      <c r="H181" s="71"/>
      <c r="I181" s="74"/>
      <c r="J181" s="4">
        <f t="shared" si="2"/>
        <v>62.33376233376233</v>
      </c>
      <c r="K181" s="71"/>
      <c r="L181" s="60"/>
    </row>
    <row r="182" spans="1:12" x14ac:dyDescent="0.25">
      <c r="A182" s="72"/>
      <c r="B182" s="72"/>
      <c r="C182" s="1" t="s">
        <v>5</v>
      </c>
      <c r="D182" s="1">
        <v>2.081</v>
      </c>
      <c r="E182" s="71"/>
      <c r="F182" s="74"/>
      <c r="G182" s="1">
        <v>3.0630000000000002</v>
      </c>
      <c r="H182" s="71"/>
      <c r="I182" s="74"/>
      <c r="J182" s="4">
        <f t="shared" si="2"/>
        <v>67.939928174991834</v>
      </c>
      <c r="K182" s="71"/>
      <c r="L182" s="60"/>
    </row>
    <row r="183" spans="1:12" x14ac:dyDescent="0.25">
      <c r="A183" s="72"/>
      <c r="B183" s="72"/>
      <c r="C183" s="1" t="s">
        <v>6</v>
      </c>
      <c r="D183" s="1">
        <v>1.883</v>
      </c>
      <c r="E183" s="71"/>
      <c r="F183" s="74"/>
      <c r="G183" s="1">
        <v>2.84</v>
      </c>
      <c r="H183" s="71"/>
      <c r="I183" s="74"/>
      <c r="J183" s="4">
        <f t="shared" si="2"/>
        <v>66.302816901408463</v>
      </c>
      <c r="K183" s="71"/>
      <c r="L183" s="60"/>
    </row>
    <row r="184" spans="1:12" x14ac:dyDescent="0.25">
      <c r="A184" s="72"/>
      <c r="B184" s="72" t="s">
        <v>67</v>
      </c>
      <c r="C184" s="1" t="s">
        <v>3</v>
      </c>
      <c r="D184" s="1">
        <v>1.3340000000000001</v>
      </c>
      <c r="E184" s="71">
        <f>AVERAGEA(D184:D187)</f>
        <v>1.4862500000000001</v>
      </c>
      <c r="F184" s="74"/>
      <c r="G184" s="1">
        <v>2.5649999999999999</v>
      </c>
      <c r="H184" s="71">
        <f>AVERAGEA(G184:G187)</f>
        <v>2.7807499999999998</v>
      </c>
      <c r="I184" s="74"/>
      <c r="J184" s="4">
        <f>(D184/G184)*100</f>
        <v>52.007797270955166</v>
      </c>
      <c r="K184" s="71">
        <f>AVERAGEA(J184:J187)</f>
        <v>53.420818489350182</v>
      </c>
      <c r="L184" s="60"/>
    </row>
    <row r="185" spans="1:12" x14ac:dyDescent="0.25">
      <c r="A185" s="72"/>
      <c r="B185" s="72"/>
      <c r="C185" s="1" t="s">
        <v>4</v>
      </c>
      <c r="D185" s="1">
        <v>1.49</v>
      </c>
      <c r="E185" s="71"/>
      <c r="F185" s="74"/>
      <c r="G185" s="1">
        <v>2.871</v>
      </c>
      <c r="H185" s="71"/>
      <c r="I185" s="74"/>
      <c r="J185" s="4">
        <f t="shared" si="2"/>
        <v>51.898293277603628</v>
      </c>
      <c r="K185" s="71"/>
      <c r="L185" s="60"/>
    </row>
    <row r="186" spans="1:12" x14ac:dyDescent="0.25">
      <c r="A186" s="72"/>
      <c r="B186" s="72"/>
      <c r="C186" s="1" t="s">
        <v>5</v>
      </c>
      <c r="D186" s="1">
        <v>1.577</v>
      </c>
      <c r="E186" s="71"/>
      <c r="F186" s="74"/>
      <c r="G186" s="1">
        <v>2.8980000000000001</v>
      </c>
      <c r="H186" s="71"/>
      <c r="I186" s="74"/>
      <c r="J186" s="4">
        <f t="shared" si="2"/>
        <v>54.416839199447885</v>
      </c>
      <c r="K186" s="71"/>
      <c r="L186" s="60"/>
    </row>
    <row r="187" spans="1:12" x14ac:dyDescent="0.25">
      <c r="A187" s="72"/>
      <c r="B187" s="72"/>
      <c r="C187" s="1" t="s">
        <v>6</v>
      </c>
      <c r="D187" s="1">
        <v>1.544</v>
      </c>
      <c r="E187" s="71"/>
      <c r="F187" s="75"/>
      <c r="G187" s="1">
        <v>2.7890000000000001</v>
      </c>
      <c r="H187" s="71"/>
      <c r="I187" s="75"/>
      <c r="J187" s="4">
        <f t="shared" si="2"/>
        <v>55.360344209394043</v>
      </c>
      <c r="K187" s="71"/>
      <c r="L187" s="61"/>
    </row>
    <row r="188" spans="1:12" x14ac:dyDescent="0.25">
      <c r="A188" s="72" t="s">
        <v>99</v>
      </c>
      <c r="B188" s="72" t="s">
        <v>69</v>
      </c>
      <c r="C188" s="1" t="s">
        <v>3</v>
      </c>
      <c r="D188" s="1"/>
      <c r="E188" s="71" t="e">
        <f>AVERAGEA(D188:D191)</f>
        <v>#DIV/0!</v>
      </c>
      <c r="F188" s="73" t="e">
        <f>AVERAGEA(E188:E203)</f>
        <v>#DIV/0!</v>
      </c>
      <c r="G188" s="1"/>
      <c r="H188" s="71" t="e">
        <f>AVERAGEA(G188:G191)</f>
        <v>#DIV/0!</v>
      </c>
      <c r="I188" s="73" t="e">
        <f>AVERAGEA(H188:H203)</f>
        <v>#DIV/0!</v>
      </c>
      <c r="J188" s="4" t="e">
        <f t="shared" si="2"/>
        <v>#DIV/0!</v>
      </c>
      <c r="K188" s="71" t="e">
        <f>AVERAGEA(J188:J191)</f>
        <v>#DIV/0!</v>
      </c>
      <c r="L188" s="59" t="e">
        <f>AVERAGEA(K188:K203)</f>
        <v>#DIV/0!</v>
      </c>
    </row>
    <row r="189" spans="1:12" x14ac:dyDescent="0.25">
      <c r="A189" s="72"/>
      <c r="B189" s="72"/>
      <c r="C189" s="1" t="s">
        <v>4</v>
      </c>
      <c r="D189" s="1"/>
      <c r="E189" s="71"/>
      <c r="F189" s="74"/>
      <c r="G189" s="1"/>
      <c r="H189" s="71"/>
      <c r="I189" s="74"/>
      <c r="J189" s="4" t="e">
        <f t="shared" ref="J189:J203" si="3">(D189/G189)*100</f>
        <v>#DIV/0!</v>
      </c>
      <c r="K189" s="71"/>
      <c r="L189" s="60"/>
    </row>
    <row r="190" spans="1:12" x14ac:dyDescent="0.25">
      <c r="A190" s="72"/>
      <c r="B190" s="72"/>
      <c r="C190" s="1" t="s">
        <v>5</v>
      </c>
      <c r="D190" s="1"/>
      <c r="E190" s="71"/>
      <c r="F190" s="74"/>
      <c r="G190" s="1"/>
      <c r="H190" s="71"/>
      <c r="I190" s="74"/>
      <c r="J190" s="4" t="e">
        <f t="shared" si="3"/>
        <v>#DIV/0!</v>
      </c>
      <c r="K190" s="71"/>
      <c r="L190" s="60"/>
    </row>
    <row r="191" spans="1:12" x14ac:dyDescent="0.25">
      <c r="A191" s="72"/>
      <c r="B191" s="72"/>
      <c r="C191" s="1" t="s">
        <v>6</v>
      </c>
      <c r="D191" s="1"/>
      <c r="E191" s="71"/>
      <c r="F191" s="74"/>
      <c r="G191" s="1"/>
      <c r="H191" s="71"/>
      <c r="I191" s="74"/>
      <c r="J191" s="4" t="e">
        <f t="shared" si="3"/>
        <v>#DIV/0!</v>
      </c>
      <c r="K191" s="71"/>
      <c r="L191" s="60"/>
    </row>
    <row r="192" spans="1:12" x14ac:dyDescent="0.25">
      <c r="A192" s="72"/>
      <c r="B192" s="72" t="s">
        <v>68</v>
      </c>
      <c r="C192" s="1" t="s">
        <v>3</v>
      </c>
      <c r="D192" s="1"/>
      <c r="E192" s="71" t="e">
        <f>AVERAGEA(D192:D195)</f>
        <v>#DIV/0!</v>
      </c>
      <c r="F192" s="74"/>
      <c r="G192" s="1"/>
      <c r="H192" s="71" t="e">
        <f>AVERAGEA(G192:G195)</f>
        <v>#DIV/0!</v>
      </c>
      <c r="I192" s="74"/>
      <c r="J192" s="4" t="e">
        <f t="shared" si="3"/>
        <v>#DIV/0!</v>
      </c>
      <c r="K192" s="71" t="e">
        <f>AVERAGEA(J192:J195)</f>
        <v>#DIV/0!</v>
      </c>
      <c r="L192" s="60"/>
    </row>
    <row r="193" spans="1:18" x14ac:dyDescent="0.25">
      <c r="A193" s="72"/>
      <c r="B193" s="72"/>
      <c r="C193" s="1" t="s">
        <v>4</v>
      </c>
      <c r="D193" s="1"/>
      <c r="E193" s="71"/>
      <c r="F193" s="74"/>
      <c r="G193" s="1"/>
      <c r="H193" s="71"/>
      <c r="I193" s="74"/>
      <c r="J193" s="4" t="e">
        <f t="shared" si="3"/>
        <v>#DIV/0!</v>
      </c>
      <c r="K193" s="71"/>
      <c r="L193" s="60"/>
    </row>
    <row r="194" spans="1:18" x14ac:dyDescent="0.25">
      <c r="A194" s="72"/>
      <c r="B194" s="72"/>
      <c r="C194" s="1" t="s">
        <v>5</v>
      </c>
      <c r="D194" s="1"/>
      <c r="E194" s="71"/>
      <c r="F194" s="74"/>
      <c r="G194" s="1"/>
      <c r="H194" s="71"/>
      <c r="I194" s="74"/>
      <c r="J194" s="4" t="e">
        <f t="shared" si="3"/>
        <v>#DIV/0!</v>
      </c>
      <c r="K194" s="71"/>
      <c r="L194" s="60"/>
    </row>
    <row r="195" spans="1:18" x14ac:dyDescent="0.25">
      <c r="A195" s="72"/>
      <c r="B195" s="72"/>
      <c r="C195" s="2" t="s">
        <v>6</v>
      </c>
      <c r="D195" s="1"/>
      <c r="E195" s="71"/>
      <c r="F195" s="74"/>
      <c r="G195" s="1"/>
      <c r="H195" s="71"/>
      <c r="I195" s="74"/>
      <c r="J195" s="4" t="e">
        <f t="shared" si="3"/>
        <v>#DIV/0!</v>
      </c>
      <c r="K195" s="71"/>
      <c r="L195" s="60"/>
    </row>
    <row r="196" spans="1:18" x14ac:dyDescent="0.25">
      <c r="A196" s="72"/>
      <c r="B196" s="72" t="s">
        <v>66</v>
      </c>
      <c r="C196" s="1" t="s">
        <v>3</v>
      </c>
      <c r="D196" s="1"/>
      <c r="E196" s="71" t="e">
        <f>AVERAGEA(D196:D199)</f>
        <v>#DIV/0!</v>
      </c>
      <c r="F196" s="74"/>
      <c r="G196" s="1"/>
      <c r="H196" s="71" t="e">
        <f>AVERAGEA(G196:G199)</f>
        <v>#DIV/0!</v>
      </c>
      <c r="I196" s="74"/>
      <c r="J196" s="4" t="e">
        <f t="shared" si="3"/>
        <v>#DIV/0!</v>
      </c>
      <c r="K196" s="71" t="e">
        <f>AVERAGEA(J196:J199)</f>
        <v>#DIV/0!</v>
      </c>
      <c r="L196" s="60"/>
    </row>
    <row r="197" spans="1:18" x14ac:dyDescent="0.25">
      <c r="A197" s="72"/>
      <c r="B197" s="72"/>
      <c r="C197" s="1" t="s">
        <v>4</v>
      </c>
      <c r="D197" s="1"/>
      <c r="E197" s="71"/>
      <c r="F197" s="74"/>
      <c r="G197" s="1"/>
      <c r="H197" s="71"/>
      <c r="I197" s="74"/>
      <c r="J197" s="4" t="e">
        <f t="shared" si="3"/>
        <v>#DIV/0!</v>
      </c>
      <c r="K197" s="71"/>
      <c r="L197" s="60"/>
    </row>
    <row r="198" spans="1:18" x14ac:dyDescent="0.25">
      <c r="A198" s="72"/>
      <c r="B198" s="72"/>
      <c r="C198" s="1" t="s">
        <v>5</v>
      </c>
      <c r="D198" s="1"/>
      <c r="E198" s="71"/>
      <c r="F198" s="74"/>
      <c r="G198" s="1"/>
      <c r="H198" s="71"/>
      <c r="I198" s="74"/>
      <c r="J198" s="4" t="e">
        <f t="shared" si="3"/>
        <v>#DIV/0!</v>
      </c>
      <c r="K198" s="71"/>
      <c r="L198" s="60"/>
    </row>
    <row r="199" spans="1:18" x14ac:dyDescent="0.25">
      <c r="A199" s="72"/>
      <c r="B199" s="72"/>
      <c r="C199" s="1" t="s">
        <v>6</v>
      </c>
      <c r="D199" s="1"/>
      <c r="E199" s="71"/>
      <c r="F199" s="74"/>
      <c r="G199" s="1"/>
      <c r="H199" s="71"/>
      <c r="I199" s="74"/>
      <c r="J199" s="4" t="e">
        <f t="shared" si="3"/>
        <v>#DIV/0!</v>
      </c>
      <c r="K199" s="71"/>
      <c r="L199" s="60"/>
    </row>
    <row r="200" spans="1:18" x14ac:dyDescent="0.25">
      <c r="A200" s="72"/>
      <c r="B200" s="72" t="s">
        <v>67</v>
      </c>
      <c r="C200" s="1" t="s">
        <v>3</v>
      </c>
      <c r="D200" s="1"/>
      <c r="E200" s="71" t="e">
        <f>AVERAGEA(D200:D203)</f>
        <v>#DIV/0!</v>
      </c>
      <c r="F200" s="74"/>
      <c r="G200" s="1"/>
      <c r="H200" s="71" t="e">
        <f>AVERAGEA(G200:G203)</f>
        <v>#DIV/0!</v>
      </c>
      <c r="I200" s="74"/>
      <c r="J200" s="4" t="e">
        <f t="shared" si="3"/>
        <v>#DIV/0!</v>
      </c>
      <c r="K200" s="71" t="e">
        <f>AVERAGEA(J200:J203)</f>
        <v>#DIV/0!</v>
      </c>
      <c r="L200" s="60"/>
    </row>
    <row r="201" spans="1:18" x14ac:dyDescent="0.25">
      <c r="A201" s="72"/>
      <c r="B201" s="72"/>
      <c r="C201" s="1" t="s">
        <v>4</v>
      </c>
      <c r="D201" s="1"/>
      <c r="E201" s="71"/>
      <c r="F201" s="74"/>
      <c r="G201" s="1"/>
      <c r="H201" s="71"/>
      <c r="I201" s="74"/>
      <c r="J201" s="4" t="e">
        <f t="shared" si="3"/>
        <v>#DIV/0!</v>
      </c>
      <c r="K201" s="71"/>
      <c r="L201" s="60"/>
    </row>
    <row r="202" spans="1:18" x14ac:dyDescent="0.25">
      <c r="A202" s="72"/>
      <c r="B202" s="72"/>
      <c r="C202" s="1" t="s">
        <v>5</v>
      </c>
      <c r="D202" s="1"/>
      <c r="E202" s="71"/>
      <c r="F202" s="74"/>
      <c r="G202" s="1"/>
      <c r="H202" s="71"/>
      <c r="I202" s="74"/>
      <c r="J202" s="4" t="e">
        <f t="shared" si="3"/>
        <v>#DIV/0!</v>
      </c>
      <c r="K202" s="71"/>
      <c r="L202" s="60"/>
    </row>
    <row r="203" spans="1:18" x14ac:dyDescent="0.25">
      <c r="A203" s="72"/>
      <c r="B203" s="72"/>
      <c r="C203" s="2" t="s">
        <v>6</v>
      </c>
      <c r="D203" s="1"/>
      <c r="E203" s="71"/>
      <c r="F203" s="75"/>
      <c r="G203" s="1"/>
      <c r="H203" s="71"/>
      <c r="I203" s="75"/>
      <c r="J203" s="4" t="e">
        <f t="shared" si="3"/>
        <v>#DIV/0!</v>
      </c>
      <c r="K203" s="71"/>
      <c r="L203" s="61"/>
    </row>
    <row r="204" spans="1:18" x14ac:dyDescent="0.25">
      <c r="A204" s="44"/>
      <c r="B204" s="44"/>
      <c r="C204" s="45"/>
      <c r="D204" s="45"/>
      <c r="E204" s="46"/>
      <c r="F204" s="42"/>
      <c r="I204" s="48"/>
    </row>
    <row r="205" spans="1:18" x14ac:dyDescent="0.25">
      <c r="A205" s="42"/>
      <c r="B205" s="42"/>
      <c r="E205" s="43"/>
      <c r="F205" s="42"/>
    </row>
    <row r="206" spans="1:18" x14ac:dyDescent="0.25">
      <c r="A206" s="42"/>
      <c r="B206" s="42"/>
      <c r="E206" s="43"/>
      <c r="F206" s="42"/>
    </row>
    <row r="207" spans="1:18" x14ac:dyDescent="0.25">
      <c r="A207" s="49"/>
      <c r="B207" s="49"/>
      <c r="C207" s="1"/>
      <c r="D207" s="1" t="s">
        <v>109</v>
      </c>
      <c r="E207" s="1" t="s">
        <v>108</v>
      </c>
      <c r="F207" s="1" t="s">
        <v>110</v>
      </c>
      <c r="G207" s="1" t="s">
        <v>111</v>
      </c>
      <c r="H207" s="1" t="s">
        <v>112</v>
      </c>
      <c r="I207" s="1" t="s">
        <v>113</v>
      </c>
      <c r="J207" s="49"/>
      <c r="K207" s="49"/>
      <c r="L207" s="1"/>
      <c r="M207" s="1" t="s">
        <v>145</v>
      </c>
      <c r="N207" s="1" t="s">
        <v>108</v>
      </c>
      <c r="O207" s="1" t="s">
        <v>110</v>
      </c>
      <c r="P207" s="1" t="s">
        <v>146</v>
      </c>
      <c r="Q207" s="1" t="s">
        <v>112</v>
      </c>
      <c r="R207" s="1" t="s">
        <v>113</v>
      </c>
    </row>
    <row r="208" spans="1:18" x14ac:dyDescent="0.25">
      <c r="A208" s="72" t="s">
        <v>95</v>
      </c>
      <c r="B208" s="72" t="s">
        <v>69</v>
      </c>
      <c r="C208" s="1" t="s">
        <v>3</v>
      </c>
      <c r="D208" s="1">
        <v>1.484</v>
      </c>
      <c r="E208" s="71">
        <f>AVERAGEA(D208:D211)</f>
        <v>1.9072499999999999</v>
      </c>
      <c r="F208" s="73">
        <f>AVERAGEA(E208:E223)</f>
        <v>1.5026875</v>
      </c>
      <c r="G208" s="1">
        <v>0.69399999999999995</v>
      </c>
      <c r="H208" s="71">
        <f>AVERAGEA(G208:G211)</f>
        <v>0.92149999999999999</v>
      </c>
      <c r="I208" s="73">
        <f>AVERAGEA(H208:H223)</f>
        <v>0.93931249999999999</v>
      </c>
      <c r="J208" s="72" t="s">
        <v>95</v>
      </c>
      <c r="K208" s="72" t="s">
        <v>69</v>
      </c>
      <c r="L208" s="1" t="s">
        <v>3</v>
      </c>
      <c r="M208" s="1">
        <f>(D208/F272)*100</f>
        <v>99.630748573346764</v>
      </c>
      <c r="N208" s="71">
        <f>AVERAGEA(M208:M211)</f>
        <v>128.04632426988923</v>
      </c>
      <c r="O208" s="73">
        <f>AVERAGEA(N208:N223)</f>
        <v>100.88536421617994</v>
      </c>
      <c r="P208" s="1">
        <f>(G208/I272)*100</f>
        <v>55.087562633328368</v>
      </c>
      <c r="Q208" s="71">
        <f>AVERAGEA(P208:P211)</f>
        <v>73.145805427394947</v>
      </c>
      <c r="R208" s="73">
        <f>AVERAGEA(Q208:Q223)</f>
        <v>74.559706305501805</v>
      </c>
    </row>
    <row r="209" spans="1:21" x14ac:dyDescent="0.25">
      <c r="A209" s="72"/>
      <c r="B209" s="72"/>
      <c r="C209" s="1" t="s">
        <v>4</v>
      </c>
      <c r="D209" s="1">
        <v>1.0629999999999999</v>
      </c>
      <c r="E209" s="71"/>
      <c r="F209" s="74"/>
      <c r="G209" s="1">
        <v>0.36</v>
      </c>
      <c r="H209" s="71"/>
      <c r="I209" s="74"/>
      <c r="J209" s="72"/>
      <c r="K209" s="72"/>
      <c r="L209" s="1" t="s">
        <v>4</v>
      </c>
      <c r="M209" s="1">
        <f>(D209/F272)*100</f>
        <v>71.366230278616982</v>
      </c>
      <c r="N209" s="71"/>
      <c r="O209" s="74"/>
      <c r="P209" s="1">
        <f>(G209/I272)*100</f>
        <v>28.575680904896561</v>
      </c>
      <c r="Q209" s="71"/>
      <c r="R209" s="74"/>
    </row>
    <row r="210" spans="1:21" x14ac:dyDescent="0.25">
      <c r="A210" s="72"/>
      <c r="B210" s="72"/>
      <c r="C210" s="1" t="s">
        <v>5</v>
      </c>
      <c r="D210" s="1">
        <v>2.387</v>
      </c>
      <c r="E210" s="71"/>
      <c r="F210" s="74"/>
      <c r="G210" s="1">
        <v>1.478</v>
      </c>
      <c r="H210" s="71"/>
      <c r="I210" s="74"/>
      <c r="J210" s="72"/>
      <c r="K210" s="72"/>
      <c r="L210" s="1" t="s">
        <v>5</v>
      </c>
      <c r="M210" s="1">
        <f>(D210/F272)*100</f>
        <v>160.25511916750588</v>
      </c>
      <c r="N210" s="71"/>
      <c r="O210" s="74"/>
      <c r="P210" s="1">
        <f>(G210/I272)*100</f>
        <v>117.31904549288087</v>
      </c>
      <c r="Q210" s="71"/>
      <c r="R210" s="74"/>
    </row>
    <row r="211" spans="1:21" x14ac:dyDescent="0.25">
      <c r="A211" s="72"/>
      <c r="B211" s="72"/>
      <c r="C211" s="1" t="s">
        <v>6</v>
      </c>
      <c r="D211" s="1">
        <v>2.6949999999999998</v>
      </c>
      <c r="E211" s="71"/>
      <c r="F211" s="74"/>
      <c r="G211" s="1">
        <v>1.1539999999999999</v>
      </c>
      <c r="H211" s="71"/>
      <c r="I211" s="74"/>
      <c r="J211" s="72"/>
      <c r="K211" s="72"/>
      <c r="L211" s="1" t="s">
        <v>6</v>
      </c>
      <c r="M211" s="1">
        <f>(D211/F272)*100</f>
        <v>180.93319906008728</v>
      </c>
      <c r="N211" s="71"/>
      <c r="O211" s="74"/>
      <c r="P211" s="1">
        <f>(G211/I272)*100</f>
        <v>91.600932678473967</v>
      </c>
      <c r="Q211" s="71"/>
      <c r="R211" s="74"/>
    </row>
    <row r="212" spans="1:21" x14ac:dyDescent="0.25">
      <c r="A212" s="72"/>
      <c r="B212" s="72" t="s">
        <v>68</v>
      </c>
      <c r="C212" s="1" t="s">
        <v>3</v>
      </c>
      <c r="D212" s="1">
        <v>1.83</v>
      </c>
      <c r="E212" s="71">
        <f>AVERAGEA(D212:D215)</f>
        <v>1.2867499999999998</v>
      </c>
      <c r="F212" s="74"/>
      <c r="G212" s="1">
        <v>2.532</v>
      </c>
      <c r="H212" s="71">
        <f>AVERAGEA(G212:G215)</f>
        <v>1.1715</v>
      </c>
      <c r="I212" s="74"/>
      <c r="J212" s="72"/>
      <c r="K212" s="72" t="s">
        <v>68</v>
      </c>
      <c r="L212" s="1" t="s">
        <v>3</v>
      </c>
      <c r="M212" s="1">
        <f>(D212/F272)*100</f>
        <v>122.86002014098692</v>
      </c>
      <c r="N212" s="71">
        <f>AVERAGEA(M212:M215)</f>
        <v>86.388049681101037</v>
      </c>
      <c r="O212" s="74"/>
      <c r="P212" s="1">
        <f>(G212/I272)*100</f>
        <v>200.98228903110584</v>
      </c>
      <c r="Q212" s="71">
        <f>AVERAGEA(P212:P215)</f>
        <v>92.990028278017562</v>
      </c>
      <c r="R212" s="74"/>
    </row>
    <row r="213" spans="1:21" x14ac:dyDescent="0.25">
      <c r="A213" s="72"/>
      <c r="B213" s="72"/>
      <c r="C213" s="1" t="s">
        <v>4</v>
      </c>
      <c r="D213" s="1">
        <v>0.13800000000000001</v>
      </c>
      <c r="E213" s="71"/>
      <c r="F213" s="74"/>
      <c r="G213" s="1">
        <v>0.13800000000000001</v>
      </c>
      <c r="H213" s="71"/>
      <c r="I213" s="74"/>
      <c r="J213" s="72"/>
      <c r="K213" s="72"/>
      <c r="L213" s="1" t="s">
        <v>4</v>
      </c>
      <c r="M213" s="1">
        <f>(D213/F272)*100</f>
        <v>9.2648539778449148</v>
      </c>
      <c r="N213" s="71"/>
      <c r="O213" s="74"/>
      <c r="P213" s="1">
        <f>(G213/I272)*100</f>
        <v>10.954011013543683</v>
      </c>
      <c r="Q213" s="71"/>
      <c r="R213" s="74"/>
    </row>
    <row r="214" spans="1:21" x14ac:dyDescent="0.25">
      <c r="A214" s="72"/>
      <c r="B214" s="72"/>
      <c r="C214" s="1" t="s">
        <v>5</v>
      </c>
      <c r="D214" s="1">
        <v>3.0179999999999998</v>
      </c>
      <c r="E214" s="71"/>
      <c r="F214" s="74"/>
      <c r="G214" s="1">
        <v>1.853</v>
      </c>
      <c r="H214" s="71"/>
      <c r="I214" s="74"/>
      <c r="J214" s="72"/>
      <c r="K214" s="72"/>
      <c r="L214" s="1" t="s">
        <v>5</v>
      </c>
      <c r="M214" s="1">
        <f>(D214/F272)*100</f>
        <v>202.6183282980866</v>
      </c>
      <c r="N214" s="71"/>
      <c r="O214" s="74"/>
      <c r="P214" s="1">
        <f>(G214/I272)*100</f>
        <v>147.08537976881479</v>
      </c>
      <c r="Q214" s="71"/>
      <c r="R214" s="74"/>
      <c r="S214" s="55"/>
      <c r="T214" s="55" t="s">
        <v>147</v>
      </c>
      <c r="U214" s="55" t="s">
        <v>148</v>
      </c>
    </row>
    <row r="215" spans="1:21" x14ac:dyDescent="0.25">
      <c r="A215" s="72"/>
      <c r="B215" s="72"/>
      <c r="C215" s="1" t="s">
        <v>6</v>
      </c>
      <c r="D215" s="1">
        <v>0.161</v>
      </c>
      <c r="E215" s="71"/>
      <c r="F215" s="74"/>
      <c r="G215" s="1">
        <v>0.16300000000000001</v>
      </c>
      <c r="H215" s="71"/>
      <c r="I215" s="74"/>
      <c r="J215" s="72"/>
      <c r="K215" s="72"/>
      <c r="L215" s="1" t="s">
        <v>6</v>
      </c>
      <c r="M215" s="1">
        <f>(D215/F272)*100</f>
        <v>10.808996307485733</v>
      </c>
      <c r="N215" s="71"/>
      <c r="O215" s="74"/>
      <c r="P215" s="1">
        <f>(G215/I272)*100</f>
        <v>12.938433298605945</v>
      </c>
      <c r="Q215" s="71"/>
      <c r="R215" s="74"/>
      <c r="S215" s="55" t="s">
        <v>91</v>
      </c>
      <c r="T215" s="55">
        <v>100.88536421617994</v>
      </c>
      <c r="U215" s="55">
        <v>74.559706305501805</v>
      </c>
    </row>
    <row r="216" spans="1:21" x14ac:dyDescent="0.25">
      <c r="A216" s="72"/>
      <c r="B216" s="72" t="s">
        <v>66</v>
      </c>
      <c r="C216" s="1" t="s">
        <v>3</v>
      </c>
      <c r="D216" s="1">
        <v>1.9239999999999999</v>
      </c>
      <c r="E216" s="71">
        <f>AVERAGEA(D216:D219)</f>
        <v>1.7887499999999998</v>
      </c>
      <c r="F216" s="74"/>
      <c r="G216" s="1">
        <v>0.16500000000000001</v>
      </c>
      <c r="H216" s="71">
        <f>AVERAGEA(G216:G219)</f>
        <v>1.06</v>
      </c>
      <c r="I216" s="74"/>
      <c r="J216" s="72"/>
      <c r="K216" s="72" t="s">
        <v>66</v>
      </c>
      <c r="L216" s="1" t="s">
        <v>3</v>
      </c>
      <c r="M216" s="1">
        <f>(D216/F272)*100</f>
        <v>129.17086270560588</v>
      </c>
      <c r="N216" s="71">
        <f>AVERAGEA(M216:M219)</f>
        <v>120.09063444108762</v>
      </c>
      <c r="O216" s="74"/>
      <c r="P216" s="1">
        <f>(G216/I272)*100</f>
        <v>13.097187081410924</v>
      </c>
      <c r="Q216" s="71">
        <f>AVERAGEA(P216:P219)</f>
        <v>84.139504886639884</v>
      </c>
      <c r="R216" s="74"/>
      <c r="S216" s="55" t="s">
        <v>92</v>
      </c>
      <c r="T216" s="55">
        <v>96.777442094662632</v>
      </c>
      <c r="U216" s="55">
        <v>71.280448479436401</v>
      </c>
    </row>
    <row r="217" spans="1:21" x14ac:dyDescent="0.25">
      <c r="A217" s="72"/>
      <c r="B217" s="72"/>
      <c r="C217" s="1" t="s">
        <v>4</v>
      </c>
      <c r="D217" s="1">
        <v>1.671</v>
      </c>
      <c r="E217" s="71"/>
      <c r="F217" s="74"/>
      <c r="G217" s="1">
        <v>1.1950000000000001</v>
      </c>
      <c r="H217" s="71"/>
      <c r="I217" s="74"/>
      <c r="J217" s="72"/>
      <c r="K217" s="72"/>
      <c r="L217" s="1" t="s">
        <v>4</v>
      </c>
      <c r="M217" s="1">
        <f>(D217/F272)*100</f>
        <v>112.18529707955689</v>
      </c>
      <c r="N217" s="71"/>
      <c r="O217" s="74"/>
      <c r="P217" s="1">
        <f>(G217/I272)*100</f>
        <v>94.855385225976093</v>
      </c>
      <c r="Q217" s="71"/>
      <c r="R217" s="74"/>
      <c r="S217" s="55" t="s">
        <v>93</v>
      </c>
      <c r="T217" s="55">
        <v>88.624538435716673</v>
      </c>
      <c r="U217" s="55">
        <v>47.174678771642611</v>
      </c>
    </row>
    <row r="218" spans="1:21" x14ac:dyDescent="0.25">
      <c r="A218" s="72"/>
      <c r="B218" s="72"/>
      <c r="C218" s="1" t="s">
        <v>5</v>
      </c>
      <c r="D218" s="1">
        <v>1.5229999999999999</v>
      </c>
      <c r="E218" s="71"/>
      <c r="F218" s="74"/>
      <c r="G218" s="1">
        <v>1.6579999999999999</v>
      </c>
      <c r="H218" s="71"/>
      <c r="I218" s="74"/>
      <c r="J218" s="72"/>
      <c r="K218" s="72"/>
      <c r="L218" s="1" t="s">
        <v>5</v>
      </c>
      <c r="M218" s="1">
        <f>(D218/F272)*100</f>
        <v>102.24907687143336</v>
      </c>
      <c r="N218" s="71"/>
      <c r="O218" s="74"/>
      <c r="P218" s="1">
        <f>(G218/I272)*100</f>
        <v>131.60688594532917</v>
      </c>
      <c r="Q218" s="71"/>
      <c r="R218" s="74"/>
      <c r="S218" s="55" t="s">
        <v>94</v>
      </c>
      <c r="T218" s="55">
        <v>128.40298757972474</v>
      </c>
      <c r="U218" s="55">
        <v>82.492434390038198</v>
      </c>
    </row>
    <row r="219" spans="1:21" x14ac:dyDescent="0.25">
      <c r="A219" s="72"/>
      <c r="B219" s="72"/>
      <c r="C219" s="1" t="s">
        <v>6</v>
      </c>
      <c r="D219" s="1">
        <v>2.0369999999999999</v>
      </c>
      <c r="E219" s="71"/>
      <c r="F219" s="74"/>
      <c r="G219" s="1">
        <v>1.222</v>
      </c>
      <c r="H219" s="71"/>
      <c r="I219" s="74"/>
      <c r="J219" s="72"/>
      <c r="K219" s="72"/>
      <c r="L219" s="1" t="s">
        <v>6</v>
      </c>
      <c r="M219" s="1">
        <f>(D219/F272)*100</f>
        <v>136.75730110775427</v>
      </c>
      <c r="N219" s="71"/>
      <c r="O219" s="74"/>
      <c r="P219" s="1">
        <f>(G219/I272)*100</f>
        <v>96.998561293843338</v>
      </c>
      <c r="Q219" s="71"/>
      <c r="R219" s="74"/>
    </row>
    <row r="220" spans="1:21" x14ac:dyDescent="0.25">
      <c r="A220" s="72"/>
      <c r="B220" s="72" t="s">
        <v>67</v>
      </c>
      <c r="C220" s="1" t="s">
        <v>3</v>
      </c>
      <c r="D220" s="1">
        <v>1.093</v>
      </c>
      <c r="E220" s="71">
        <f>AVERAGEA(D220:D223)</f>
        <v>1.028</v>
      </c>
      <c r="F220" s="74"/>
      <c r="G220" s="1">
        <v>0.60399999999999998</v>
      </c>
      <c r="H220" s="71">
        <f>AVERAGEA(G220:G223)</f>
        <v>0.60424999999999995</v>
      </c>
      <c r="I220" s="74"/>
      <c r="J220" s="72"/>
      <c r="K220" s="72" t="s">
        <v>67</v>
      </c>
      <c r="L220" s="1" t="s">
        <v>3</v>
      </c>
      <c r="M220" s="1">
        <f>(D220/F272)*100</f>
        <v>73.380328969452833</v>
      </c>
      <c r="N220" s="71">
        <f>AVERAGEA(M220:M223)</f>
        <v>69.016448472641827</v>
      </c>
      <c r="O220" s="74"/>
      <c r="P220" s="1">
        <f>(G220/I272)*100</f>
        <v>47.943642407104228</v>
      </c>
      <c r="Q220" s="71">
        <f>AVERAGEA(P220:P223)</f>
        <v>47.963486629954858</v>
      </c>
      <c r="R220" s="74"/>
    </row>
    <row r="221" spans="1:21" x14ac:dyDescent="0.25">
      <c r="A221" s="72"/>
      <c r="B221" s="72"/>
      <c r="C221" s="1" t="s">
        <v>4</v>
      </c>
      <c r="D221" s="1">
        <v>2.2719999999999998</v>
      </c>
      <c r="E221" s="71"/>
      <c r="F221" s="74"/>
      <c r="G221" s="1">
        <v>0.84799999999999998</v>
      </c>
      <c r="H221" s="71"/>
      <c r="I221" s="74"/>
      <c r="J221" s="72"/>
      <c r="K221" s="72"/>
      <c r="L221" s="1" t="s">
        <v>4</v>
      </c>
      <c r="M221" s="1">
        <f>(D221/F272)*100</f>
        <v>152.53440751930177</v>
      </c>
      <c r="N221" s="71"/>
      <c r="O221" s="74"/>
      <c r="P221" s="1">
        <f>(G221/I272)*100</f>
        <v>67.311603909311899</v>
      </c>
      <c r="Q221" s="71"/>
      <c r="R221" s="74"/>
    </row>
    <row r="222" spans="1:21" x14ac:dyDescent="0.25">
      <c r="A222" s="72"/>
      <c r="B222" s="72"/>
      <c r="C222" s="1" t="s">
        <v>5</v>
      </c>
      <c r="D222" s="1">
        <v>0.26300000000000001</v>
      </c>
      <c r="E222" s="71"/>
      <c r="F222" s="74"/>
      <c r="G222" s="1">
        <v>0.115</v>
      </c>
      <c r="H222" s="71"/>
      <c r="I222" s="74"/>
      <c r="J222" s="72"/>
      <c r="K222" s="72"/>
      <c r="L222" s="1" t="s">
        <v>5</v>
      </c>
      <c r="M222" s="1">
        <f>(D222/F272)*100</f>
        <v>17.656931856327628</v>
      </c>
      <c r="N222" s="71"/>
      <c r="O222" s="74"/>
      <c r="P222" s="1">
        <f>(G222/I272)*100</f>
        <v>9.1283425112864016</v>
      </c>
      <c r="Q222" s="71"/>
      <c r="R222" s="74"/>
    </row>
    <row r="223" spans="1:21" x14ac:dyDescent="0.25">
      <c r="A223" s="72"/>
      <c r="B223" s="72"/>
      <c r="C223" s="1" t="s">
        <v>6</v>
      </c>
      <c r="D223" s="1">
        <v>0.48399999999999999</v>
      </c>
      <c r="E223" s="71"/>
      <c r="F223" s="75"/>
      <c r="G223" s="1">
        <v>0.85</v>
      </c>
      <c r="H223" s="71"/>
      <c r="I223" s="75"/>
      <c r="J223" s="72"/>
      <c r="K223" s="72"/>
      <c r="L223" s="1" t="s">
        <v>6</v>
      </c>
      <c r="M223" s="1">
        <f>(D223/F272)*100</f>
        <v>32.494125545485062</v>
      </c>
      <c r="N223" s="71"/>
      <c r="O223" s="75"/>
      <c r="P223" s="1">
        <f>(G223/I272)*100</f>
        <v>67.470357692116878</v>
      </c>
      <c r="Q223" s="71"/>
      <c r="R223" s="75"/>
    </row>
    <row r="224" spans="1:21" x14ac:dyDescent="0.25">
      <c r="A224" s="72" t="s">
        <v>96</v>
      </c>
      <c r="B224" s="72" t="s">
        <v>69</v>
      </c>
      <c r="C224" s="1" t="s">
        <v>3</v>
      </c>
      <c r="D224" s="1">
        <v>2.5510000000000002</v>
      </c>
      <c r="E224" s="71">
        <f>AVERAGEA(D224:D227)</f>
        <v>1.524</v>
      </c>
      <c r="F224" s="73">
        <f>AVERAGEA(E224:E239)</f>
        <v>1.4415</v>
      </c>
      <c r="G224" s="1">
        <v>0.33100000000000002</v>
      </c>
      <c r="H224" s="71">
        <f>AVERAGEA(G224:G227)</f>
        <v>0.37775000000000003</v>
      </c>
      <c r="I224" s="73">
        <f>AVERAGEA(H224:H239)</f>
        <v>0.89800000000000002</v>
      </c>
      <c r="J224" s="72" t="s">
        <v>96</v>
      </c>
      <c r="K224" s="72" t="s">
        <v>69</v>
      </c>
      <c r="L224" s="1" t="s">
        <v>3</v>
      </c>
      <c r="M224" s="1">
        <f>(D224/F272)*100</f>
        <v>171.2655253440752</v>
      </c>
      <c r="N224" s="71">
        <f>AVERAGEA(M224:M227)</f>
        <v>102.31621349446124</v>
      </c>
      <c r="O224" s="73">
        <f>AVERAGEA(N224:N239)</f>
        <v>96.777442094662632</v>
      </c>
      <c r="P224" s="1">
        <f>(G224/I272)*100</f>
        <v>26.273751054224341</v>
      </c>
      <c r="Q224" s="71">
        <f>AVERAGEA(P224:P227)</f>
        <v>29.984620727290768</v>
      </c>
      <c r="R224" s="73">
        <f>AVERAGEA(Q224:Q239)</f>
        <v>71.28044847943643</v>
      </c>
    </row>
    <row r="225" spans="1:27" x14ac:dyDescent="0.25">
      <c r="A225" s="72"/>
      <c r="B225" s="72"/>
      <c r="C225" s="1" t="s">
        <v>4</v>
      </c>
      <c r="D225" s="1">
        <v>1.5609999999999999</v>
      </c>
      <c r="E225" s="71"/>
      <c r="F225" s="74"/>
      <c r="G225" s="1">
        <v>0.432</v>
      </c>
      <c r="H225" s="71"/>
      <c r="I225" s="74"/>
      <c r="J225" s="72"/>
      <c r="K225" s="72"/>
      <c r="L225" s="1" t="s">
        <v>4</v>
      </c>
      <c r="M225" s="1">
        <f>(D225/F272)*100</f>
        <v>104.80026854649212</v>
      </c>
      <c r="N225" s="71"/>
      <c r="O225" s="74"/>
      <c r="P225" s="1">
        <f>(G225/I272)*100</f>
        <v>34.290817085875872</v>
      </c>
      <c r="Q225" s="71"/>
      <c r="R225" s="74"/>
    </row>
    <row r="226" spans="1:27" x14ac:dyDescent="0.25">
      <c r="A226" s="72"/>
      <c r="B226" s="72"/>
      <c r="C226" s="1" t="s">
        <v>5</v>
      </c>
      <c r="D226" s="1">
        <v>6.8000000000000005E-2</v>
      </c>
      <c r="E226" s="71"/>
      <c r="F226" s="74"/>
      <c r="G226" s="1">
        <v>7.0000000000000007E-2</v>
      </c>
      <c r="H226" s="71"/>
      <c r="I226" s="74"/>
      <c r="J226" s="72"/>
      <c r="K226" s="72"/>
      <c r="L226" s="1" t="s">
        <v>5</v>
      </c>
      <c r="M226" s="1">
        <f>(D226/F272)*100</f>
        <v>4.5652903658945956</v>
      </c>
      <c r="N226" s="71"/>
      <c r="O226" s="74"/>
      <c r="P226" s="1">
        <f>(G226/I272)*100</f>
        <v>5.5563823981743319</v>
      </c>
      <c r="Q226" s="71"/>
      <c r="R226" s="74"/>
    </row>
    <row r="227" spans="1:27" x14ac:dyDescent="0.25">
      <c r="A227" s="72"/>
      <c r="B227" s="72"/>
      <c r="C227" s="1" t="s">
        <v>6</v>
      </c>
      <c r="D227" s="1">
        <v>1.9159999999999999</v>
      </c>
      <c r="E227" s="71"/>
      <c r="F227" s="74"/>
      <c r="G227" s="1">
        <v>0.67800000000000005</v>
      </c>
      <c r="H227" s="71"/>
      <c r="I227" s="74"/>
      <c r="J227" s="72"/>
      <c r="K227" s="72"/>
      <c r="L227" s="1" t="s">
        <v>6</v>
      </c>
      <c r="M227" s="1">
        <f>(D227/F272)*100</f>
        <v>128.633769721383</v>
      </c>
      <c r="N227" s="71"/>
      <c r="O227" s="74"/>
      <c r="P227" s="1">
        <f>(G227/I272)*100</f>
        <v>53.817532370888529</v>
      </c>
      <c r="Q227" s="71"/>
      <c r="R227" s="74"/>
    </row>
    <row r="228" spans="1:27" x14ac:dyDescent="0.25">
      <c r="A228" s="72"/>
      <c r="B228" s="72" t="s">
        <v>68</v>
      </c>
      <c r="C228" s="1" t="s">
        <v>3</v>
      </c>
      <c r="D228" s="1">
        <v>0.14599999999999999</v>
      </c>
      <c r="E228" s="71">
        <f>AVERAGEA(D228:D231)</f>
        <v>1.08</v>
      </c>
      <c r="F228" s="74"/>
      <c r="G228" s="1">
        <v>0.10299999999999999</v>
      </c>
      <c r="H228" s="71">
        <f>AVERAGEA(G228:G231)</f>
        <v>0.37974999999999998</v>
      </c>
      <c r="I228" s="74"/>
      <c r="J228" s="72"/>
      <c r="K228" s="72" t="s">
        <v>68</v>
      </c>
      <c r="L228" s="1" t="s">
        <v>3</v>
      </c>
      <c r="M228" s="1">
        <f>(D228/F272)*100</f>
        <v>9.8019469620678077</v>
      </c>
      <c r="N228" s="71">
        <f>AVERAGEA(M228:M231)</f>
        <v>72.507552870090635</v>
      </c>
      <c r="O228" s="74"/>
      <c r="P228" s="1">
        <f>(G228/I272)*100</f>
        <v>8.1758198144565153</v>
      </c>
      <c r="Q228" s="71">
        <f>AVERAGEA(P228:P231)</f>
        <v>30.143374510095747</v>
      </c>
      <c r="R228" s="74"/>
    </row>
    <row r="229" spans="1:27" x14ac:dyDescent="0.25">
      <c r="A229" s="72"/>
      <c r="B229" s="72"/>
      <c r="C229" s="1" t="s">
        <v>4</v>
      </c>
      <c r="D229" s="1">
        <v>0.13200000000000001</v>
      </c>
      <c r="E229" s="71"/>
      <c r="F229" s="74"/>
      <c r="G229" s="1">
        <v>0.17699999999999999</v>
      </c>
      <c r="H229" s="71"/>
      <c r="I229" s="74"/>
      <c r="J229" s="72"/>
      <c r="K229" s="72"/>
      <c r="L229" s="1" t="s">
        <v>4</v>
      </c>
      <c r="M229" s="1">
        <f>(D229/F272)*100</f>
        <v>8.8620342396777456</v>
      </c>
      <c r="N229" s="71"/>
      <c r="O229" s="74"/>
      <c r="P229" s="1">
        <f>(G229/I272)*100</f>
        <v>14.04970977824081</v>
      </c>
      <c r="Q229" s="71"/>
      <c r="R229" s="74"/>
    </row>
    <row r="230" spans="1:27" x14ac:dyDescent="0.25">
      <c r="A230" s="72"/>
      <c r="B230" s="72"/>
      <c r="C230" s="1" t="s">
        <v>5</v>
      </c>
      <c r="D230" s="1">
        <v>1.5920000000000001</v>
      </c>
      <c r="E230" s="71"/>
      <c r="F230" s="74"/>
      <c r="G230" s="1">
        <v>0.52700000000000002</v>
      </c>
      <c r="H230" s="71"/>
      <c r="I230" s="74"/>
      <c r="J230" s="72"/>
      <c r="K230" s="72"/>
      <c r="L230" s="1" t="s">
        <v>5</v>
      </c>
      <c r="M230" s="1">
        <f>(D230/F272)*100</f>
        <v>106.88150386035582</v>
      </c>
      <c r="N230" s="71"/>
      <c r="O230" s="74"/>
      <c r="P230" s="1">
        <f>(G230/I272)*100</f>
        <v>41.831621769112473</v>
      </c>
      <c r="Q230" s="71"/>
      <c r="R230" s="74"/>
    </row>
    <row r="231" spans="1:27" x14ac:dyDescent="0.25">
      <c r="A231" s="72"/>
      <c r="B231" s="72"/>
      <c r="C231" s="2" t="s">
        <v>6</v>
      </c>
      <c r="D231" s="1">
        <v>2.4500000000000002</v>
      </c>
      <c r="E231" s="71"/>
      <c r="F231" s="74"/>
      <c r="G231" s="1">
        <v>0.71199999999999997</v>
      </c>
      <c r="H231" s="71"/>
      <c r="I231" s="74"/>
      <c r="J231" s="72"/>
      <c r="K231" s="72"/>
      <c r="L231" s="2" t="s">
        <v>6</v>
      </c>
      <c r="M231" s="1">
        <f>(D231/F272)*100</f>
        <v>164.48472641826118</v>
      </c>
      <c r="N231" s="71"/>
      <c r="O231" s="74"/>
      <c r="P231" s="1">
        <f>(G231/I272)*100</f>
        <v>56.516346678573193</v>
      </c>
      <c r="Q231" s="71"/>
      <c r="R231" s="74"/>
    </row>
    <row r="232" spans="1:27" x14ac:dyDescent="0.25">
      <c r="A232" s="72"/>
      <c r="B232" s="72" t="s">
        <v>66</v>
      </c>
      <c r="C232" s="1" t="s">
        <v>3</v>
      </c>
      <c r="D232" s="1">
        <v>2.0339999999999998</v>
      </c>
      <c r="E232" s="71">
        <f>AVERAGEA(D232:D235)</f>
        <v>1.1267499999999999</v>
      </c>
      <c r="F232" s="74"/>
      <c r="G232" s="1">
        <v>1.788</v>
      </c>
      <c r="H232" s="71">
        <f>AVERAGEA(G232:G235)</f>
        <v>1.6350000000000002</v>
      </c>
      <c r="I232" s="74"/>
      <c r="J232" s="72"/>
      <c r="K232" s="72" t="s">
        <v>66</v>
      </c>
      <c r="L232" s="1" t="s">
        <v>3</v>
      </c>
      <c r="M232" s="1">
        <f>(D232/F272)*100</f>
        <v>136.55589123867065</v>
      </c>
      <c r="N232" s="71">
        <f>AVERAGEA(M232:M235)</f>
        <v>75.646189996643159</v>
      </c>
      <c r="O232" s="74"/>
      <c r="P232" s="1">
        <f>(G232/I272)*100</f>
        <v>141.92588182765294</v>
      </c>
      <c r="Q232" s="71">
        <f>AVERAGEA(P232:P235)</f>
        <v>129.78121744307191</v>
      </c>
      <c r="R232" s="74"/>
    </row>
    <row r="233" spans="1:27" x14ac:dyDescent="0.25">
      <c r="A233" s="72"/>
      <c r="B233" s="72"/>
      <c r="C233" s="1" t="s">
        <v>4</v>
      </c>
      <c r="D233" s="1">
        <v>0.17699999999999999</v>
      </c>
      <c r="E233" s="71"/>
      <c r="F233" s="74"/>
      <c r="G233" s="1">
        <v>9.0999999999999998E-2</v>
      </c>
      <c r="H233" s="71"/>
      <c r="I233" s="74"/>
      <c r="J233" s="72"/>
      <c r="K233" s="72"/>
      <c r="L233" s="1" t="s">
        <v>4</v>
      </c>
      <c r="M233" s="1">
        <f>(D233/F272)*100</f>
        <v>11.883182275931519</v>
      </c>
      <c r="N233" s="71"/>
      <c r="O233" s="74"/>
      <c r="P233" s="1">
        <f>(G233/I272)*100</f>
        <v>7.2232971176266316</v>
      </c>
      <c r="Q233" s="71"/>
      <c r="R233" s="74"/>
    </row>
    <row r="234" spans="1:27" x14ac:dyDescent="0.25">
      <c r="A234" s="72"/>
      <c r="B234" s="72"/>
      <c r="C234" s="1" t="s">
        <v>5</v>
      </c>
      <c r="D234" s="1">
        <v>1.5589999999999999</v>
      </c>
      <c r="E234" s="71"/>
      <c r="F234" s="74"/>
      <c r="G234" s="1">
        <v>2.3479999999999999</v>
      </c>
      <c r="H234" s="71"/>
      <c r="I234" s="74"/>
      <c r="J234" s="72"/>
      <c r="K234" s="72"/>
      <c r="L234" s="1" t="s">
        <v>5</v>
      </c>
      <c r="M234" s="1">
        <f>(D234/F272)*100</f>
        <v>104.66599530043639</v>
      </c>
      <c r="N234" s="71"/>
      <c r="O234" s="74"/>
      <c r="P234" s="1">
        <f>(G234/I272)*100</f>
        <v>186.37694101304757</v>
      </c>
      <c r="Q234" s="71"/>
      <c r="R234" s="74"/>
    </row>
    <row r="235" spans="1:27" x14ac:dyDescent="0.25">
      <c r="A235" s="72"/>
      <c r="B235" s="72"/>
      <c r="C235" s="1" t="s">
        <v>6</v>
      </c>
      <c r="D235" s="1">
        <v>0.73699999999999999</v>
      </c>
      <c r="E235" s="71"/>
      <c r="F235" s="74"/>
      <c r="G235" s="1">
        <v>2.3130000000000002</v>
      </c>
      <c r="H235" s="71"/>
      <c r="I235" s="74"/>
      <c r="J235" s="72"/>
      <c r="K235" s="72"/>
      <c r="L235" s="1" t="s">
        <v>6</v>
      </c>
      <c r="M235" s="1">
        <f>(D235/F272)*100</f>
        <v>49.479691171534071</v>
      </c>
      <c r="N235" s="71"/>
      <c r="O235" s="74"/>
      <c r="P235" s="1">
        <f>(G235/I272)*100</f>
        <v>183.59874981396044</v>
      </c>
      <c r="Q235" s="71"/>
      <c r="R235" s="74"/>
    </row>
    <row r="236" spans="1:27" x14ac:dyDescent="0.25">
      <c r="A236" s="72"/>
      <c r="B236" s="72" t="s">
        <v>67</v>
      </c>
      <c r="C236" s="1" t="s">
        <v>3</v>
      </c>
      <c r="D236" s="1">
        <v>2.5</v>
      </c>
      <c r="E236" s="71">
        <f>AVERAGEA(D236:D239)</f>
        <v>2.0352500000000004</v>
      </c>
      <c r="F236" s="74"/>
      <c r="G236" s="1">
        <v>1.573</v>
      </c>
      <c r="H236" s="71">
        <f>AVERAGEA(G236:G239)</f>
        <v>1.1995</v>
      </c>
      <c r="I236" s="74"/>
      <c r="J236" s="72"/>
      <c r="K236" s="72" t="s">
        <v>67</v>
      </c>
      <c r="L236" s="1" t="s">
        <v>3</v>
      </c>
      <c r="M236" s="1">
        <f>(D236/F272)*100</f>
        <v>167.84155756965424</v>
      </c>
      <c r="N236" s="71">
        <f>AVERAGEA(M236:M239)</f>
        <v>136.63981201745551</v>
      </c>
      <c r="O236" s="74"/>
      <c r="P236" s="1">
        <f>(G236/I272)*100</f>
        <v>124.85985017611748</v>
      </c>
      <c r="Q236" s="71">
        <f>AVERAGEA(P236:P239)</f>
        <v>95.212581237287296</v>
      </c>
      <c r="R236" s="74"/>
      <c r="T236" s="55" t="s">
        <v>149</v>
      </c>
      <c r="U236" s="55" t="s">
        <v>150</v>
      </c>
      <c r="V236" s="55" t="s">
        <v>151</v>
      </c>
      <c r="W236" s="55" t="s">
        <v>152</v>
      </c>
      <c r="X236" s="55" t="s">
        <v>153</v>
      </c>
      <c r="Y236" s="55" t="s">
        <v>154</v>
      </c>
      <c r="Z236" s="55" t="s">
        <v>155</v>
      </c>
      <c r="AA236" s="55" t="s">
        <v>156</v>
      </c>
    </row>
    <row r="237" spans="1:27" x14ac:dyDescent="0.25">
      <c r="A237" s="72"/>
      <c r="B237" s="72"/>
      <c r="C237" s="1" t="s">
        <v>4</v>
      </c>
      <c r="D237" s="1">
        <v>1.163</v>
      </c>
      <c r="E237" s="71"/>
      <c r="F237" s="74"/>
      <c r="G237" s="1">
        <v>0.56200000000000006</v>
      </c>
      <c r="H237" s="71"/>
      <c r="I237" s="74"/>
      <c r="J237" s="72"/>
      <c r="K237" s="72"/>
      <c r="L237" s="1" t="s">
        <v>4</v>
      </c>
      <c r="M237" s="1">
        <f>(D237/F272)*100</f>
        <v>78.079892581403158</v>
      </c>
      <c r="N237" s="71"/>
      <c r="O237" s="74"/>
      <c r="P237" s="1">
        <f>(G237/I272)*100</f>
        <v>44.609812968199634</v>
      </c>
      <c r="Q237" s="71"/>
      <c r="R237" s="74"/>
      <c r="T237">
        <v>99.630748573346764</v>
      </c>
      <c r="U237">
        <v>171.2655253440752</v>
      </c>
      <c r="V237">
        <v>11.41322591473649</v>
      </c>
      <c r="W237" s="55">
        <v>87.076200067136611</v>
      </c>
      <c r="X237">
        <v>55.087562633328368</v>
      </c>
      <c r="Y237">
        <v>26.273751054224341</v>
      </c>
      <c r="Z237">
        <v>10.001488316713797</v>
      </c>
      <c r="AA237" s="55">
        <v>73.42362454730366</v>
      </c>
    </row>
    <row r="238" spans="1:27" x14ac:dyDescent="0.25">
      <c r="A238" s="72"/>
      <c r="B238" s="72"/>
      <c r="C238" s="1" t="s">
        <v>5</v>
      </c>
      <c r="D238" s="1">
        <v>2.3450000000000002</v>
      </c>
      <c r="E238" s="71"/>
      <c r="F238" s="74"/>
      <c r="G238" s="1">
        <v>1.6439999999999999</v>
      </c>
      <c r="H238" s="71"/>
      <c r="I238" s="74"/>
      <c r="J238" s="72"/>
      <c r="K238" s="72"/>
      <c r="L238" s="1" t="s">
        <v>5</v>
      </c>
      <c r="M238" s="1">
        <f>(D238/F272)*100</f>
        <v>157.4353810003357</v>
      </c>
      <c r="N238" s="71"/>
      <c r="O238" s="74"/>
      <c r="P238" s="1">
        <f>(G238/I272)*100</f>
        <v>130.49560946569429</v>
      </c>
      <c r="Q238" s="71"/>
      <c r="R238" s="74"/>
      <c r="T238">
        <v>71.366230278616982</v>
      </c>
      <c r="U238">
        <v>104.80026854649212</v>
      </c>
      <c r="V238">
        <v>82.510909701242028</v>
      </c>
      <c r="W238">
        <v>162.87344746559251</v>
      </c>
      <c r="X238">
        <v>28.575680904896561</v>
      </c>
      <c r="Y238">
        <v>34.290817085875872</v>
      </c>
      <c r="Z238">
        <v>35.005209108498285</v>
      </c>
      <c r="AA238">
        <v>93.029716723718806</v>
      </c>
    </row>
    <row r="239" spans="1:27" x14ac:dyDescent="0.25">
      <c r="A239" s="72"/>
      <c r="B239" s="72"/>
      <c r="C239" s="1" t="s">
        <v>6</v>
      </c>
      <c r="D239" s="1">
        <v>2.133</v>
      </c>
      <c r="E239" s="71"/>
      <c r="F239" s="75"/>
      <c r="G239" s="1">
        <v>1.0189999999999999</v>
      </c>
      <c r="H239" s="71"/>
      <c r="I239" s="75"/>
      <c r="J239" s="72"/>
      <c r="K239" s="72"/>
      <c r="L239" s="1" t="s">
        <v>6</v>
      </c>
      <c r="M239" s="1">
        <f>(D239/F272)*100</f>
        <v>143.20241691842901</v>
      </c>
      <c r="N239" s="71"/>
      <c r="O239" s="75"/>
      <c r="P239" s="1">
        <f>(G239/I272)*100</f>
        <v>80.885052339137758</v>
      </c>
      <c r="Q239" s="71"/>
      <c r="R239" s="75"/>
      <c r="T239">
        <v>160.25511916750588</v>
      </c>
      <c r="U239">
        <v>4.5652903658945956</v>
      </c>
      <c r="V239">
        <v>79.758308157099691</v>
      </c>
      <c r="W239">
        <v>204.43101711983886</v>
      </c>
      <c r="X239">
        <v>117.31904549288087</v>
      </c>
      <c r="Y239">
        <v>5.5563823981743319</v>
      </c>
      <c r="Z239">
        <v>52.547502108448683</v>
      </c>
      <c r="AA239">
        <v>124.54234261050752</v>
      </c>
    </row>
    <row r="240" spans="1:27" x14ac:dyDescent="0.25">
      <c r="A240" s="72" t="s">
        <v>97</v>
      </c>
      <c r="B240" s="72" t="s">
        <v>69</v>
      </c>
      <c r="C240" s="1" t="s">
        <v>3</v>
      </c>
      <c r="D240" s="1">
        <v>0.17</v>
      </c>
      <c r="E240" s="71">
        <f>AVERAGEA(D240:D243)</f>
        <v>1.0114999999999998</v>
      </c>
      <c r="F240" s="73">
        <f>AVERAGEA(E240:E255)</f>
        <v>1.3200624999999999</v>
      </c>
      <c r="G240" s="1">
        <v>0.126</v>
      </c>
      <c r="H240" s="71">
        <f>AVERAGEA(G240:G243)</f>
        <v>0.42075000000000001</v>
      </c>
      <c r="I240" s="73">
        <f>AVERAGEA(H240:H255)</f>
        <v>0.59431250000000002</v>
      </c>
      <c r="J240" s="72" t="s">
        <v>97</v>
      </c>
      <c r="K240" s="72" t="s">
        <v>69</v>
      </c>
      <c r="L240" s="1" t="s">
        <v>3</v>
      </c>
      <c r="M240" s="1">
        <f>(D240/F272)*100</f>
        <v>11.41322591473649</v>
      </c>
      <c r="N240" s="71">
        <f>AVERAGEA(M240:M243)</f>
        <v>67.908694192682105</v>
      </c>
      <c r="O240" s="73">
        <f>AVERAGEA(N240:N255)</f>
        <v>88.624538435716673</v>
      </c>
      <c r="P240" s="1">
        <f>(G240/I272)*100</f>
        <v>10.001488316713797</v>
      </c>
      <c r="Q240" s="71">
        <f>AVERAGEA(P240:P243)</f>
        <v>33.397827057597858</v>
      </c>
      <c r="R240" s="73">
        <f>AVERAGEA(Q240:Q255)</f>
        <v>47.174678771642611</v>
      </c>
      <c r="T240">
        <v>180.93319906008728</v>
      </c>
      <c r="U240">
        <v>128.633769721383</v>
      </c>
      <c r="V240">
        <v>97.952332997650217</v>
      </c>
      <c r="W240">
        <v>224.03491104397452</v>
      </c>
      <c r="X240">
        <v>91.600932678473967</v>
      </c>
      <c r="Y240">
        <v>53.817532370888529</v>
      </c>
      <c r="Z240">
        <v>36.037108696730662</v>
      </c>
      <c r="AA240">
        <v>74.058639678523591</v>
      </c>
    </row>
    <row r="241" spans="1:27" x14ac:dyDescent="0.25">
      <c r="A241" s="72"/>
      <c r="B241" s="72"/>
      <c r="C241" s="1" t="s">
        <v>4</v>
      </c>
      <c r="D241" s="1">
        <v>1.2290000000000001</v>
      </c>
      <c r="E241" s="71"/>
      <c r="F241" s="74"/>
      <c r="G241" s="1">
        <v>0.441</v>
      </c>
      <c r="H241" s="71"/>
      <c r="I241" s="74"/>
      <c r="J241" s="72"/>
      <c r="K241" s="72"/>
      <c r="L241" s="1" t="s">
        <v>4</v>
      </c>
      <c r="M241" s="1">
        <f>(D241/F272)*100</f>
        <v>82.510909701242028</v>
      </c>
      <c r="N241" s="71"/>
      <c r="O241" s="74"/>
      <c r="P241" s="1">
        <f>(G241/I272)*100</f>
        <v>35.005209108498285</v>
      </c>
      <c r="Q241" s="71"/>
      <c r="R241" s="74"/>
      <c r="T241">
        <v>122.86002014098692</v>
      </c>
      <c r="U241">
        <v>9.8019469620678077</v>
      </c>
      <c r="V241">
        <v>106.5458207452165</v>
      </c>
      <c r="W241">
        <v>65.99530043638805</v>
      </c>
      <c r="X241">
        <v>200.98228903110584</v>
      </c>
      <c r="Y241">
        <v>8.1758198144565153</v>
      </c>
      <c r="Z241">
        <v>86.520811628714597</v>
      </c>
      <c r="AA241">
        <v>95.569777248598498</v>
      </c>
    </row>
    <row r="242" spans="1:27" x14ac:dyDescent="0.25">
      <c r="A242" s="72"/>
      <c r="B242" s="72"/>
      <c r="C242" s="1" t="s">
        <v>5</v>
      </c>
      <c r="D242" s="1">
        <v>1.1879999999999999</v>
      </c>
      <c r="E242" s="71"/>
      <c r="F242" s="74"/>
      <c r="G242" s="1">
        <v>0.66200000000000003</v>
      </c>
      <c r="H242" s="71"/>
      <c r="I242" s="74"/>
      <c r="J242" s="72"/>
      <c r="K242" s="72"/>
      <c r="L242" s="1" t="s">
        <v>5</v>
      </c>
      <c r="M242" s="1">
        <f>(D242/F272)*100</f>
        <v>79.758308157099691</v>
      </c>
      <c r="N242" s="71"/>
      <c r="O242" s="74"/>
      <c r="P242" s="1">
        <f>(G242/I272)*100</f>
        <v>52.547502108448683</v>
      </c>
      <c r="Q242" s="71"/>
      <c r="R242" s="74"/>
      <c r="T242">
        <v>9.2648539778449148</v>
      </c>
      <c r="U242">
        <v>8.8620342396777456</v>
      </c>
      <c r="V242">
        <v>139.91272239006378</v>
      </c>
      <c r="W242">
        <v>105.00167841557571</v>
      </c>
      <c r="X242">
        <v>10.954011013543683</v>
      </c>
      <c r="Y242">
        <v>14.04970977824081</v>
      </c>
      <c r="Z242">
        <v>86.282680954507114</v>
      </c>
      <c r="AA242">
        <v>86.91769608572703</v>
      </c>
    </row>
    <row r="243" spans="1:27" x14ac:dyDescent="0.25">
      <c r="A243" s="72"/>
      <c r="B243" s="72"/>
      <c r="C243" s="1" t="s">
        <v>6</v>
      </c>
      <c r="D243" s="1">
        <v>1.4590000000000001</v>
      </c>
      <c r="E243" s="71"/>
      <c r="F243" s="74"/>
      <c r="G243" s="1">
        <v>0.45400000000000001</v>
      </c>
      <c r="H243" s="71"/>
      <c r="I243" s="74"/>
      <c r="J243" s="72"/>
      <c r="K243" s="72"/>
      <c r="L243" s="1" t="s">
        <v>6</v>
      </c>
      <c r="M243" s="1">
        <f>(D243/F272)*100</f>
        <v>97.952332997650217</v>
      </c>
      <c r="N243" s="71"/>
      <c r="O243" s="74"/>
      <c r="P243" s="1">
        <f>(G243/I272)*100</f>
        <v>36.037108696730662</v>
      </c>
      <c r="Q243" s="71"/>
      <c r="R243" s="74"/>
      <c r="T243">
        <v>202.6183282980866</v>
      </c>
      <c r="U243">
        <v>106.88150386035582</v>
      </c>
      <c r="V243">
        <v>69.553541456864721</v>
      </c>
      <c r="W243">
        <v>107.48573346760656</v>
      </c>
      <c r="X243">
        <v>147.08537976881479</v>
      </c>
      <c r="Y243">
        <v>41.831621769112473</v>
      </c>
      <c r="Z243">
        <v>52.547502108448683</v>
      </c>
      <c r="AA243">
        <v>54.214416827900976</v>
      </c>
    </row>
    <row r="244" spans="1:27" x14ac:dyDescent="0.25">
      <c r="A244" s="72"/>
      <c r="B244" s="72" t="s">
        <v>68</v>
      </c>
      <c r="C244" s="1" t="s">
        <v>3</v>
      </c>
      <c r="D244" s="1">
        <v>1.587</v>
      </c>
      <c r="E244" s="71">
        <f>AVERAGEA(D244:D247)</f>
        <v>1.3357500000000002</v>
      </c>
      <c r="F244" s="74"/>
      <c r="G244" s="1">
        <v>1.0900000000000001</v>
      </c>
      <c r="H244" s="71">
        <f>AVERAGEA(G244:G247)</f>
        <v>0.78600000000000003</v>
      </c>
      <c r="I244" s="74"/>
      <c r="J244" s="72"/>
      <c r="K244" s="72" t="s">
        <v>68</v>
      </c>
      <c r="L244" s="1" t="s">
        <v>3</v>
      </c>
      <c r="M244" s="1">
        <f>(D244/F272)*100</f>
        <v>106.5458207452165</v>
      </c>
      <c r="N244" s="71">
        <f>AVERAGEA(M244:M247)</f>
        <v>89.677744209466269</v>
      </c>
      <c r="O244" s="74"/>
      <c r="P244" s="1">
        <f>(G244/I272)*100</f>
        <v>86.520811628714597</v>
      </c>
      <c r="Q244" s="71">
        <f>AVERAGEA(P244:P247)</f>
        <v>62.390236642357493</v>
      </c>
      <c r="R244" s="74"/>
      <c r="T244">
        <v>10.808996307485733</v>
      </c>
      <c r="U244">
        <v>164.48472641826118</v>
      </c>
      <c r="V244">
        <v>42.698892245720039</v>
      </c>
      <c r="W244">
        <v>123.06143001007048</v>
      </c>
      <c r="X244">
        <v>12.938433298605945</v>
      </c>
      <c r="Y244">
        <v>56.516346678573193</v>
      </c>
      <c r="Z244">
        <v>24.209951877759586</v>
      </c>
      <c r="AA244">
        <v>118.1128144069058</v>
      </c>
    </row>
    <row r="245" spans="1:27" x14ac:dyDescent="0.25">
      <c r="A245" s="72"/>
      <c r="B245" s="72"/>
      <c r="C245" s="1" t="s">
        <v>4</v>
      </c>
      <c r="D245" s="1">
        <v>2.0840000000000001</v>
      </c>
      <c r="E245" s="71"/>
      <c r="F245" s="74"/>
      <c r="G245" s="1">
        <v>1.087</v>
      </c>
      <c r="H245" s="71"/>
      <c r="I245" s="74"/>
      <c r="J245" s="72"/>
      <c r="K245" s="72"/>
      <c r="L245" s="1" t="s">
        <v>4</v>
      </c>
      <c r="M245" s="1">
        <f>(D245/F272)*100</f>
        <v>139.91272239006378</v>
      </c>
      <c r="N245" s="71"/>
      <c r="O245" s="74"/>
      <c r="P245" s="1">
        <f>(G245/I272)*100</f>
        <v>86.282680954507114</v>
      </c>
      <c r="Q245" s="71"/>
      <c r="R245" s="74"/>
      <c r="T245">
        <v>129.17086270560588</v>
      </c>
      <c r="U245">
        <v>136.55589123867065</v>
      </c>
      <c r="V245">
        <v>42.698892245720039</v>
      </c>
      <c r="W245">
        <v>163.74622356495468</v>
      </c>
      <c r="X245">
        <v>13.097187081410924</v>
      </c>
      <c r="Y245">
        <v>141.92588182765294</v>
      </c>
      <c r="Z245">
        <v>41.037852855087564</v>
      </c>
      <c r="AA245">
        <v>113.66770848836632</v>
      </c>
    </row>
    <row r="246" spans="1:27" x14ac:dyDescent="0.25">
      <c r="A246" s="72"/>
      <c r="B246" s="72"/>
      <c r="C246" s="1" t="s">
        <v>5</v>
      </c>
      <c r="D246" s="1">
        <v>1.036</v>
      </c>
      <c r="E246" s="71"/>
      <c r="F246" s="74"/>
      <c r="G246" s="1">
        <v>0.66200000000000003</v>
      </c>
      <c r="H246" s="71"/>
      <c r="I246" s="74"/>
      <c r="J246" s="72"/>
      <c r="K246" s="72"/>
      <c r="L246" s="1" t="s">
        <v>5</v>
      </c>
      <c r="M246" s="1">
        <f>(D246/F272)*100</f>
        <v>69.553541456864721</v>
      </c>
      <c r="N246" s="71"/>
      <c r="O246" s="74"/>
      <c r="P246" s="1">
        <f>(G246/I272)*100</f>
        <v>52.547502108448683</v>
      </c>
      <c r="Q246" s="71"/>
      <c r="R246" s="74"/>
      <c r="T246">
        <v>112.18529707955689</v>
      </c>
      <c r="U246">
        <v>11.883182275931519</v>
      </c>
      <c r="V246">
        <v>174.82376636455186</v>
      </c>
      <c r="W246">
        <v>131.45350788855319</v>
      </c>
      <c r="X246">
        <v>94.855385225976093</v>
      </c>
      <c r="Y246">
        <v>7.2232971176266316</v>
      </c>
      <c r="Z246">
        <v>84.218881778042359</v>
      </c>
      <c r="AA246">
        <v>69.534156868581633</v>
      </c>
    </row>
    <row r="247" spans="1:27" x14ac:dyDescent="0.25">
      <c r="A247" s="72"/>
      <c r="B247" s="72"/>
      <c r="C247" s="1" t="s">
        <v>6</v>
      </c>
      <c r="D247" s="1">
        <v>0.63600000000000001</v>
      </c>
      <c r="E247" s="71"/>
      <c r="F247" s="74"/>
      <c r="G247" s="1">
        <v>0.30499999999999999</v>
      </c>
      <c r="H247" s="71"/>
      <c r="I247" s="74"/>
      <c r="J247" s="72"/>
      <c r="K247" s="72"/>
      <c r="L247" s="1" t="s">
        <v>6</v>
      </c>
      <c r="M247" s="1">
        <f>(D247/F272)*100</f>
        <v>42.698892245720039</v>
      </c>
      <c r="N247" s="71"/>
      <c r="O247" s="74"/>
      <c r="P247" s="1">
        <f>(G247/I272)*100</f>
        <v>24.209951877759586</v>
      </c>
      <c r="Q247" s="71"/>
      <c r="R247" s="74"/>
      <c r="T247">
        <v>102.24907687143336</v>
      </c>
      <c r="U247">
        <v>104.66599530043639</v>
      </c>
      <c r="V247">
        <v>168.98288016112787</v>
      </c>
      <c r="W247">
        <v>110.97683786505539</v>
      </c>
      <c r="X247">
        <v>131.60688594532917</v>
      </c>
      <c r="Y247">
        <v>186.37694101304757</v>
      </c>
      <c r="Z247">
        <v>87.55271121694696</v>
      </c>
      <c r="AA247">
        <v>74.21739346132857</v>
      </c>
    </row>
    <row r="248" spans="1:27" x14ac:dyDescent="0.25">
      <c r="A248" s="72"/>
      <c r="B248" s="72" t="s">
        <v>66</v>
      </c>
      <c r="C248" s="1" t="s">
        <v>3</v>
      </c>
      <c r="D248" s="1">
        <v>0.63600000000000001</v>
      </c>
      <c r="E248" s="71">
        <f>AVERAGEA(D248:D251)</f>
        <v>2.0982500000000002</v>
      </c>
      <c r="F248" s="74"/>
      <c r="G248" s="1">
        <v>0.51700000000000002</v>
      </c>
      <c r="H248" s="71">
        <f>AVERAGEA(G248:G251)</f>
        <v>0.72750000000000004</v>
      </c>
      <c r="I248" s="74"/>
      <c r="J248" s="72"/>
      <c r="K248" s="72" t="s">
        <v>66</v>
      </c>
      <c r="L248" s="1" t="s">
        <v>3</v>
      </c>
      <c r="M248" s="1">
        <f>(D248/F272)*100</f>
        <v>42.698892245720039</v>
      </c>
      <c r="N248" s="71">
        <f>AVERAGEA(M248:M251)</f>
        <v>140.86941926821081</v>
      </c>
      <c r="O248" s="74"/>
      <c r="P248" s="1">
        <f>(G248/I272)*100</f>
        <v>41.037852855087564</v>
      </c>
      <c r="Q248" s="71">
        <f>AVERAGEA(P248:P251)</f>
        <v>57.746688495311801</v>
      </c>
      <c r="R248" s="74"/>
      <c r="T248">
        <v>136.75730110775427</v>
      </c>
      <c r="U248">
        <v>49.479691171534071</v>
      </c>
      <c r="V248">
        <v>176.97213830144344</v>
      </c>
      <c r="W248">
        <v>129.30513595166161</v>
      </c>
      <c r="X248">
        <v>96.998561293843338</v>
      </c>
      <c r="Y248">
        <v>183.59874981396044</v>
      </c>
      <c r="Z248">
        <v>18.177308131170314</v>
      </c>
      <c r="AA248">
        <v>68.025995931934318</v>
      </c>
    </row>
    <row r="249" spans="1:27" x14ac:dyDescent="0.25">
      <c r="A249" s="72"/>
      <c r="B249" s="72"/>
      <c r="C249" s="1" t="s">
        <v>4</v>
      </c>
      <c r="D249" s="1">
        <v>2.6040000000000001</v>
      </c>
      <c r="E249" s="71"/>
      <c r="F249" s="74"/>
      <c r="G249" s="1">
        <v>1.0609999999999999</v>
      </c>
      <c r="H249" s="71"/>
      <c r="I249" s="74"/>
      <c r="J249" s="72"/>
      <c r="K249" s="72"/>
      <c r="L249" s="1" t="s">
        <v>4</v>
      </c>
      <c r="M249" s="1">
        <f>(D249/F272)*100</f>
        <v>174.82376636455186</v>
      </c>
      <c r="N249" s="71"/>
      <c r="O249" s="74"/>
      <c r="P249" s="1">
        <f>(G249/I272)*100</f>
        <v>84.218881778042359</v>
      </c>
      <c r="Q249" s="71"/>
      <c r="R249" s="74"/>
      <c r="T249">
        <v>73.380328969452833</v>
      </c>
      <c r="U249">
        <v>167.84155756965424</v>
      </c>
      <c r="V249">
        <v>80.362537764350449</v>
      </c>
      <c r="W249">
        <v>15.374286673380331</v>
      </c>
      <c r="X249">
        <v>47.943642407104228</v>
      </c>
      <c r="Y249">
        <v>124.85985017611748</v>
      </c>
      <c r="Z249">
        <v>37.06900828496304</v>
      </c>
      <c r="AA249">
        <v>15.478493823485639</v>
      </c>
    </row>
    <row r="250" spans="1:27" x14ac:dyDescent="0.25">
      <c r="A250" s="72"/>
      <c r="B250" s="72"/>
      <c r="C250" s="1" t="s">
        <v>5</v>
      </c>
      <c r="D250" s="1">
        <v>2.5169999999999999</v>
      </c>
      <c r="E250" s="71"/>
      <c r="F250" s="74"/>
      <c r="G250" s="1">
        <v>1.103</v>
      </c>
      <c r="H250" s="71"/>
      <c r="I250" s="74"/>
      <c r="J250" s="72"/>
      <c r="K250" s="72"/>
      <c r="L250" s="1" t="s">
        <v>5</v>
      </c>
      <c r="M250" s="1">
        <f>(D250/F272)*100</f>
        <v>168.98288016112787</v>
      </c>
      <c r="N250" s="71"/>
      <c r="O250" s="74"/>
      <c r="P250" s="1">
        <f>(G250/I272)*100</f>
        <v>87.55271121694696</v>
      </c>
      <c r="Q250" s="71"/>
      <c r="R250" s="74"/>
      <c r="T250">
        <v>152.53440751930177</v>
      </c>
      <c r="U250">
        <v>78.079892581403158</v>
      </c>
      <c r="V250">
        <v>88.351795904665991</v>
      </c>
      <c r="W250">
        <v>149.1775763679087</v>
      </c>
      <c r="X250">
        <v>67.311603909311899</v>
      </c>
      <c r="Y250">
        <v>44.609812968199634</v>
      </c>
      <c r="Z250">
        <v>47.149873493079326</v>
      </c>
      <c r="AA250">
        <v>72.788609416083744</v>
      </c>
    </row>
    <row r="251" spans="1:27" x14ac:dyDescent="0.25">
      <c r="A251" s="72"/>
      <c r="B251" s="72"/>
      <c r="C251" s="1" t="s">
        <v>6</v>
      </c>
      <c r="D251" s="1">
        <v>2.6360000000000001</v>
      </c>
      <c r="E251" s="71"/>
      <c r="F251" s="74"/>
      <c r="G251" s="1">
        <v>0.22900000000000001</v>
      </c>
      <c r="H251" s="71"/>
      <c r="I251" s="74"/>
      <c r="J251" s="72"/>
      <c r="K251" s="72"/>
      <c r="L251" s="1" t="s">
        <v>6</v>
      </c>
      <c r="M251" s="1">
        <f>(D251/F272)*100</f>
        <v>176.97213830144344</v>
      </c>
      <c r="N251" s="71"/>
      <c r="O251" s="74"/>
      <c r="P251" s="1">
        <f>(G251/I272)*100</f>
        <v>18.177308131170314</v>
      </c>
      <c r="Q251" s="71"/>
      <c r="R251" s="74"/>
      <c r="T251">
        <v>17.656931856327628</v>
      </c>
      <c r="U251">
        <v>157.4353810003357</v>
      </c>
      <c r="V251">
        <v>12.151728768042966</v>
      </c>
      <c r="W251">
        <v>163.8804968110104</v>
      </c>
      <c r="X251">
        <v>9.1283425112864016</v>
      </c>
      <c r="Y251">
        <v>130.49560946569429</v>
      </c>
      <c r="Z251">
        <v>18.256685022572803</v>
      </c>
      <c r="AA251">
        <v>110.17512526665674</v>
      </c>
    </row>
    <row r="252" spans="1:27" x14ac:dyDescent="0.25">
      <c r="A252" s="72"/>
      <c r="B252" s="72" t="s">
        <v>67</v>
      </c>
      <c r="C252" s="1" t="s">
        <v>3</v>
      </c>
      <c r="D252" s="1">
        <v>1.1970000000000001</v>
      </c>
      <c r="E252" s="71">
        <f>AVERAGEA(D252:D255)</f>
        <v>0.83474999999999999</v>
      </c>
      <c r="F252" s="74"/>
      <c r="G252" s="1">
        <v>0.46700000000000003</v>
      </c>
      <c r="H252" s="71">
        <f>AVERAGEA(G252:G255)</f>
        <v>0.44299999999999995</v>
      </c>
      <c r="I252" s="74"/>
      <c r="J252" s="72"/>
      <c r="K252" s="72" t="s">
        <v>67</v>
      </c>
      <c r="L252" s="1" t="s">
        <v>3</v>
      </c>
      <c r="M252" s="1">
        <f>(D252/F272)*100</f>
        <v>80.362537764350449</v>
      </c>
      <c r="N252" s="71">
        <f>AVERAGEA(M252:M255)</f>
        <v>56.042296072507554</v>
      </c>
      <c r="O252" s="74"/>
      <c r="P252" s="1">
        <f>(G252/I272)*100</f>
        <v>37.06900828496304</v>
      </c>
      <c r="Q252" s="71">
        <f>AVERAGEA(P252:P255)</f>
        <v>35.163962891303271</v>
      </c>
      <c r="R252" s="74"/>
      <c r="T252">
        <v>32.494125545485062</v>
      </c>
      <c r="U252">
        <v>143.20241691842901</v>
      </c>
      <c r="V252">
        <v>43.303121852970797</v>
      </c>
      <c r="W252">
        <v>110.57401812688821</v>
      </c>
      <c r="X252">
        <v>67.470357692116878</v>
      </c>
      <c r="Y252">
        <v>80.885052339137758</v>
      </c>
      <c r="Z252">
        <v>38.180284764597907</v>
      </c>
      <c r="AA252">
        <v>76.122438854988346</v>
      </c>
    </row>
    <row r="253" spans="1:27" x14ac:dyDescent="0.25">
      <c r="A253" s="72"/>
      <c r="B253" s="72"/>
      <c r="C253" s="1" t="s">
        <v>4</v>
      </c>
      <c r="D253" s="1">
        <v>1.3160000000000001</v>
      </c>
      <c r="E253" s="71"/>
      <c r="F253" s="74"/>
      <c r="G253" s="1">
        <v>0.59399999999999997</v>
      </c>
      <c r="H253" s="71"/>
      <c r="I253" s="74"/>
      <c r="J253" s="72"/>
      <c r="K253" s="72"/>
      <c r="L253" s="1" t="s">
        <v>4</v>
      </c>
      <c r="M253" s="1">
        <f>(D253/F272)*100</f>
        <v>88.351795904665991</v>
      </c>
      <c r="N253" s="71"/>
      <c r="O253" s="74"/>
      <c r="P253" s="1">
        <f>(G253/I272)*100</f>
        <v>47.149873493079326</v>
      </c>
      <c r="Q253" s="71"/>
      <c r="R253" s="74"/>
    </row>
    <row r="254" spans="1:27" x14ac:dyDescent="0.25">
      <c r="A254" s="72"/>
      <c r="B254" s="72"/>
      <c r="C254" s="1" t="s">
        <v>5</v>
      </c>
      <c r="D254" s="1">
        <v>0.18099999999999999</v>
      </c>
      <c r="E254" s="71"/>
      <c r="F254" s="74"/>
      <c r="G254" s="1">
        <v>0.23</v>
      </c>
      <c r="H254" s="71"/>
      <c r="I254" s="74"/>
      <c r="J254" s="72"/>
      <c r="K254" s="72"/>
      <c r="L254" s="1" t="s">
        <v>5</v>
      </c>
      <c r="M254" s="1">
        <f>(D254/F272)*100</f>
        <v>12.151728768042966</v>
      </c>
      <c r="N254" s="71"/>
      <c r="O254" s="74"/>
      <c r="P254" s="1">
        <f>(G254/I272)*100</f>
        <v>18.256685022572803</v>
      </c>
      <c r="Q254" s="71"/>
      <c r="R254" s="74"/>
    </row>
    <row r="255" spans="1:27" x14ac:dyDescent="0.25">
      <c r="A255" s="72"/>
      <c r="B255" s="72"/>
      <c r="C255" s="1" t="s">
        <v>6</v>
      </c>
      <c r="D255" s="1">
        <v>0.64500000000000002</v>
      </c>
      <c r="E255" s="71"/>
      <c r="F255" s="75"/>
      <c r="G255" s="1">
        <v>0.48099999999999998</v>
      </c>
      <c r="H255" s="71"/>
      <c r="I255" s="75"/>
      <c r="J255" s="72"/>
      <c r="K255" s="72"/>
      <c r="L255" s="1" t="s">
        <v>6</v>
      </c>
      <c r="M255" s="1">
        <f>(D255/F272)*100</f>
        <v>43.303121852970797</v>
      </c>
      <c r="N255" s="71"/>
      <c r="O255" s="75"/>
      <c r="P255" s="1">
        <f>(G255/I272)*100</f>
        <v>38.180284764597907</v>
      </c>
      <c r="Q255" s="71"/>
      <c r="R255" s="75"/>
    </row>
    <row r="256" spans="1:27" x14ac:dyDescent="0.25">
      <c r="A256" s="72" t="s">
        <v>98</v>
      </c>
      <c r="B256" s="72" t="s">
        <v>69</v>
      </c>
      <c r="C256" s="1" t="s">
        <v>3</v>
      </c>
      <c r="D256" s="1">
        <v>1.2969999999999999</v>
      </c>
      <c r="E256" s="71">
        <f>AVERAGEA(D256:D259)</f>
        <v>2.5262500000000001</v>
      </c>
      <c r="F256" s="73">
        <f>AVERAGEA(E256:E271)</f>
        <v>1.9125624999999999</v>
      </c>
      <c r="G256" s="1">
        <v>0.92500000000000004</v>
      </c>
      <c r="H256" s="71">
        <f>AVERAGEA(G256:G259)</f>
        <v>1.14975</v>
      </c>
      <c r="I256" s="73">
        <f>AVERAGEA(H256:H271)</f>
        <v>1.03925</v>
      </c>
      <c r="J256" s="72" t="s">
        <v>98</v>
      </c>
      <c r="K256" s="72" t="s">
        <v>69</v>
      </c>
      <c r="L256" s="1" t="s">
        <v>3</v>
      </c>
      <c r="M256" s="1">
        <f>(D256/F272)*100</f>
        <v>87.076200067136611</v>
      </c>
      <c r="N256" s="71">
        <f>AVERAGEA(M256:M259)</f>
        <v>169.6038939241356</v>
      </c>
      <c r="O256" s="73">
        <f>AVERAGEA(N256:N271)</f>
        <v>128.40298757972474</v>
      </c>
      <c r="P256" s="1">
        <f>(G256/I272)*100</f>
        <v>73.42362454730366</v>
      </c>
      <c r="Q256" s="71">
        <f>AVERAGEA(P256:P259)</f>
        <v>91.263580890013401</v>
      </c>
      <c r="R256" s="73">
        <f>AVERAGEA(Q256:Q271)</f>
        <v>82.492434390038198</v>
      </c>
    </row>
    <row r="257" spans="1:18" x14ac:dyDescent="0.25">
      <c r="A257" s="72"/>
      <c r="B257" s="72"/>
      <c r="C257" s="1" t="s">
        <v>4</v>
      </c>
      <c r="D257" s="1">
        <v>2.4260000000000002</v>
      </c>
      <c r="E257" s="71"/>
      <c r="F257" s="74"/>
      <c r="G257" s="1">
        <v>1.1719999999999999</v>
      </c>
      <c r="H257" s="71"/>
      <c r="I257" s="74"/>
      <c r="J257" s="72"/>
      <c r="K257" s="72"/>
      <c r="L257" s="1" t="s">
        <v>4</v>
      </c>
      <c r="M257" s="1">
        <f>(D257/F272)*100</f>
        <v>162.87344746559251</v>
      </c>
      <c r="N257" s="71"/>
      <c r="O257" s="74"/>
      <c r="P257" s="1">
        <f>(G257/I272)*100</f>
        <v>93.029716723718806</v>
      </c>
      <c r="Q257" s="71"/>
      <c r="R257" s="74"/>
    </row>
    <row r="258" spans="1:18" x14ac:dyDescent="0.25">
      <c r="A258" s="72"/>
      <c r="B258" s="72"/>
      <c r="C258" s="1" t="s">
        <v>5</v>
      </c>
      <c r="D258" s="1">
        <v>3.0449999999999999</v>
      </c>
      <c r="E258" s="71"/>
      <c r="F258" s="74"/>
      <c r="G258" s="1">
        <v>1.569</v>
      </c>
      <c r="H258" s="71"/>
      <c r="I258" s="74"/>
      <c r="J258" s="72"/>
      <c r="K258" s="72"/>
      <c r="L258" s="1" t="s">
        <v>5</v>
      </c>
      <c r="M258" s="1">
        <f>(D258/F272)*100</f>
        <v>204.43101711983886</v>
      </c>
      <c r="N258" s="71"/>
      <c r="O258" s="74"/>
      <c r="P258" s="1">
        <f>(G258/I272)*100</f>
        <v>124.54234261050752</v>
      </c>
      <c r="Q258" s="71"/>
      <c r="R258" s="74"/>
    </row>
    <row r="259" spans="1:18" x14ac:dyDescent="0.25">
      <c r="A259" s="72"/>
      <c r="B259" s="72"/>
      <c r="C259" s="1" t="s">
        <v>6</v>
      </c>
      <c r="D259" s="1">
        <v>3.3370000000000002</v>
      </c>
      <c r="E259" s="71"/>
      <c r="F259" s="74"/>
      <c r="G259" s="1">
        <v>0.93300000000000005</v>
      </c>
      <c r="H259" s="71"/>
      <c r="I259" s="74"/>
      <c r="J259" s="72"/>
      <c r="K259" s="72"/>
      <c r="L259" s="1" t="s">
        <v>6</v>
      </c>
      <c r="M259" s="1">
        <f>(D259/F272)*100</f>
        <v>224.03491104397452</v>
      </c>
      <c r="N259" s="71"/>
      <c r="O259" s="74"/>
      <c r="P259" s="1">
        <f>(G259/I272)*100</f>
        <v>74.058639678523591</v>
      </c>
      <c r="Q259" s="71"/>
      <c r="R259" s="74"/>
    </row>
    <row r="260" spans="1:18" x14ac:dyDescent="0.25">
      <c r="A260" s="72"/>
      <c r="B260" s="72" t="s">
        <v>68</v>
      </c>
      <c r="C260" s="1" t="s">
        <v>3</v>
      </c>
      <c r="D260" s="1">
        <v>0.98299999999999998</v>
      </c>
      <c r="E260" s="71">
        <f>AVERAGEA(D260:D263)</f>
        <v>1.49525</v>
      </c>
      <c r="F260" s="74"/>
      <c r="G260" s="1">
        <v>1.204</v>
      </c>
      <c r="H260" s="71">
        <f>AVERAGEA(G260:G263)</f>
        <v>1.1175000000000002</v>
      </c>
      <c r="I260" s="74"/>
      <c r="J260" s="72"/>
      <c r="K260" s="72" t="s">
        <v>68</v>
      </c>
      <c r="L260" s="1" t="s">
        <v>3</v>
      </c>
      <c r="M260" s="1">
        <f>(D260/F272)*100</f>
        <v>65.99530043638805</v>
      </c>
      <c r="N260" s="71">
        <f>AVERAGEA(M260:M263)</f>
        <v>100.3860355824102</v>
      </c>
      <c r="O260" s="74"/>
      <c r="P260" s="1">
        <f>(G260/I272)*100</f>
        <v>95.569777248598498</v>
      </c>
      <c r="Q260" s="71">
        <f>AVERAGEA(P260:P263)</f>
        <v>88.703676142283072</v>
      </c>
      <c r="R260" s="74"/>
    </row>
    <row r="261" spans="1:18" x14ac:dyDescent="0.25">
      <c r="A261" s="72"/>
      <c r="B261" s="72"/>
      <c r="C261" s="1" t="s">
        <v>4</v>
      </c>
      <c r="D261" s="1">
        <v>1.5640000000000001</v>
      </c>
      <c r="E261" s="71"/>
      <c r="F261" s="74"/>
      <c r="G261" s="1">
        <v>1.095</v>
      </c>
      <c r="H261" s="71"/>
      <c r="I261" s="74"/>
      <c r="J261" s="72"/>
      <c r="K261" s="72"/>
      <c r="L261" s="1" t="s">
        <v>4</v>
      </c>
      <c r="M261" s="1">
        <f>(D261/F272)*100</f>
        <v>105.00167841557571</v>
      </c>
      <c r="N261" s="71"/>
      <c r="O261" s="74"/>
      <c r="P261" s="1">
        <f>(G261/I272)*100</f>
        <v>86.91769608572703</v>
      </c>
      <c r="Q261" s="71"/>
      <c r="R261" s="74"/>
    </row>
    <row r="262" spans="1:18" x14ac:dyDescent="0.25">
      <c r="A262" s="72"/>
      <c r="B262" s="72"/>
      <c r="C262" s="1" t="s">
        <v>5</v>
      </c>
      <c r="D262" s="1">
        <v>1.601</v>
      </c>
      <c r="E262" s="71"/>
      <c r="F262" s="74"/>
      <c r="G262" s="1">
        <v>0.68300000000000005</v>
      </c>
      <c r="H262" s="71"/>
      <c r="I262" s="74"/>
      <c r="J262" s="72"/>
      <c r="K262" s="72"/>
      <c r="L262" s="1" t="s">
        <v>5</v>
      </c>
      <c r="M262" s="1">
        <f>(D262/F272)*100</f>
        <v>107.48573346760656</v>
      </c>
      <c r="N262" s="71"/>
      <c r="O262" s="74"/>
      <c r="P262" s="1">
        <f>(G262/I272)*100</f>
        <v>54.214416827900976</v>
      </c>
      <c r="Q262" s="71"/>
      <c r="R262" s="74"/>
    </row>
    <row r="263" spans="1:18" x14ac:dyDescent="0.25">
      <c r="A263" s="72"/>
      <c r="B263" s="72"/>
      <c r="C263" s="1" t="s">
        <v>6</v>
      </c>
      <c r="D263" s="1">
        <v>1.833</v>
      </c>
      <c r="E263" s="71"/>
      <c r="F263" s="74"/>
      <c r="G263" s="1">
        <v>1.488</v>
      </c>
      <c r="H263" s="71"/>
      <c r="I263" s="74"/>
      <c r="J263" s="72"/>
      <c r="K263" s="72"/>
      <c r="L263" s="1" t="s">
        <v>6</v>
      </c>
      <c r="M263" s="1">
        <f>(D263/F272)*100</f>
        <v>123.06143001007048</v>
      </c>
      <c r="N263" s="71"/>
      <c r="O263" s="74"/>
      <c r="P263" s="1">
        <f>(G263/I272)*100</f>
        <v>118.1128144069058</v>
      </c>
      <c r="Q263" s="71"/>
      <c r="R263" s="74"/>
    </row>
    <row r="264" spans="1:18" x14ac:dyDescent="0.25">
      <c r="A264" s="72"/>
      <c r="B264" s="72" t="s">
        <v>66</v>
      </c>
      <c r="C264" s="1" t="s">
        <v>3</v>
      </c>
      <c r="D264" s="1">
        <v>2.4390000000000001</v>
      </c>
      <c r="E264" s="71">
        <f>AVERAGEA(D264:D267)</f>
        <v>1.9940000000000002</v>
      </c>
      <c r="F264" s="74"/>
      <c r="G264" s="1">
        <v>1.4319999999999999</v>
      </c>
      <c r="H264" s="71">
        <f>AVERAGEA(G264:G267)</f>
        <v>1.0249999999999999</v>
      </c>
      <c r="I264" s="74"/>
      <c r="J264" s="72"/>
      <c r="K264" s="72" t="s">
        <v>66</v>
      </c>
      <c r="L264" s="1" t="s">
        <v>3</v>
      </c>
      <c r="M264" s="1">
        <f>(D264/F272)*100</f>
        <v>163.74622356495468</v>
      </c>
      <c r="N264" s="71">
        <f>AVERAGEA(M264:M267)</f>
        <v>133.87042631755622</v>
      </c>
      <c r="O264" s="74"/>
      <c r="P264" s="1">
        <f>(G264/I272)*100</f>
        <v>113.66770848836632</v>
      </c>
      <c r="Q264" s="71">
        <f>AVERAGEA(P264:P267)</f>
        <v>81.361313687552723</v>
      </c>
      <c r="R264" s="74"/>
    </row>
    <row r="265" spans="1:18" x14ac:dyDescent="0.25">
      <c r="A265" s="72"/>
      <c r="B265" s="72"/>
      <c r="C265" s="1" t="s">
        <v>4</v>
      </c>
      <c r="D265" s="1">
        <v>1.958</v>
      </c>
      <c r="E265" s="71"/>
      <c r="F265" s="74"/>
      <c r="G265" s="1">
        <v>0.876</v>
      </c>
      <c r="H265" s="71"/>
      <c r="I265" s="74"/>
      <c r="J265" s="72"/>
      <c r="K265" s="72"/>
      <c r="L265" s="1" t="s">
        <v>4</v>
      </c>
      <c r="M265" s="1">
        <f>(D265/F272)*100</f>
        <v>131.45350788855319</v>
      </c>
      <c r="N265" s="71"/>
      <c r="O265" s="74"/>
      <c r="P265" s="1">
        <f>(G265/I272)*100</f>
        <v>69.534156868581633</v>
      </c>
      <c r="Q265" s="71"/>
      <c r="R265" s="74"/>
    </row>
    <row r="266" spans="1:18" x14ac:dyDescent="0.25">
      <c r="A266" s="72"/>
      <c r="B266" s="72"/>
      <c r="C266" s="1" t="s">
        <v>5</v>
      </c>
      <c r="D266" s="1">
        <v>1.653</v>
      </c>
      <c r="E266" s="71"/>
      <c r="F266" s="74"/>
      <c r="G266" s="1">
        <v>0.93500000000000005</v>
      </c>
      <c r="H266" s="71"/>
      <c r="I266" s="74"/>
      <c r="J266" s="72"/>
      <c r="K266" s="72"/>
      <c r="L266" s="1" t="s">
        <v>5</v>
      </c>
      <c r="M266" s="1">
        <f>(D266/F272)*100</f>
        <v>110.97683786505539</v>
      </c>
      <c r="N266" s="71"/>
      <c r="O266" s="74"/>
      <c r="P266" s="1">
        <f>(G266/I272)*100</f>
        <v>74.21739346132857</v>
      </c>
      <c r="Q266" s="71"/>
      <c r="R266" s="74"/>
    </row>
    <row r="267" spans="1:18" x14ac:dyDescent="0.25">
      <c r="A267" s="72"/>
      <c r="B267" s="72"/>
      <c r="C267" s="1" t="s">
        <v>6</v>
      </c>
      <c r="D267" s="1">
        <v>1.9259999999999999</v>
      </c>
      <c r="E267" s="71"/>
      <c r="F267" s="74"/>
      <c r="G267" s="1">
        <v>0.85699999999999998</v>
      </c>
      <c r="H267" s="71"/>
      <c r="I267" s="74"/>
      <c r="J267" s="72"/>
      <c r="K267" s="72"/>
      <c r="L267" s="1" t="s">
        <v>6</v>
      </c>
      <c r="M267" s="1">
        <f>(D267/F272)*100</f>
        <v>129.30513595166161</v>
      </c>
      <c r="N267" s="71"/>
      <c r="O267" s="74"/>
      <c r="P267" s="1">
        <f>(G267/I272)*100</f>
        <v>68.025995931934318</v>
      </c>
      <c r="Q267" s="71"/>
      <c r="R267" s="74"/>
    </row>
    <row r="268" spans="1:18" x14ac:dyDescent="0.25">
      <c r="A268" s="72"/>
      <c r="B268" s="72" t="s">
        <v>67</v>
      </c>
      <c r="C268" s="1" t="s">
        <v>3</v>
      </c>
      <c r="D268" s="1">
        <v>0.22900000000000001</v>
      </c>
      <c r="E268" s="71">
        <f>AVERAGEA(D268:D271)</f>
        <v>1.6347499999999999</v>
      </c>
      <c r="F268" s="74"/>
      <c r="G268" s="1">
        <v>0.19500000000000001</v>
      </c>
      <c r="H268" s="71">
        <f>AVERAGEA(G268:G271)</f>
        <v>0.86475000000000002</v>
      </c>
      <c r="I268" s="74"/>
      <c r="J268" s="72"/>
      <c r="K268" s="72" t="s">
        <v>67</v>
      </c>
      <c r="L268" s="1" t="s">
        <v>3</v>
      </c>
      <c r="M268" s="1">
        <f>(D268/F272)*100</f>
        <v>15.374286673380331</v>
      </c>
      <c r="N268" s="71">
        <f>AVERAGEA(M268:M271)</f>
        <v>109.7515944947969</v>
      </c>
      <c r="O268" s="74"/>
      <c r="P268" s="1">
        <f>(G268/I272)*100</f>
        <v>15.478493823485639</v>
      </c>
      <c r="Q268" s="71">
        <f>AVERAGEA(P268:P271)</f>
        <v>68.641166840303612</v>
      </c>
      <c r="R268" s="74"/>
    </row>
    <row r="269" spans="1:18" x14ac:dyDescent="0.25">
      <c r="A269" s="72"/>
      <c r="B269" s="72"/>
      <c r="C269" s="1" t="s">
        <v>4</v>
      </c>
      <c r="D269" s="1">
        <v>2.222</v>
      </c>
      <c r="E269" s="71"/>
      <c r="F269" s="74"/>
      <c r="G269" s="1">
        <v>0.91700000000000004</v>
      </c>
      <c r="H269" s="71"/>
      <c r="I269" s="74"/>
      <c r="J269" s="72"/>
      <c r="K269" s="72"/>
      <c r="L269" s="1" t="s">
        <v>4</v>
      </c>
      <c r="M269" s="1">
        <f>(D269/F272)*100</f>
        <v>149.1775763679087</v>
      </c>
      <c r="N269" s="71"/>
      <c r="O269" s="74"/>
      <c r="P269" s="1">
        <f>(G269/I272)*100</f>
        <v>72.788609416083744</v>
      </c>
      <c r="Q269" s="71"/>
      <c r="R269" s="74"/>
    </row>
    <row r="270" spans="1:18" x14ac:dyDescent="0.25">
      <c r="A270" s="72"/>
      <c r="B270" s="72"/>
      <c r="C270" s="1" t="s">
        <v>5</v>
      </c>
      <c r="D270" s="1">
        <v>2.4409999999999998</v>
      </c>
      <c r="E270" s="71"/>
      <c r="F270" s="74"/>
      <c r="G270" s="1">
        <v>1.3879999999999999</v>
      </c>
      <c r="H270" s="71"/>
      <c r="I270" s="74"/>
      <c r="J270" s="72"/>
      <c r="K270" s="72"/>
      <c r="L270" s="1" t="s">
        <v>5</v>
      </c>
      <c r="M270" s="1">
        <f>(D270/F272)*100</f>
        <v>163.8804968110104</v>
      </c>
      <c r="N270" s="71"/>
      <c r="O270" s="74"/>
      <c r="P270" s="1">
        <f>(G270/I272)*100</f>
        <v>110.17512526665674</v>
      </c>
      <c r="Q270" s="71"/>
      <c r="R270" s="74"/>
    </row>
    <row r="271" spans="1:18" x14ac:dyDescent="0.25">
      <c r="A271" s="72"/>
      <c r="B271" s="72"/>
      <c r="C271" s="1" t="s">
        <v>6</v>
      </c>
      <c r="D271" s="1">
        <v>1.647</v>
      </c>
      <c r="E271" s="71"/>
      <c r="F271" s="75"/>
      <c r="G271" s="1">
        <v>0.95899999999999996</v>
      </c>
      <c r="H271" s="71"/>
      <c r="I271" s="75"/>
      <c r="J271" s="72"/>
      <c r="K271" s="72"/>
      <c r="L271" s="1" t="s">
        <v>6</v>
      </c>
      <c r="M271" s="1">
        <f>(D271/F272)*100</f>
        <v>110.57401812688821</v>
      </c>
      <c r="N271" s="71"/>
      <c r="O271" s="75"/>
      <c r="P271" s="1">
        <f>(G271/I272)*100</f>
        <v>76.122438854988346</v>
      </c>
      <c r="Q271" s="71"/>
      <c r="R271" s="75"/>
    </row>
    <row r="272" spans="1:18" x14ac:dyDescent="0.25">
      <c r="A272" s="72" t="s">
        <v>99</v>
      </c>
      <c r="B272" s="72" t="s">
        <v>69</v>
      </c>
      <c r="C272" s="1" t="s">
        <v>3</v>
      </c>
      <c r="D272" s="1">
        <v>0.70299999999999996</v>
      </c>
      <c r="E272" s="71">
        <f>AVERAGEA(D272:D275)</f>
        <v>1.9457499999999999</v>
      </c>
      <c r="F272" s="73">
        <f>AVERAGEA(E272:E287)</f>
        <v>1.4895</v>
      </c>
      <c r="G272" s="1">
        <v>0.34100000000000003</v>
      </c>
      <c r="H272" s="71">
        <f>AVERAGEA(G272:G275)</f>
        <v>1.7257500000000001</v>
      </c>
      <c r="I272" s="73">
        <f>AVERAGEA(H272:H287)</f>
        <v>1.2598125</v>
      </c>
      <c r="J272" s="72" t="s">
        <v>99</v>
      </c>
      <c r="K272" s="72" t="s">
        <v>69</v>
      </c>
      <c r="L272" s="1" t="s">
        <v>3</v>
      </c>
      <c r="M272" s="1">
        <f>(D272/F272)*100</f>
        <v>47.197045988586773</v>
      </c>
      <c r="N272" s="71">
        <f>AVERAGEA(M272:M275)</f>
        <v>130.63108425646189</v>
      </c>
      <c r="O272" s="73">
        <f>AVERAGEA(N272:N287)</f>
        <v>100</v>
      </c>
      <c r="P272" s="1">
        <f>(G272/I272)*100</f>
        <v>27.067519968249243</v>
      </c>
      <c r="Q272" s="71">
        <f>AVERAGEA(P272:P275)</f>
        <v>136.98467033784789</v>
      </c>
      <c r="R272" s="73">
        <f>AVERAGEA(Q272:Q287)</f>
        <v>100</v>
      </c>
    </row>
    <row r="273" spans="1:18" x14ac:dyDescent="0.25">
      <c r="A273" s="72"/>
      <c r="B273" s="72"/>
      <c r="C273" s="1" t="s">
        <v>4</v>
      </c>
      <c r="D273" s="1">
        <v>2.1829999999999998</v>
      </c>
      <c r="E273" s="71"/>
      <c r="F273" s="74"/>
      <c r="G273" s="1">
        <v>2.069</v>
      </c>
      <c r="H273" s="71"/>
      <c r="I273" s="74"/>
      <c r="J273" s="72"/>
      <c r="K273" s="72"/>
      <c r="L273" s="1" t="s">
        <v>4</v>
      </c>
      <c r="M273" s="1">
        <f>(D273/F272)*100</f>
        <v>146.55924806982208</v>
      </c>
      <c r="N273" s="71"/>
      <c r="O273" s="74"/>
      <c r="P273" s="1">
        <f>(G273/I272)*100</f>
        <v>164.23078831175272</v>
      </c>
      <c r="Q273" s="71"/>
      <c r="R273" s="74"/>
    </row>
    <row r="274" spans="1:18" x14ac:dyDescent="0.25">
      <c r="A274" s="72"/>
      <c r="B274" s="72"/>
      <c r="C274" s="1" t="s">
        <v>5</v>
      </c>
      <c r="D274" s="1">
        <v>2.7440000000000002</v>
      </c>
      <c r="E274" s="71"/>
      <c r="F274" s="74"/>
      <c r="G274" s="1">
        <v>2.6110000000000002</v>
      </c>
      <c r="H274" s="71"/>
      <c r="I274" s="74"/>
      <c r="J274" s="72"/>
      <c r="K274" s="72"/>
      <c r="L274" s="1" t="s">
        <v>5</v>
      </c>
      <c r="M274" s="1">
        <f>(D274/F272)*100</f>
        <v>184.22289358845251</v>
      </c>
      <c r="N274" s="71"/>
      <c r="O274" s="74"/>
      <c r="P274" s="1">
        <f>(G274/I272)*100</f>
        <v>207.25306345190256</v>
      </c>
      <c r="Q274" s="71"/>
      <c r="R274" s="74"/>
    </row>
    <row r="275" spans="1:18" x14ac:dyDescent="0.25">
      <c r="A275" s="72"/>
      <c r="B275" s="72"/>
      <c r="C275" s="1" t="s">
        <v>6</v>
      </c>
      <c r="D275" s="1">
        <v>2.153</v>
      </c>
      <c r="E275" s="71"/>
      <c r="F275" s="74"/>
      <c r="G275" s="1">
        <v>1.8819999999999999</v>
      </c>
      <c r="H275" s="71"/>
      <c r="I275" s="74"/>
      <c r="J275" s="72"/>
      <c r="K275" s="72"/>
      <c r="L275" s="1" t="s">
        <v>6</v>
      </c>
      <c r="M275" s="1">
        <f>(D275/F272)*100</f>
        <v>144.54514937898622</v>
      </c>
      <c r="N275" s="71"/>
      <c r="O275" s="74"/>
      <c r="P275" s="1">
        <f>(G275/I272)*100</f>
        <v>149.38730961948701</v>
      </c>
      <c r="Q275" s="71"/>
      <c r="R275" s="74"/>
    </row>
    <row r="276" spans="1:18" x14ac:dyDescent="0.25">
      <c r="A276" s="72"/>
      <c r="B276" s="72" t="s">
        <v>68</v>
      </c>
      <c r="C276" s="1" t="s">
        <v>3</v>
      </c>
      <c r="D276" s="1">
        <v>1.4410000000000001</v>
      </c>
      <c r="E276" s="71">
        <f>AVERAGEA(D276:D279)</f>
        <v>1.3235000000000001</v>
      </c>
      <c r="F276" s="74"/>
      <c r="G276" s="1">
        <v>1.131</v>
      </c>
      <c r="H276" s="71">
        <f>AVERAGEA(G276:G279)</f>
        <v>0.9195000000000001</v>
      </c>
      <c r="I276" s="74"/>
      <c r="J276" s="72"/>
      <c r="K276" s="72" t="s">
        <v>68</v>
      </c>
      <c r="L276" s="1" t="s">
        <v>3</v>
      </c>
      <c r="M276" s="1">
        <f>(D276/F272)*100</f>
        <v>96.7438737831487</v>
      </c>
      <c r="N276" s="71">
        <f>AVERAGEA(M276:M279)</f>
        <v>88.85532057737494</v>
      </c>
      <c r="O276" s="74"/>
      <c r="P276" s="1">
        <f>(G276/I272)*100</f>
        <v>89.775264176216695</v>
      </c>
      <c r="Q276" s="71">
        <f>AVERAGEA(P276:P279)</f>
        <v>72.987051644589982</v>
      </c>
      <c r="R276" s="74"/>
    </row>
    <row r="277" spans="1:18" x14ac:dyDescent="0.25">
      <c r="A277" s="72"/>
      <c r="B277" s="72"/>
      <c r="C277" s="1" t="s">
        <v>4</v>
      </c>
      <c r="D277" s="1">
        <v>0.123</v>
      </c>
      <c r="E277" s="71"/>
      <c r="F277" s="74"/>
      <c r="G277" s="1">
        <v>0.06</v>
      </c>
      <c r="H277" s="71"/>
      <c r="I277" s="74"/>
      <c r="J277" s="72"/>
      <c r="K277" s="72"/>
      <c r="L277" s="1" t="s">
        <v>4</v>
      </c>
      <c r="M277" s="1">
        <f>(D277/F272)*100</f>
        <v>8.2578046324269891</v>
      </c>
      <c r="N277" s="71"/>
      <c r="O277" s="74"/>
      <c r="P277" s="1">
        <f>(G277/I272)*100</f>
        <v>4.7626134841494272</v>
      </c>
      <c r="Q277" s="71"/>
      <c r="R277" s="74"/>
    </row>
    <row r="278" spans="1:18" x14ac:dyDescent="0.25">
      <c r="A278" s="72"/>
      <c r="B278" s="72"/>
      <c r="C278" s="1" t="s">
        <v>5</v>
      </c>
      <c r="D278" s="1">
        <v>3.5350000000000001</v>
      </c>
      <c r="E278" s="71"/>
      <c r="F278" s="74"/>
      <c r="G278" s="1">
        <v>2.3340000000000001</v>
      </c>
      <c r="H278" s="71"/>
      <c r="I278" s="74"/>
      <c r="J278" s="72"/>
      <c r="K278" s="72"/>
      <c r="L278" s="1" t="s">
        <v>5</v>
      </c>
      <c r="M278" s="1">
        <f>(D278/F272)*100</f>
        <v>237.32796240349109</v>
      </c>
      <c r="N278" s="71"/>
      <c r="O278" s="74"/>
      <c r="P278" s="1">
        <f>(G278/I272)*100</f>
        <v>185.26566453341272</v>
      </c>
      <c r="Q278" s="71"/>
      <c r="R278" s="74"/>
    </row>
    <row r="279" spans="1:18" x14ac:dyDescent="0.25">
      <c r="A279" s="72"/>
      <c r="B279" s="72"/>
      <c r="C279" s="2" t="s">
        <v>6</v>
      </c>
      <c r="D279" s="1">
        <v>0.19500000000000001</v>
      </c>
      <c r="E279" s="71"/>
      <c r="F279" s="74"/>
      <c r="G279" s="1">
        <v>0.153</v>
      </c>
      <c r="H279" s="71"/>
      <c r="I279" s="74"/>
      <c r="J279" s="72"/>
      <c r="K279" s="72"/>
      <c r="L279" s="2" t="s">
        <v>6</v>
      </c>
      <c r="M279" s="1">
        <f>(D279/F272)*100</f>
        <v>13.091641490433032</v>
      </c>
      <c r="N279" s="71"/>
      <c r="O279" s="74"/>
      <c r="P279" s="1">
        <f>(G279/I272)*100</f>
        <v>12.144664384581038</v>
      </c>
      <c r="Q279" s="71"/>
      <c r="R279" s="74"/>
    </row>
    <row r="280" spans="1:18" x14ac:dyDescent="0.25">
      <c r="A280" s="72"/>
      <c r="B280" s="72" t="s">
        <v>66</v>
      </c>
      <c r="C280" s="1" t="s">
        <v>3</v>
      </c>
      <c r="D280" s="1">
        <v>1.5569999999999999</v>
      </c>
      <c r="E280" s="71">
        <f>AVERAGEA(D280:D283)</f>
        <v>1.137</v>
      </c>
      <c r="F280" s="74"/>
      <c r="G280" s="1">
        <v>0.78100000000000003</v>
      </c>
      <c r="H280" s="71">
        <f>AVERAGEA(G280:G283)</f>
        <v>1.089</v>
      </c>
      <c r="I280" s="74"/>
      <c r="J280" s="72"/>
      <c r="K280" s="72" t="s">
        <v>66</v>
      </c>
      <c r="L280" s="1" t="s">
        <v>3</v>
      </c>
      <c r="M280" s="1">
        <f>(D280/F272)*100</f>
        <v>104.53172205438067</v>
      </c>
      <c r="N280" s="71">
        <f>AVERAGEA(M280:M283)</f>
        <v>76.334340382678747</v>
      </c>
      <c r="O280" s="74"/>
      <c r="P280" s="1">
        <f>(G280/I272)*100</f>
        <v>61.993352185345039</v>
      </c>
      <c r="Q280" s="71">
        <f>AVERAGEA(P280:P283)</f>
        <v>86.441434737312107</v>
      </c>
      <c r="R280" s="74"/>
    </row>
    <row r="281" spans="1:18" x14ac:dyDescent="0.25">
      <c r="A281" s="72"/>
      <c r="B281" s="72"/>
      <c r="C281" s="1" t="s">
        <v>4</v>
      </c>
      <c r="D281" s="1">
        <v>0.155</v>
      </c>
      <c r="E281" s="71"/>
      <c r="F281" s="74"/>
      <c r="G281" s="1">
        <v>0.16500000000000001</v>
      </c>
      <c r="H281" s="71"/>
      <c r="I281" s="74"/>
      <c r="J281" s="72"/>
      <c r="K281" s="72"/>
      <c r="L281" s="1" t="s">
        <v>4</v>
      </c>
      <c r="M281" s="1">
        <f>(D281/F272)*100</f>
        <v>10.406176569318564</v>
      </c>
      <c r="N281" s="71"/>
      <c r="O281" s="74"/>
      <c r="P281" s="1">
        <f>(G281/I272)*100</f>
        <v>13.097187081410924</v>
      </c>
      <c r="Q281" s="71"/>
      <c r="R281" s="74"/>
    </row>
    <row r="282" spans="1:18" x14ac:dyDescent="0.25">
      <c r="A282" s="72"/>
      <c r="B282" s="72"/>
      <c r="C282" s="1" t="s">
        <v>5</v>
      </c>
      <c r="D282" s="1">
        <v>1.526</v>
      </c>
      <c r="E282" s="71"/>
      <c r="F282" s="74"/>
      <c r="G282" s="1">
        <v>1.8120000000000001</v>
      </c>
      <c r="H282" s="71"/>
      <c r="I282" s="74"/>
      <c r="J282" s="72"/>
      <c r="K282" s="72"/>
      <c r="L282" s="1" t="s">
        <v>5</v>
      </c>
      <c r="M282" s="1">
        <f>(D282/F272)*100</f>
        <v>102.45048674051695</v>
      </c>
      <c r="N282" s="71"/>
      <c r="O282" s="74"/>
      <c r="P282" s="1">
        <f>(G282/I272)*100</f>
        <v>143.83092722131269</v>
      </c>
      <c r="Q282" s="71"/>
      <c r="R282" s="74"/>
    </row>
    <row r="283" spans="1:18" x14ac:dyDescent="0.25">
      <c r="A283" s="72"/>
      <c r="B283" s="72"/>
      <c r="C283" s="1" t="s">
        <v>6</v>
      </c>
      <c r="D283" s="1">
        <v>1.31</v>
      </c>
      <c r="E283" s="71"/>
      <c r="F283" s="74"/>
      <c r="G283" s="1">
        <v>1.5980000000000001</v>
      </c>
      <c r="H283" s="71"/>
      <c r="I283" s="74"/>
      <c r="J283" s="72"/>
      <c r="K283" s="72"/>
      <c r="L283" s="1" t="s">
        <v>6</v>
      </c>
      <c r="M283" s="1">
        <f>(D283/F272)*100</f>
        <v>87.948976166498824</v>
      </c>
      <c r="N283" s="71"/>
      <c r="O283" s="74"/>
      <c r="P283" s="1">
        <f>(G283/I272)*100</f>
        <v>126.84427246117976</v>
      </c>
      <c r="Q283" s="71"/>
      <c r="R283" s="74"/>
    </row>
    <row r="284" spans="1:18" x14ac:dyDescent="0.25">
      <c r="A284" s="72"/>
      <c r="B284" s="72" t="s">
        <v>67</v>
      </c>
      <c r="C284" s="1" t="s">
        <v>3</v>
      </c>
      <c r="D284" s="1">
        <v>0.222</v>
      </c>
      <c r="E284" s="71">
        <f>AVERAGEA(D284:D287)</f>
        <v>1.55175</v>
      </c>
      <c r="F284" s="74"/>
      <c r="G284" s="1">
        <v>0.153</v>
      </c>
      <c r="H284" s="71">
        <f>AVERAGEA(G284:G287)</f>
        <v>1.3049999999999999</v>
      </c>
      <c r="I284" s="74"/>
      <c r="J284" s="72"/>
      <c r="K284" s="72" t="s">
        <v>67</v>
      </c>
      <c r="L284" s="1" t="s">
        <v>3</v>
      </c>
      <c r="M284" s="1">
        <f>(D284/F272)*100</f>
        <v>14.904330312185296</v>
      </c>
      <c r="N284" s="71">
        <f>AVERAGEA(M284:M287)</f>
        <v>104.17925478348438</v>
      </c>
      <c r="O284" s="74"/>
      <c r="P284" s="1">
        <f>(G284/I272)*100</f>
        <v>12.144664384581038</v>
      </c>
      <c r="Q284" s="71">
        <f>AVERAGEA(P284:P287)</f>
        <v>103.58684328025004</v>
      </c>
      <c r="R284" s="74"/>
    </row>
    <row r="285" spans="1:18" x14ac:dyDescent="0.25">
      <c r="A285" s="72"/>
      <c r="B285" s="72"/>
      <c r="C285" s="1" t="s">
        <v>4</v>
      </c>
      <c r="D285" s="1">
        <v>1.4510000000000001</v>
      </c>
      <c r="E285" s="71"/>
      <c r="F285" s="74"/>
      <c r="G285" s="1">
        <v>0.86399999999999999</v>
      </c>
      <c r="H285" s="71"/>
      <c r="I285" s="74"/>
      <c r="J285" s="72"/>
      <c r="K285" s="72"/>
      <c r="L285" s="1" t="s">
        <v>4</v>
      </c>
      <c r="M285" s="1">
        <f>(D285/F272)*100</f>
        <v>97.415240013427322</v>
      </c>
      <c r="N285" s="71"/>
      <c r="O285" s="74"/>
      <c r="P285" s="1">
        <f>(G285/I272)*100</f>
        <v>68.581634171751745</v>
      </c>
      <c r="Q285" s="71"/>
      <c r="R285" s="74"/>
    </row>
    <row r="286" spans="1:18" x14ac:dyDescent="0.25">
      <c r="A286" s="72"/>
      <c r="B286" s="72"/>
      <c r="C286" s="1" t="s">
        <v>5</v>
      </c>
      <c r="D286" s="1">
        <v>2.093</v>
      </c>
      <c r="E286" s="71"/>
      <c r="F286" s="74"/>
      <c r="G286" s="1">
        <v>2.0459999999999998</v>
      </c>
      <c r="H286" s="71"/>
      <c r="I286" s="74"/>
      <c r="J286" s="72"/>
      <c r="K286" s="72"/>
      <c r="L286" s="1" t="s">
        <v>5</v>
      </c>
      <c r="M286" s="1">
        <f>(D286/F272)*100</f>
        <v>140.51695199731452</v>
      </c>
      <c r="N286" s="71"/>
      <c r="O286" s="74"/>
      <c r="P286" s="1">
        <f>(G286/I272)*100</f>
        <v>162.40511980949543</v>
      </c>
      <c r="Q286" s="71"/>
      <c r="R286" s="74"/>
    </row>
    <row r="287" spans="1:18" x14ac:dyDescent="0.25">
      <c r="A287" s="72"/>
      <c r="B287" s="72"/>
      <c r="C287" s="1" t="s">
        <v>6</v>
      </c>
      <c r="D287" s="1">
        <v>2.4409999999999998</v>
      </c>
      <c r="E287" s="71"/>
      <c r="F287" s="75"/>
      <c r="G287" s="1">
        <v>2.157</v>
      </c>
      <c r="H287" s="71"/>
      <c r="I287" s="75"/>
      <c r="J287" s="72"/>
      <c r="K287" s="72"/>
      <c r="L287" s="1" t="s">
        <v>6</v>
      </c>
      <c r="M287" s="1">
        <f>(D287/F272)*100</f>
        <v>163.8804968110104</v>
      </c>
      <c r="N287" s="71"/>
      <c r="O287" s="75"/>
      <c r="P287" s="1">
        <f>(G287/I272)*100</f>
        <v>171.21595475517191</v>
      </c>
      <c r="Q287" s="71"/>
      <c r="R287" s="75"/>
    </row>
    <row r="290" spans="1:546" x14ac:dyDescent="0.25">
      <c r="A290" s="76" t="s">
        <v>115</v>
      </c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11"/>
      <c r="FP290" s="11"/>
      <c r="FQ290" s="11"/>
      <c r="FR290" s="11"/>
      <c r="FS290" s="11"/>
      <c r="FT290" s="11"/>
      <c r="FU290" s="11"/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J290" s="11"/>
      <c r="GK290" s="11"/>
      <c r="GL290" s="11"/>
      <c r="GM290" s="11"/>
      <c r="GN290" s="11"/>
      <c r="GO290" s="11"/>
      <c r="GP290" s="11"/>
      <c r="GQ290" s="11"/>
      <c r="GR290" s="11"/>
      <c r="GS290" s="11"/>
      <c r="GT290" s="11"/>
      <c r="GU290" s="11"/>
      <c r="GV290" s="11"/>
      <c r="GW290" s="11"/>
      <c r="GX290" s="11"/>
      <c r="GY290" s="11"/>
      <c r="GZ290" s="11"/>
      <c r="HA290" s="11"/>
      <c r="HB290" s="11"/>
      <c r="HC290" s="11"/>
      <c r="HD290" s="11"/>
      <c r="HE290" s="11"/>
      <c r="HF290" s="11"/>
      <c r="HG290" s="11"/>
      <c r="HH290" s="11"/>
      <c r="HI290" s="11"/>
      <c r="HJ290" s="11"/>
      <c r="HK290" s="11"/>
      <c r="HL290" s="11"/>
      <c r="HM290" s="11"/>
      <c r="HN290" s="11"/>
      <c r="HO290" s="11"/>
      <c r="HP290" s="11"/>
      <c r="HQ290" s="11"/>
      <c r="HR290" s="11"/>
      <c r="HS290" s="11"/>
      <c r="HT290" s="11"/>
      <c r="HU290" s="11"/>
      <c r="HV290" s="11"/>
      <c r="HW290" s="11"/>
      <c r="HX290" s="11"/>
      <c r="HY290" s="11"/>
      <c r="HZ290" s="11"/>
      <c r="IA290" s="11"/>
      <c r="IB290" s="11"/>
      <c r="IC290" s="11"/>
      <c r="ID290" s="11"/>
      <c r="IE290" s="11"/>
      <c r="IF290" s="11"/>
      <c r="IG290" s="11"/>
      <c r="IH290" s="11"/>
      <c r="II290" s="11"/>
      <c r="IJ290" s="11"/>
      <c r="IK290" s="11"/>
      <c r="IL290" s="11"/>
      <c r="IM290" s="11"/>
      <c r="IN290" s="11"/>
      <c r="IO290" s="11"/>
      <c r="IP290" s="11"/>
      <c r="IQ290" s="11"/>
      <c r="IR290" s="11"/>
      <c r="IS290" s="11"/>
      <c r="IT290" s="11"/>
      <c r="IU290" s="11"/>
      <c r="IV290" s="11"/>
      <c r="IW290" s="11"/>
      <c r="IX290" s="11"/>
      <c r="IY290" s="11"/>
      <c r="IZ290" s="11"/>
      <c r="JA290" s="11"/>
      <c r="JB290" s="11"/>
      <c r="JC290" s="11"/>
      <c r="JD290" s="11"/>
      <c r="JE290" s="11"/>
      <c r="JF290" s="11"/>
      <c r="JG290" s="11"/>
      <c r="JH290" s="11"/>
      <c r="JI290" s="11"/>
      <c r="JJ290" s="11"/>
      <c r="JK290" s="11"/>
      <c r="JL290" s="11"/>
      <c r="JM290" s="11"/>
      <c r="JN290" s="11"/>
      <c r="JO290" s="11"/>
      <c r="JP290" s="11"/>
      <c r="JQ290" s="11"/>
      <c r="JR290" s="11"/>
      <c r="JS290" s="11"/>
      <c r="JT290" s="11"/>
      <c r="JU290" s="11"/>
      <c r="JV290" s="11"/>
      <c r="JW290" s="11"/>
      <c r="JX290" s="11"/>
      <c r="JY290" s="11"/>
      <c r="JZ290" s="11"/>
      <c r="KA290" s="11"/>
      <c r="KB290" s="11"/>
      <c r="KC290" s="11"/>
      <c r="KD290" s="11"/>
      <c r="KE290" s="11"/>
      <c r="KF290" s="11"/>
      <c r="KG290" s="11"/>
      <c r="KH290" s="11"/>
      <c r="KI290" s="11"/>
      <c r="KJ290" s="11"/>
      <c r="KK290" s="11"/>
      <c r="KL290" s="11"/>
      <c r="KM290" s="11"/>
      <c r="KN290" s="11"/>
      <c r="KO290" s="11"/>
      <c r="KP290" s="11"/>
      <c r="KQ290" s="11"/>
      <c r="KR290" s="11"/>
      <c r="KS290" s="11"/>
      <c r="KT290" s="11"/>
      <c r="KU290" s="11"/>
      <c r="KV290" s="11"/>
      <c r="KW290" s="11"/>
      <c r="KX290" s="11"/>
      <c r="KY290" s="11"/>
      <c r="KZ290" s="11"/>
      <c r="LA290" s="11"/>
      <c r="LB290" s="11"/>
      <c r="LC290" s="11"/>
      <c r="LD290" s="11"/>
      <c r="LE290" s="11"/>
      <c r="LF290" s="11"/>
      <c r="LG290" s="11"/>
      <c r="LH290" s="11"/>
      <c r="LI290" s="11"/>
      <c r="LJ290" s="11"/>
      <c r="LK290" s="11"/>
      <c r="LL290" s="11"/>
      <c r="LM290" s="11"/>
      <c r="LN290" s="11"/>
      <c r="LO290" s="11"/>
      <c r="LP290" s="11"/>
      <c r="LQ290" s="11"/>
      <c r="LR290" s="11"/>
      <c r="LS290" s="11"/>
      <c r="LT290" s="11"/>
      <c r="LU290" s="11"/>
      <c r="LV290" s="11"/>
      <c r="LW290" s="11"/>
      <c r="LX290" s="11"/>
      <c r="LY290" s="11"/>
      <c r="LZ290" s="11"/>
      <c r="MA290" s="11"/>
      <c r="MB290" s="11"/>
      <c r="MC290" s="11"/>
      <c r="MD290" s="11"/>
      <c r="ME290" s="11"/>
      <c r="MF290" s="11"/>
      <c r="MG290" s="11"/>
      <c r="MH290" s="11"/>
      <c r="MI290" s="11"/>
      <c r="MJ290" s="11"/>
      <c r="MK290" s="11"/>
      <c r="ML290" s="11"/>
      <c r="MM290" s="11"/>
      <c r="MN290" s="11"/>
      <c r="MO290" s="11"/>
      <c r="MP290" s="11"/>
      <c r="MQ290" s="11"/>
      <c r="MR290" s="11"/>
      <c r="MS290" s="11"/>
      <c r="MT290" s="11"/>
      <c r="MU290" s="11"/>
      <c r="MV290" s="11"/>
      <c r="MW290" s="11"/>
      <c r="MX290" s="11"/>
      <c r="MY290" s="11"/>
      <c r="MZ290" s="11"/>
      <c r="NA290" s="11"/>
      <c r="NB290" s="11"/>
      <c r="NC290" s="11"/>
      <c r="ND290" s="11"/>
      <c r="NE290" s="11"/>
      <c r="NF290" s="11"/>
      <c r="NG290" s="11"/>
      <c r="NH290" s="11"/>
      <c r="NI290" s="11"/>
      <c r="NJ290" s="11"/>
      <c r="NK290" s="11"/>
      <c r="NL290" s="11"/>
      <c r="NM290" s="11"/>
      <c r="NN290" s="11"/>
      <c r="NO290" s="11"/>
      <c r="NP290" s="11"/>
      <c r="NQ290" s="11"/>
      <c r="NR290" s="11"/>
      <c r="NS290" s="11"/>
      <c r="NT290" s="11"/>
      <c r="NU290" s="11"/>
      <c r="NV290" s="11"/>
      <c r="NW290" s="11"/>
      <c r="NX290" s="11"/>
      <c r="NY290" s="11"/>
      <c r="NZ290" s="11"/>
      <c r="OA290" s="11"/>
      <c r="OB290" s="11"/>
      <c r="OC290" s="11"/>
      <c r="OD290" s="11"/>
      <c r="OE290" s="11"/>
      <c r="OF290" s="11"/>
      <c r="OG290" s="11"/>
      <c r="OH290" s="11"/>
      <c r="OI290" s="11"/>
      <c r="OJ290" s="11"/>
      <c r="OK290" s="11"/>
      <c r="OL290" s="11"/>
      <c r="OM290" s="11"/>
      <c r="ON290" s="11"/>
      <c r="OO290" s="11"/>
      <c r="OP290" s="11"/>
      <c r="OQ290" s="11"/>
      <c r="OR290" s="11"/>
      <c r="OS290" s="11"/>
      <c r="OT290" s="11"/>
      <c r="OU290" s="11"/>
      <c r="OV290" s="11"/>
      <c r="OW290" s="11"/>
      <c r="OX290" s="11"/>
      <c r="OY290" s="11"/>
      <c r="OZ290" s="11"/>
      <c r="PA290" s="11"/>
      <c r="PB290" s="11"/>
      <c r="PC290" s="11"/>
      <c r="PD290" s="11"/>
      <c r="PE290" s="11"/>
      <c r="PF290" s="11"/>
      <c r="PG290" s="11"/>
      <c r="PH290" s="11"/>
      <c r="PI290" s="11"/>
      <c r="PJ290" s="11"/>
      <c r="PK290" s="11"/>
      <c r="PL290" s="11"/>
      <c r="PM290" s="11"/>
      <c r="PN290" s="11"/>
      <c r="PO290" s="11"/>
      <c r="PP290" s="11"/>
      <c r="PQ290" s="11"/>
      <c r="PR290" s="11"/>
      <c r="PS290" s="11"/>
      <c r="PT290" s="11"/>
      <c r="PU290" s="11"/>
      <c r="PV290" s="11"/>
      <c r="PW290" s="11"/>
      <c r="PX290" s="11"/>
      <c r="PY290" s="11"/>
      <c r="PZ290" s="11"/>
      <c r="QA290" s="11"/>
      <c r="QB290" s="11"/>
      <c r="QC290" s="11"/>
      <c r="QD290" s="11"/>
      <c r="QE290" s="11"/>
      <c r="QF290" s="11"/>
      <c r="QG290" s="11"/>
      <c r="QH290" s="11"/>
      <c r="QI290" s="11"/>
      <c r="QJ290" s="11"/>
      <c r="QK290" s="11"/>
      <c r="QL290" s="11"/>
      <c r="QM290" s="11"/>
      <c r="QN290" s="11"/>
      <c r="QO290" s="11"/>
      <c r="QP290" s="11"/>
      <c r="QQ290" s="11"/>
      <c r="QR290" s="11"/>
      <c r="QS290" s="11"/>
      <c r="QT290" s="11"/>
      <c r="QU290" s="11"/>
      <c r="QV290" s="11"/>
      <c r="QW290" s="11"/>
      <c r="QX290" s="11"/>
      <c r="QY290" s="11"/>
      <c r="QZ290" s="11"/>
      <c r="RA290" s="11"/>
      <c r="RB290" s="11"/>
      <c r="RC290" s="11"/>
      <c r="RD290" s="11"/>
      <c r="RE290" s="11"/>
      <c r="RF290" s="11"/>
      <c r="RG290" s="11"/>
      <c r="RH290" s="11"/>
      <c r="RI290" s="11"/>
      <c r="RJ290" s="11"/>
      <c r="RK290" s="11"/>
      <c r="RL290" s="11"/>
      <c r="RM290" s="11"/>
      <c r="RN290" s="11"/>
      <c r="RO290" s="11"/>
      <c r="RP290" s="11"/>
      <c r="RQ290" s="11"/>
      <c r="RR290" s="11"/>
      <c r="RS290" s="11"/>
      <c r="RT290" s="11"/>
      <c r="RU290" s="11"/>
      <c r="RV290" s="11"/>
      <c r="RW290" s="11"/>
      <c r="RX290" s="11"/>
      <c r="RY290" s="11"/>
      <c r="RZ290" s="11"/>
      <c r="SA290" s="11"/>
      <c r="SB290" s="11"/>
      <c r="SC290" s="11"/>
      <c r="SD290" s="11"/>
      <c r="SE290" s="11"/>
      <c r="SF290" s="11"/>
      <c r="SG290" s="11"/>
      <c r="SH290" s="11"/>
      <c r="SI290" s="11"/>
      <c r="SJ290" s="11"/>
      <c r="SK290" s="11"/>
      <c r="SL290" s="11"/>
      <c r="SM290" s="11"/>
      <c r="SN290" s="11"/>
      <c r="SO290" s="11"/>
      <c r="SP290" s="11"/>
      <c r="SQ290" s="11"/>
      <c r="SR290" s="11"/>
      <c r="SS290" s="11"/>
      <c r="ST290" s="11"/>
      <c r="SU290" s="11"/>
      <c r="SV290" s="11"/>
      <c r="SW290" s="11"/>
      <c r="SX290" s="11"/>
      <c r="SY290" s="11"/>
      <c r="SZ290" s="11"/>
      <c r="TA290" s="11"/>
      <c r="TB290" s="11"/>
      <c r="TC290" s="11"/>
      <c r="TD290" s="11"/>
      <c r="TE290" s="11"/>
      <c r="TF290" s="11"/>
      <c r="TG290" s="11"/>
      <c r="TH290" s="11"/>
      <c r="TI290" s="11"/>
      <c r="TJ290" s="11"/>
      <c r="TK290" s="11"/>
      <c r="TL290" s="11"/>
      <c r="TM290" s="11"/>
      <c r="TN290" s="11"/>
      <c r="TO290" s="11"/>
      <c r="TP290" s="11"/>
      <c r="TQ290" s="11"/>
      <c r="TR290" s="11"/>
      <c r="TS290" s="11"/>
      <c r="TT290" s="11"/>
      <c r="TU290" s="11"/>
      <c r="TV290" s="11"/>
      <c r="TW290" s="11"/>
      <c r="TX290" s="11"/>
      <c r="TY290" s="11"/>
      <c r="TZ290" s="11"/>
    </row>
    <row r="291" spans="1:546" x14ac:dyDescent="0.25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  <c r="FR291" s="11"/>
      <c r="FS291" s="11"/>
      <c r="FT291" s="11"/>
      <c r="FU291" s="11"/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J291" s="11"/>
      <c r="GK291" s="11"/>
      <c r="GL291" s="11"/>
      <c r="GM291" s="11"/>
      <c r="GN291" s="11"/>
      <c r="GO291" s="11"/>
      <c r="GP291" s="11"/>
      <c r="GQ291" s="11"/>
      <c r="GR291" s="11"/>
      <c r="GS291" s="11"/>
      <c r="GT291" s="11"/>
      <c r="GU291" s="11"/>
      <c r="GV291" s="11"/>
      <c r="GW291" s="11"/>
      <c r="GX291" s="11"/>
      <c r="GY291" s="11"/>
      <c r="GZ291" s="11"/>
      <c r="HA291" s="11"/>
      <c r="HB291" s="11"/>
      <c r="HC291" s="11"/>
      <c r="HD291" s="11"/>
      <c r="HE291" s="11"/>
      <c r="HF291" s="11"/>
      <c r="HG291" s="11"/>
      <c r="HH291" s="11"/>
      <c r="HI291" s="11"/>
      <c r="HJ291" s="11"/>
      <c r="HK291" s="11"/>
      <c r="HL291" s="11"/>
      <c r="HM291" s="11"/>
      <c r="HN291" s="11"/>
      <c r="HO291" s="11"/>
      <c r="HP291" s="11"/>
      <c r="HQ291" s="11"/>
      <c r="HR291" s="11"/>
      <c r="HS291" s="11"/>
      <c r="HT291" s="11"/>
      <c r="HU291" s="11"/>
      <c r="HV291" s="11"/>
      <c r="HW291" s="11"/>
      <c r="HX291" s="11"/>
      <c r="HY291" s="11"/>
      <c r="HZ291" s="11"/>
      <c r="IA291" s="11"/>
      <c r="IB291" s="11"/>
      <c r="IC291" s="11"/>
      <c r="ID291" s="11"/>
      <c r="IE291" s="11"/>
      <c r="IF291" s="11"/>
      <c r="IG291" s="11"/>
      <c r="IH291" s="11"/>
      <c r="II291" s="11"/>
      <c r="IJ291" s="11"/>
      <c r="IK291" s="11"/>
      <c r="IL291" s="11"/>
      <c r="IM291" s="11"/>
      <c r="IN291" s="11"/>
      <c r="IO291" s="11"/>
      <c r="IP291" s="11"/>
      <c r="IQ291" s="11"/>
      <c r="IR291" s="11"/>
      <c r="IS291" s="11"/>
      <c r="IT291" s="11"/>
      <c r="IU291" s="11"/>
      <c r="IV291" s="11"/>
      <c r="IW291" s="11"/>
      <c r="IX291" s="11"/>
      <c r="IY291" s="11"/>
      <c r="IZ291" s="11"/>
      <c r="JA291" s="11"/>
      <c r="JB291" s="11"/>
      <c r="JC291" s="11"/>
      <c r="JD291" s="11"/>
      <c r="JE291" s="11"/>
      <c r="JF291" s="11"/>
      <c r="JG291" s="11"/>
      <c r="JH291" s="11"/>
      <c r="JI291" s="11"/>
      <c r="JJ291" s="11"/>
      <c r="JK291" s="11"/>
      <c r="JL291" s="11"/>
      <c r="JM291" s="11"/>
      <c r="JN291" s="11"/>
      <c r="JO291" s="11"/>
      <c r="JP291" s="11"/>
      <c r="JQ291" s="11"/>
      <c r="JR291" s="11"/>
      <c r="JS291" s="11"/>
      <c r="JT291" s="11"/>
      <c r="JU291" s="11"/>
      <c r="JV291" s="11"/>
      <c r="JW291" s="11"/>
      <c r="JX291" s="11"/>
      <c r="JY291" s="11"/>
      <c r="JZ291" s="11"/>
      <c r="KA291" s="11"/>
      <c r="KB291" s="11"/>
      <c r="KC291" s="11"/>
      <c r="KD291" s="11"/>
      <c r="KE291" s="11"/>
      <c r="KF291" s="11"/>
      <c r="KG291" s="11"/>
      <c r="KH291" s="11"/>
      <c r="KI291" s="11"/>
      <c r="KJ291" s="11"/>
      <c r="KK291" s="11"/>
      <c r="KL291" s="11"/>
      <c r="KM291" s="11"/>
      <c r="KN291" s="11"/>
      <c r="KO291" s="11"/>
      <c r="KP291" s="11"/>
      <c r="KQ291" s="11"/>
      <c r="KR291" s="11"/>
      <c r="KS291" s="11"/>
      <c r="KT291" s="11"/>
      <c r="KU291" s="11"/>
      <c r="KV291" s="11"/>
      <c r="KW291" s="11"/>
      <c r="KX291" s="11"/>
      <c r="KY291" s="11"/>
      <c r="KZ291" s="11"/>
      <c r="LA291" s="11"/>
      <c r="LB291" s="11"/>
      <c r="LC291" s="11"/>
      <c r="LD291" s="11"/>
      <c r="LE291" s="11"/>
      <c r="LF291" s="11"/>
      <c r="LG291" s="11"/>
      <c r="LH291" s="11"/>
      <c r="LI291" s="11"/>
      <c r="LJ291" s="11"/>
      <c r="LK291" s="11"/>
      <c r="LL291" s="11"/>
      <c r="LM291" s="11"/>
      <c r="LN291" s="11"/>
      <c r="LO291" s="11"/>
      <c r="LP291" s="11"/>
      <c r="LQ291" s="11"/>
      <c r="LR291" s="11"/>
      <c r="LS291" s="11"/>
      <c r="LT291" s="11"/>
      <c r="LU291" s="11"/>
      <c r="LV291" s="11"/>
      <c r="LW291" s="11"/>
      <c r="LX291" s="11"/>
      <c r="LY291" s="11"/>
      <c r="LZ291" s="11"/>
      <c r="MA291" s="11"/>
      <c r="MB291" s="11"/>
      <c r="MC291" s="11"/>
      <c r="MD291" s="11"/>
      <c r="ME291" s="11"/>
      <c r="MF291" s="11"/>
      <c r="MG291" s="11"/>
      <c r="MH291" s="11"/>
      <c r="MI291" s="11"/>
      <c r="MJ291" s="11"/>
      <c r="MK291" s="11"/>
      <c r="ML291" s="11"/>
      <c r="MM291" s="11"/>
      <c r="MN291" s="11"/>
      <c r="MO291" s="11"/>
      <c r="MP291" s="11"/>
      <c r="MQ291" s="11"/>
      <c r="MR291" s="11"/>
      <c r="MS291" s="11"/>
      <c r="MT291" s="11"/>
      <c r="MU291" s="11"/>
      <c r="MV291" s="11"/>
      <c r="MW291" s="11"/>
      <c r="MX291" s="11"/>
      <c r="MY291" s="11"/>
      <c r="MZ291" s="11"/>
      <c r="NA291" s="11"/>
      <c r="NB291" s="11"/>
      <c r="NC291" s="11"/>
      <c r="ND291" s="11"/>
      <c r="NE291" s="11"/>
      <c r="NF291" s="11"/>
      <c r="NG291" s="11"/>
      <c r="NH291" s="11"/>
      <c r="NI291" s="11"/>
      <c r="NJ291" s="11"/>
      <c r="NK291" s="11"/>
      <c r="NL291" s="11"/>
      <c r="NM291" s="11"/>
      <c r="NN291" s="11"/>
      <c r="NO291" s="11"/>
      <c r="NP291" s="11"/>
      <c r="NQ291" s="11"/>
      <c r="NR291" s="11"/>
      <c r="NS291" s="11"/>
      <c r="NT291" s="11"/>
      <c r="NU291" s="11"/>
      <c r="NV291" s="11"/>
      <c r="NW291" s="11"/>
      <c r="NX291" s="11"/>
      <c r="NY291" s="11"/>
      <c r="NZ291" s="11"/>
      <c r="OA291" s="11"/>
      <c r="OB291" s="11"/>
      <c r="OC291" s="11"/>
      <c r="OD291" s="11"/>
      <c r="OE291" s="11"/>
      <c r="OF291" s="11"/>
      <c r="OG291" s="11"/>
      <c r="OH291" s="11"/>
      <c r="OI291" s="11"/>
      <c r="OJ291" s="11"/>
      <c r="OK291" s="11"/>
      <c r="OL291" s="11"/>
      <c r="OM291" s="11"/>
      <c r="ON291" s="11"/>
      <c r="OO291" s="11"/>
      <c r="OP291" s="11"/>
      <c r="OQ291" s="11"/>
      <c r="OR291" s="11"/>
      <c r="OS291" s="11"/>
      <c r="OT291" s="11"/>
      <c r="OU291" s="11"/>
      <c r="OV291" s="11"/>
      <c r="OW291" s="11"/>
      <c r="OX291" s="11"/>
      <c r="OY291" s="11"/>
      <c r="OZ291" s="11"/>
      <c r="PA291" s="11"/>
      <c r="PB291" s="11"/>
      <c r="PC291" s="11"/>
      <c r="PD291" s="11"/>
      <c r="PE291" s="11"/>
      <c r="PF291" s="11"/>
      <c r="PG291" s="11"/>
      <c r="PH291" s="11"/>
      <c r="PI291" s="11"/>
      <c r="PJ291" s="11"/>
      <c r="PK291" s="11"/>
      <c r="PL291" s="11"/>
      <c r="PM291" s="11"/>
      <c r="PN291" s="11"/>
      <c r="PO291" s="11"/>
      <c r="PP291" s="11"/>
      <c r="PQ291" s="11"/>
      <c r="PR291" s="11"/>
      <c r="PS291" s="11"/>
      <c r="PT291" s="11"/>
      <c r="PU291" s="11"/>
      <c r="PV291" s="11"/>
      <c r="PW291" s="11"/>
      <c r="PX291" s="11"/>
      <c r="PY291" s="11"/>
      <c r="PZ291" s="11"/>
      <c r="QA291" s="11"/>
      <c r="QB291" s="11"/>
      <c r="QC291" s="11"/>
      <c r="QD291" s="11"/>
      <c r="QE291" s="11"/>
      <c r="QF291" s="11"/>
      <c r="QG291" s="11"/>
      <c r="QH291" s="11"/>
      <c r="QI291" s="11"/>
      <c r="QJ291" s="11"/>
      <c r="QK291" s="11"/>
      <c r="QL291" s="11"/>
      <c r="QM291" s="11"/>
      <c r="QN291" s="11"/>
      <c r="QO291" s="11"/>
      <c r="QP291" s="11"/>
      <c r="QQ291" s="11"/>
      <c r="QR291" s="11"/>
      <c r="QS291" s="11"/>
      <c r="QT291" s="11"/>
      <c r="QU291" s="11"/>
      <c r="QV291" s="11"/>
      <c r="QW291" s="11"/>
      <c r="QX291" s="11"/>
      <c r="QY291" s="11"/>
      <c r="QZ291" s="11"/>
      <c r="RA291" s="11"/>
      <c r="RB291" s="11"/>
      <c r="RC291" s="11"/>
      <c r="RD291" s="11"/>
      <c r="RE291" s="11"/>
      <c r="RF291" s="11"/>
      <c r="RG291" s="11"/>
      <c r="RH291" s="11"/>
      <c r="RI291" s="11"/>
      <c r="RJ291" s="11"/>
      <c r="RK291" s="11"/>
      <c r="RL291" s="11"/>
      <c r="RM291" s="11"/>
      <c r="RN291" s="11"/>
      <c r="RO291" s="11"/>
      <c r="RP291" s="11"/>
      <c r="RQ291" s="11"/>
      <c r="RR291" s="11"/>
      <c r="RS291" s="11"/>
      <c r="RT291" s="11"/>
      <c r="RU291" s="11"/>
      <c r="RV291" s="11"/>
      <c r="RW291" s="11"/>
      <c r="RX291" s="11"/>
      <c r="RY291" s="11"/>
      <c r="RZ291" s="11"/>
      <c r="SA291" s="11"/>
      <c r="SB291" s="11"/>
      <c r="SC291" s="11"/>
      <c r="SD291" s="11"/>
      <c r="SE291" s="11"/>
      <c r="SF291" s="11"/>
      <c r="SG291" s="11"/>
      <c r="SH291" s="11"/>
      <c r="SI291" s="11"/>
      <c r="SJ291" s="11"/>
      <c r="SK291" s="11"/>
      <c r="SL291" s="11"/>
      <c r="SM291" s="11"/>
      <c r="SN291" s="11"/>
      <c r="SO291" s="11"/>
      <c r="SP291" s="11"/>
      <c r="SQ291" s="11"/>
      <c r="SR291" s="11"/>
      <c r="SS291" s="11"/>
      <c r="ST291" s="11"/>
      <c r="SU291" s="11"/>
      <c r="SV291" s="11"/>
      <c r="SW291" s="11"/>
      <c r="SX291" s="11"/>
      <c r="SY291" s="11"/>
      <c r="SZ291" s="11"/>
      <c r="TA291" s="11"/>
      <c r="TB291" s="11"/>
      <c r="TC291" s="11"/>
      <c r="TD291" s="11"/>
      <c r="TE291" s="11"/>
      <c r="TF291" s="11"/>
      <c r="TG291" s="11"/>
      <c r="TH291" s="11"/>
      <c r="TI291" s="11"/>
      <c r="TJ291" s="11"/>
      <c r="TK291" s="11"/>
      <c r="TL291" s="11"/>
      <c r="TM291" s="11"/>
      <c r="TN291" s="11"/>
      <c r="TO291" s="11"/>
      <c r="TP291" s="11"/>
      <c r="TQ291" s="11"/>
      <c r="TR291" s="11"/>
      <c r="TS291" s="11"/>
      <c r="TT291" s="11"/>
      <c r="TU291" s="11"/>
      <c r="TV291" s="11"/>
      <c r="TW291" s="11"/>
      <c r="TX291" s="11"/>
      <c r="TY291" s="11"/>
      <c r="TZ291" s="11"/>
    </row>
    <row r="292" spans="1:546" x14ac:dyDescent="0.25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J292" s="11"/>
      <c r="GK292" s="11"/>
      <c r="GL292" s="11"/>
      <c r="GM292" s="11"/>
      <c r="GN292" s="11"/>
      <c r="GO292" s="11"/>
      <c r="GP292" s="11"/>
      <c r="GQ292" s="11"/>
      <c r="GR292" s="11"/>
      <c r="GS292" s="11"/>
      <c r="GT292" s="11"/>
      <c r="GU292" s="11"/>
      <c r="GV292" s="11"/>
      <c r="GW292" s="11"/>
      <c r="GX292" s="11"/>
      <c r="GY292" s="11"/>
      <c r="GZ292" s="11"/>
      <c r="HA292" s="11"/>
      <c r="HB292" s="11"/>
      <c r="HC292" s="11"/>
      <c r="HD292" s="11"/>
      <c r="HE292" s="11"/>
      <c r="HF292" s="11"/>
      <c r="HG292" s="11"/>
      <c r="HH292" s="11"/>
      <c r="HI292" s="11"/>
      <c r="HJ292" s="11"/>
      <c r="HK292" s="11"/>
      <c r="HL292" s="11"/>
      <c r="HM292" s="11"/>
      <c r="HN292" s="11"/>
      <c r="HO292" s="11"/>
      <c r="HP292" s="11"/>
      <c r="HQ292" s="11"/>
      <c r="HR292" s="11"/>
      <c r="HS292" s="11"/>
      <c r="HT292" s="11"/>
      <c r="HU292" s="11"/>
      <c r="HV292" s="11"/>
      <c r="HW292" s="11"/>
      <c r="HX292" s="11"/>
      <c r="HY292" s="11"/>
      <c r="HZ292" s="11"/>
      <c r="IA292" s="11"/>
      <c r="IB292" s="11"/>
      <c r="IC292" s="11"/>
      <c r="ID292" s="11"/>
      <c r="IE292" s="11"/>
      <c r="IF292" s="11"/>
      <c r="IG292" s="11"/>
      <c r="IH292" s="11"/>
      <c r="II292" s="11"/>
      <c r="IJ292" s="11"/>
      <c r="IK292" s="11"/>
      <c r="IL292" s="11"/>
      <c r="IM292" s="11"/>
      <c r="IN292" s="11"/>
      <c r="IO292" s="11"/>
      <c r="IP292" s="11"/>
      <c r="IQ292" s="11"/>
      <c r="IR292" s="11"/>
      <c r="IS292" s="11"/>
      <c r="IT292" s="11"/>
      <c r="IU292" s="11"/>
      <c r="IV292" s="11"/>
      <c r="IW292" s="11"/>
      <c r="IX292" s="11"/>
      <c r="IY292" s="11"/>
      <c r="IZ292" s="11"/>
      <c r="JA292" s="11"/>
      <c r="JB292" s="11"/>
      <c r="JC292" s="11"/>
      <c r="JD292" s="11"/>
      <c r="JE292" s="11"/>
      <c r="JF292" s="11"/>
      <c r="JG292" s="11"/>
      <c r="JH292" s="11"/>
      <c r="JI292" s="11"/>
      <c r="JJ292" s="11"/>
      <c r="JK292" s="11"/>
      <c r="JL292" s="11"/>
      <c r="JM292" s="11"/>
      <c r="JN292" s="11"/>
      <c r="JO292" s="11"/>
      <c r="JP292" s="11"/>
      <c r="JQ292" s="11"/>
      <c r="JR292" s="11"/>
      <c r="JS292" s="11"/>
      <c r="JT292" s="11"/>
      <c r="JU292" s="11"/>
      <c r="JV292" s="11"/>
      <c r="JW292" s="11"/>
      <c r="JX292" s="11"/>
      <c r="JY292" s="11"/>
      <c r="JZ292" s="11"/>
      <c r="KA292" s="11"/>
      <c r="KB292" s="11"/>
      <c r="KC292" s="11"/>
      <c r="KD292" s="11"/>
      <c r="KE292" s="11"/>
      <c r="KF292" s="11"/>
      <c r="KG292" s="11"/>
      <c r="KH292" s="11"/>
      <c r="KI292" s="11"/>
      <c r="KJ292" s="11"/>
      <c r="KK292" s="11"/>
      <c r="KL292" s="11"/>
      <c r="KM292" s="11"/>
      <c r="KN292" s="11"/>
      <c r="KO292" s="11"/>
      <c r="KP292" s="11"/>
      <c r="KQ292" s="11"/>
      <c r="KR292" s="11"/>
      <c r="KS292" s="11"/>
      <c r="KT292" s="11"/>
      <c r="KU292" s="11"/>
      <c r="KV292" s="11"/>
      <c r="KW292" s="11"/>
      <c r="KX292" s="11"/>
      <c r="KY292" s="11"/>
      <c r="KZ292" s="11"/>
      <c r="LA292" s="11"/>
      <c r="LB292" s="11"/>
      <c r="LC292" s="11"/>
      <c r="LD292" s="11"/>
      <c r="LE292" s="11"/>
      <c r="LF292" s="11"/>
      <c r="LG292" s="11"/>
      <c r="LH292" s="11"/>
      <c r="LI292" s="11"/>
      <c r="LJ292" s="11"/>
      <c r="LK292" s="11"/>
      <c r="LL292" s="11"/>
      <c r="LM292" s="11"/>
      <c r="LN292" s="11"/>
      <c r="LO292" s="11"/>
      <c r="LP292" s="11"/>
      <c r="LQ292" s="11"/>
      <c r="LR292" s="11"/>
      <c r="LS292" s="11"/>
      <c r="LT292" s="11"/>
      <c r="LU292" s="11"/>
      <c r="LV292" s="11"/>
      <c r="LW292" s="11"/>
      <c r="LX292" s="11"/>
      <c r="LY292" s="11"/>
      <c r="LZ292" s="11"/>
      <c r="MA292" s="11"/>
      <c r="MB292" s="11"/>
      <c r="MC292" s="11"/>
      <c r="MD292" s="11"/>
      <c r="ME292" s="11"/>
      <c r="MF292" s="11"/>
      <c r="MG292" s="11"/>
      <c r="MH292" s="11"/>
      <c r="MI292" s="11"/>
      <c r="MJ292" s="11"/>
      <c r="MK292" s="11"/>
      <c r="ML292" s="11"/>
      <c r="MM292" s="11"/>
      <c r="MN292" s="11"/>
      <c r="MO292" s="11"/>
      <c r="MP292" s="11"/>
      <c r="MQ292" s="11"/>
      <c r="MR292" s="11"/>
      <c r="MS292" s="11"/>
      <c r="MT292" s="11"/>
      <c r="MU292" s="11"/>
      <c r="MV292" s="11"/>
      <c r="MW292" s="11"/>
      <c r="MX292" s="11"/>
      <c r="MY292" s="11"/>
      <c r="MZ292" s="11"/>
      <c r="NA292" s="11"/>
      <c r="NB292" s="11"/>
      <c r="NC292" s="11"/>
      <c r="ND292" s="11"/>
      <c r="NE292" s="11"/>
      <c r="NF292" s="11"/>
      <c r="NG292" s="11"/>
      <c r="NH292" s="11"/>
      <c r="NI292" s="11"/>
      <c r="NJ292" s="11"/>
      <c r="NK292" s="11"/>
      <c r="NL292" s="11"/>
      <c r="NM292" s="11"/>
      <c r="NN292" s="11"/>
      <c r="NO292" s="11"/>
      <c r="NP292" s="11"/>
      <c r="NQ292" s="11"/>
      <c r="NR292" s="11"/>
      <c r="NS292" s="11"/>
      <c r="NT292" s="11"/>
      <c r="NU292" s="11"/>
      <c r="NV292" s="11"/>
      <c r="NW292" s="11"/>
      <c r="NX292" s="11"/>
      <c r="NY292" s="11"/>
      <c r="NZ292" s="11"/>
      <c r="OA292" s="11"/>
      <c r="OB292" s="11"/>
      <c r="OC292" s="11"/>
      <c r="OD292" s="11"/>
      <c r="OE292" s="11"/>
      <c r="OF292" s="11"/>
      <c r="OG292" s="11"/>
      <c r="OH292" s="11"/>
      <c r="OI292" s="11"/>
      <c r="OJ292" s="11"/>
      <c r="OK292" s="11"/>
      <c r="OL292" s="11"/>
      <c r="OM292" s="11"/>
      <c r="ON292" s="11"/>
      <c r="OO292" s="11"/>
      <c r="OP292" s="11"/>
      <c r="OQ292" s="11"/>
      <c r="OR292" s="11"/>
      <c r="OS292" s="11"/>
      <c r="OT292" s="11"/>
      <c r="OU292" s="11"/>
      <c r="OV292" s="11"/>
      <c r="OW292" s="11"/>
      <c r="OX292" s="11"/>
      <c r="OY292" s="11"/>
      <c r="OZ292" s="11"/>
      <c r="PA292" s="11"/>
      <c r="PB292" s="11"/>
      <c r="PC292" s="11"/>
      <c r="PD292" s="11"/>
      <c r="PE292" s="11"/>
      <c r="PF292" s="11"/>
      <c r="PG292" s="11"/>
      <c r="PH292" s="11"/>
      <c r="PI292" s="11"/>
      <c r="PJ292" s="11"/>
      <c r="PK292" s="11"/>
      <c r="PL292" s="11"/>
      <c r="PM292" s="11"/>
      <c r="PN292" s="11"/>
      <c r="PO292" s="11"/>
      <c r="PP292" s="11"/>
      <c r="PQ292" s="11"/>
      <c r="PR292" s="11"/>
      <c r="PS292" s="11"/>
      <c r="PT292" s="11"/>
      <c r="PU292" s="11"/>
      <c r="PV292" s="11"/>
      <c r="PW292" s="11"/>
      <c r="PX292" s="11"/>
      <c r="PY292" s="11"/>
      <c r="PZ292" s="11"/>
      <c r="QA292" s="11"/>
      <c r="QB292" s="11"/>
      <c r="QC292" s="11"/>
      <c r="QD292" s="11"/>
      <c r="QE292" s="11"/>
      <c r="QF292" s="11"/>
      <c r="QG292" s="11"/>
      <c r="QH292" s="11"/>
      <c r="QI292" s="11"/>
      <c r="QJ292" s="11"/>
      <c r="QK292" s="11"/>
      <c r="QL292" s="11"/>
      <c r="QM292" s="11"/>
      <c r="QN292" s="11"/>
      <c r="QO292" s="11"/>
      <c r="QP292" s="11"/>
      <c r="QQ292" s="11"/>
      <c r="QR292" s="11"/>
      <c r="QS292" s="11"/>
      <c r="QT292" s="11"/>
      <c r="QU292" s="11"/>
      <c r="QV292" s="11"/>
      <c r="QW292" s="11"/>
      <c r="QX292" s="11"/>
      <c r="QY292" s="11"/>
      <c r="QZ292" s="11"/>
      <c r="RA292" s="11"/>
      <c r="RB292" s="11"/>
      <c r="RC292" s="11"/>
      <c r="RD292" s="11"/>
      <c r="RE292" s="11"/>
      <c r="RF292" s="11"/>
      <c r="RG292" s="11"/>
      <c r="RH292" s="11"/>
      <c r="RI292" s="11"/>
      <c r="RJ292" s="11"/>
      <c r="RK292" s="11"/>
      <c r="RL292" s="11"/>
      <c r="RM292" s="11"/>
      <c r="RN292" s="11"/>
      <c r="RO292" s="11"/>
      <c r="RP292" s="11"/>
      <c r="RQ292" s="11"/>
      <c r="RR292" s="11"/>
      <c r="RS292" s="11"/>
      <c r="RT292" s="11"/>
      <c r="RU292" s="11"/>
      <c r="RV292" s="11"/>
      <c r="RW292" s="11"/>
      <c r="RX292" s="11"/>
      <c r="RY292" s="11"/>
      <c r="RZ292" s="11"/>
      <c r="SA292" s="11"/>
      <c r="SB292" s="11"/>
      <c r="SC292" s="11"/>
      <c r="SD292" s="11"/>
      <c r="SE292" s="11"/>
      <c r="SF292" s="11"/>
      <c r="SG292" s="11"/>
      <c r="SH292" s="11"/>
      <c r="SI292" s="11"/>
      <c r="SJ292" s="11"/>
      <c r="SK292" s="11"/>
      <c r="SL292" s="11"/>
      <c r="SM292" s="11"/>
      <c r="SN292" s="11"/>
      <c r="SO292" s="11"/>
      <c r="SP292" s="11"/>
      <c r="SQ292" s="11"/>
      <c r="SR292" s="11"/>
      <c r="SS292" s="11"/>
      <c r="ST292" s="11"/>
      <c r="SU292" s="11"/>
      <c r="SV292" s="11"/>
      <c r="SW292" s="11"/>
      <c r="SX292" s="11"/>
      <c r="SY292" s="11"/>
      <c r="SZ292" s="11"/>
      <c r="TA292" s="11"/>
      <c r="TB292" s="11"/>
      <c r="TC292" s="11"/>
      <c r="TD292" s="11"/>
      <c r="TE292" s="11"/>
      <c r="TF292" s="11"/>
      <c r="TG292" s="11"/>
      <c r="TH292" s="11"/>
      <c r="TI292" s="11"/>
      <c r="TJ292" s="11"/>
      <c r="TK292" s="11"/>
      <c r="TL292" s="11"/>
      <c r="TM292" s="11"/>
      <c r="TN292" s="11"/>
      <c r="TO292" s="11"/>
      <c r="TP292" s="11"/>
      <c r="TQ292" s="11"/>
      <c r="TR292" s="11"/>
      <c r="TS292" s="11"/>
      <c r="TT292" s="11"/>
      <c r="TU292" s="11"/>
      <c r="TV292" s="11"/>
      <c r="TW292" s="11"/>
      <c r="TX292" s="11"/>
      <c r="TY292" s="11"/>
      <c r="TZ292" s="11"/>
    </row>
    <row r="293" spans="1:546" x14ac:dyDescent="0.25">
      <c r="A293" s="11"/>
      <c r="F293" s="11"/>
      <c r="I293" s="11"/>
      <c r="J293" s="41"/>
      <c r="K293" s="41"/>
      <c r="L293" s="4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1"/>
      <c r="EZ293" s="11"/>
      <c r="FA293" s="11"/>
      <c r="FB293" s="11"/>
      <c r="FC293" s="11"/>
      <c r="FD293" s="11"/>
      <c r="FE293" s="11"/>
      <c r="FF293" s="11"/>
      <c r="FG293" s="11"/>
      <c r="FH293" s="11"/>
      <c r="FI293" s="11"/>
      <c r="FJ293" s="11"/>
      <c r="FK293" s="11"/>
      <c r="FL293" s="11"/>
      <c r="FM293" s="11"/>
      <c r="FN293" s="11"/>
      <c r="FO293" s="11"/>
      <c r="FP293" s="11"/>
      <c r="FQ293" s="11"/>
      <c r="FR293" s="11"/>
      <c r="FS293" s="11"/>
      <c r="FT293" s="11"/>
      <c r="FU293" s="11"/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J293" s="11"/>
      <c r="GK293" s="11"/>
      <c r="GL293" s="11"/>
      <c r="GM293" s="11"/>
      <c r="GN293" s="11"/>
      <c r="GO293" s="11"/>
      <c r="GP293" s="11"/>
      <c r="GQ293" s="11"/>
      <c r="GR293" s="11"/>
      <c r="GS293" s="11"/>
      <c r="GT293" s="11"/>
      <c r="GU293" s="11"/>
      <c r="GV293" s="11"/>
      <c r="GW293" s="11"/>
      <c r="GX293" s="11"/>
      <c r="GY293" s="11"/>
      <c r="GZ293" s="11"/>
      <c r="HA293" s="11"/>
      <c r="HB293" s="11"/>
      <c r="HC293" s="11"/>
      <c r="HD293" s="11"/>
      <c r="HE293" s="11"/>
      <c r="HF293" s="11"/>
      <c r="HG293" s="11"/>
      <c r="HH293" s="11"/>
      <c r="HI293" s="11"/>
      <c r="HJ293" s="11"/>
      <c r="HK293" s="11"/>
      <c r="HL293" s="11"/>
      <c r="HM293" s="11"/>
      <c r="HN293" s="11"/>
      <c r="HO293" s="11"/>
      <c r="HP293" s="11"/>
      <c r="HQ293" s="11"/>
      <c r="HR293" s="11"/>
      <c r="HS293" s="11"/>
      <c r="HT293" s="11"/>
      <c r="HU293" s="11"/>
      <c r="HV293" s="11"/>
      <c r="HW293" s="11"/>
      <c r="HX293" s="11"/>
      <c r="HY293" s="11"/>
      <c r="HZ293" s="11"/>
      <c r="IA293" s="11"/>
      <c r="IB293" s="11"/>
      <c r="IC293" s="11"/>
      <c r="ID293" s="11"/>
      <c r="IE293" s="11"/>
      <c r="IF293" s="11"/>
      <c r="IG293" s="11"/>
      <c r="IH293" s="11"/>
      <c r="II293" s="11"/>
      <c r="IJ293" s="11"/>
      <c r="IK293" s="11"/>
      <c r="IL293" s="11"/>
      <c r="IM293" s="11"/>
      <c r="IN293" s="11"/>
      <c r="IO293" s="11"/>
      <c r="IP293" s="11"/>
      <c r="IQ293" s="11"/>
      <c r="IR293" s="11"/>
      <c r="IS293" s="11"/>
      <c r="IT293" s="11"/>
      <c r="IU293" s="11"/>
      <c r="IV293" s="11"/>
      <c r="IW293" s="11"/>
      <c r="IX293" s="11"/>
      <c r="IY293" s="11"/>
      <c r="IZ293" s="11"/>
      <c r="JA293" s="11"/>
      <c r="JB293" s="11"/>
      <c r="JC293" s="11"/>
      <c r="JD293" s="11"/>
      <c r="JE293" s="11"/>
      <c r="JF293" s="11"/>
      <c r="JG293" s="11"/>
      <c r="JH293" s="11"/>
      <c r="JI293" s="11"/>
      <c r="JJ293" s="11"/>
      <c r="JK293" s="11"/>
      <c r="JL293" s="11"/>
      <c r="JM293" s="11"/>
      <c r="JN293" s="11"/>
      <c r="JO293" s="11"/>
      <c r="JP293" s="11"/>
      <c r="JQ293" s="11"/>
      <c r="JR293" s="11"/>
      <c r="JS293" s="11"/>
      <c r="JT293" s="11"/>
      <c r="JU293" s="11"/>
      <c r="JV293" s="11"/>
      <c r="JW293" s="11"/>
      <c r="JX293" s="11"/>
      <c r="JY293" s="11"/>
      <c r="JZ293" s="11"/>
      <c r="KA293" s="11"/>
      <c r="KB293" s="11"/>
      <c r="KC293" s="11"/>
      <c r="KD293" s="11"/>
      <c r="KE293" s="11"/>
      <c r="KF293" s="11"/>
      <c r="KG293" s="11"/>
      <c r="KH293" s="11"/>
      <c r="KI293" s="11"/>
      <c r="KJ293" s="11"/>
      <c r="KK293" s="11"/>
      <c r="KL293" s="11"/>
      <c r="KM293" s="11"/>
      <c r="KN293" s="11"/>
      <c r="KO293" s="11"/>
      <c r="KP293" s="11"/>
      <c r="KQ293" s="11"/>
      <c r="KR293" s="11"/>
      <c r="KS293" s="11"/>
      <c r="KT293" s="11"/>
      <c r="KU293" s="11"/>
      <c r="KV293" s="11"/>
      <c r="KW293" s="11"/>
      <c r="KX293" s="11"/>
      <c r="KY293" s="11"/>
      <c r="KZ293" s="11"/>
      <c r="LA293" s="11"/>
      <c r="LB293" s="11"/>
      <c r="LC293" s="11"/>
      <c r="LD293" s="11"/>
      <c r="LE293" s="11"/>
      <c r="LF293" s="11"/>
      <c r="LG293" s="11"/>
      <c r="LH293" s="11"/>
      <c r="LI293" s="11"/>
      <c r="LJ293" s="11"/>
      <c r="LK293" s="11"/>
      <c r="LL293" s="11"/>
      <c r="LM293" s="11"/>
      <c r="LN293" s="11"/>
      <c r="LO293" s="11"/>
      <c r="LP293" s="11"/>
      <c r="LQ293" s="11"/>
      <c r="LR293" s="11"/>
      <c r="LS293" s="11"/>
      <c r="LT293" s="11"/>
      <c r="LU293" s="11"/>
      <c r="LV293" s="11"/>
      <c r="LW293" s="11"/>
      <c r="LX293" s="11"/>
      <c r="LY293" s="11"/>
      <c r="LZ293" s="11"/>
      <c r="MA293" s="11"/>
      <c r="MB293" s="11"/>
      <c r="MC293" s="11"/>
      <c r="MD293" s="11"/>
      <c r="ME293" s="11"/>
      <c r="MF293" s="11"/>
      <c r="MG293" s="11"/>
      <c r="MH293" s="11"/>
      <c r="MI293" s="11"/>
      <c r="MJ293" s="11"/>
      <c r="MK293" s="11"/>
      <c r="ML293" s="11"/>
      <c r="MM293" s="11"/>
      <c r="MN293" s="11"/>
      <c r="MO293" s="11"/>
      <c r="MP293" s="11"/>
      <c r="MQ293" s="11"/>
      <c r="MR293" s="11"/>
      <c r="MS293" s="11"/>
      <c r="MT293" s="11"/>
      <c r="MU293" s="11"/>
      <c r="MV293" s="11"/>
      <c r="MW293" s="11"/>
      <c r="MX293" s="11"/>
      <c r="MY293" s="11"/>
      <c r="MZ293" s="11"/>
      <c r="NA293" s="11"/>
      <c r="NB293" s="11"/>
      <c r="NC293" s="11"/>
      <c r="ND293" s="11"/>
      <c r="NE293" s="11"/>
      <c r="NF293" s="11"/>
      <c r="NG293" s="11"/>
      <c r="NH293" s="11"/>
      <c r="NI293" s="11"/>
      <c r="NJ293" s="11"/>
      <c r="NK293" s="11"/>
      <c r="NL293" s="11"/>
      <c r="NM293" s="11"/>
      <c r="NN293" s="11"/>
      <c r="NO293" s="11"/>
      <c r="NP293" s="11"/>
      <c r="NQ293" s="11"/>
      <c r="NR293" s="11"/>
      <c r="NS293" s="11"/>
      <c r="NT293" s="11"/>
      <c r="NU293" s="11"/>
      <c r="NV293" s="11"/>
      <c r="NW293" s="11"/>
      <c r="NX293" s="11"/>
      <c r="NY293" s="11"/>
      <c r="NZ293" s="11"/>
      <c r="OA293" s="11"/>
      <c r="OB293" s="11"/>
      <c r="OC293" s="11"/>
      <c r="OD293" s="11"/>
      <c r="OE293" s="11"/>
      <c r="OF293" s="11"/>
      <c r="OG293" s="11"/>
      <c r="OH293" s="11"/>
      <c r="OI293" s="11"/>
      <c r="OJ293" s="11"/>
      <c r="OK293" s="11"/>
      <c r="OL293" s="11"/>
      <c r="OM293" s="11"/>
      <c r="ON293" s="11"/>
      <c r="OO293" s="11"/>
      <c r="OP293" s="11"/>
      <c r="OQ293" s="11"/>
      <c r="OR293" s="11"/>
      <c r="OS293" s="11"/>
      <c r="OT293" s="11"/>
      <c r="OU293" s="11"/>
      <c r="OV293" s="11"/>
      <c r="OW293" s="11"/>
      <c r="OX293" s="11"/>
      <c r="OY293" s="11"/>
      <c r="OZ293" s="11"/>
      <c r="PA293" s="11"/>
      <c r="PB293" s="11"/>
      <c r="PC293" s="11"/>
      <c r="PD293" s="11"/>
      <c r="PE293" s="11"/>
      <c r="PF293" s="11"/>
      <c r="PG293" s="11"/>
      <c r="PH293" s="11"/>
      <c r="PI293" s="11"/>
      <c r="PJ293" s="11"/>
      <c r="PK293" s="11"/>
      <c r="PL293" s="11"/>
      <c r="PM293" s="11"/>
      <c r="PN293" s="11"/>
      <c r="PO293" s="11"/>
      <c r="PP293" s="11"/>
      <c r="PQ293" s="11"/>
      <c r="PR293" s="11"/>
      <c r="PS293" s="11"/>
      <c r="PT293" s="11"/>
      <c r="PU293" s="11"/>
      <c r="PV293" s="11"/>
      <c r="PW293" s="11"/>
      <c r="PX293" s="11"/>
      <c r="PY293" s="11"/>
      <c r="PZ293" s="11"/>
      <c r="QA293" s="11"/>
      <c r="QB293" s="11"/>
      <c r="QC293" s="11"/>
      <c r="QD293" s="11"/>
      <c r="QE293" s="11"/>
      <c r="QF293" s="11"/>
      <c r="QG293" s="11"/>
      <c r="QH293" s="11"/>
      <c r="QI293" s="11"/>
      <c r="QJ293" s="11"/>
      <c r="QK293" s="11"/>
      <c r="QL293" s="11"/>
      <c r="QM293" s="11"/>
      <c r="QN293" s="11"/>
      <c r="QO293" s="11"/>
      <c r="QP293" s="11"/>
      <c r="QQ293" s="11"/>
      <c r="QR293" s="11"/>
      <c r="QS293" s="11"/>
      <c r="QT293" s="11"/>
      <c r="QU293" s="11"/>
      <c r="QV293" s="11"/>
      <c r="QW293" s="11"/>
      <c r="QX293" s="11"/>
      <c r="QY293" s="11"/>
      <c r="QZ293" s="11"/>
      <c r="RA293" s="11"/>
      <c r="RB293" s="11"/>
      <c r="RC293" s="11"/>
      <c r="RD293" s="11"/>
      <c r="RE293" s="11"/>
      <c r="RF293" s="11"/>
      <c r="RG293" s="11"/>
      <c r="RH293" s="11"/>
      <c r="RI293" s="11"/>
      <c r="RJ293" s="11"/>
      <c r="RK293" s="11"/>
      <c r="RL293" s="11"/>
      <c r="RM293" s="11"/>
      <c r="RN293" s="11"/>
      <c r="RO293" s="11"/>
      <c r="RP293" s="11"/>
      <c r="RQ293" s="11"/>
      <c r="RR293" s="11"/>
      <c r="RS293" s="11"/>
      <c r="RT293" s="11"/>
      <c r="RU293" s="11"/>
      <c r="RV293" s="11"/>
      <c r="RW293" s="11"/>
      <c r="RX293" s="11"/>
      <c r="RY293" s="11"/>
      <c r="RZ293" s="11"/>
      <c r="SA293" s="11"/>
      <c r="SB293" s="11"/>
      <c r="SC293" s="11"/>
      <c r="SD293" s="11"/>
      <c r="SE293" s="11"/>
      <c r="SF293" s="11"/>
      <c r="SG293" s="11"/>
      <c r="SH293" s="11"/>
      <c r="SI293" s="11"/>
      <c r="SJ293" s="11"/>
      <c r="SK293" s="11"/>
      <c r="SL293" s="11"/>
      <c r="SM293" s="11"/>
      <c r="SN293" s="11"/>
      <c r="SO293" s="11"/>
      <c r="SP293" s="11"/>
      <c r="SQ293" s="11"/>
      <c r="SR293" s="11"/>
      <c r="SS293" s="11"/>
      <c r="ST293" s="11"/>
      <c r="SU293" s="11"/>
      <c r="SV293" s="11"/>
      <c r="SW293" s="11"/>
      <c r="SX293" s="11"/>
      <c r="SY293" s="11"/>
      <c r="SZ293" s="11"/>
      <c r="TA293" s="11"/>
      <c r="TB293" s="11"/>
      <c r="TC293" s="11"/>
      <c r="TD293" s="11"/>
      <c r="TE293" s="11"/>
      <c r="TF293" s="11"/>
      <c r="TG293" s="11"/>
      <c r="TH293" s="11"/>
      <c r="TI293" s="11"/>
      <c r="TJ293" s="11"/>
      <c r="TK293" s="11"/>
      <c r="TL293" s="11"/>
      <c r="TM293" s="11"/>
      <c r="TN293" s="11"/>
      <c r="TO293" s="11"/>
      <c r="TP293" s="11"/>
      <c r="TQ293" s="11"/>
      <c r="TR293" s="11"/>
      <c r="TS293" s="11"/>
      <c r="TT293" s="11"/>
      <c r="TU293" s="11"/>
      <c r="TV293" s="11"/>
      <c r="TW293" s="11"/>
      <c r="TX293" s="11"/>
      <c r="TY293" s="11"/>
      <c r="TZ293" s="11"/>
    </row>
    <row r="294" spans="1:546" x14ac:dyDescent="0.25">
      <c r="A294" s="11"/>
      <c r="B294" s="1"/>
      <c r="C294" s="1"/>
      <c r="D294" s="72" t="s">
        <v>118</v>
      </c>
      <c r="E294" s="72"/>
      <c r="F294" s="72" t="s">
        <v>119</v>
      </c>
      <c r="G294" s="72"/>
      <c r="I294" s="11"/>
      <c r="J294" s="41"/>
      <c r="K294" s="41"/>
      <c r="L294" s="4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1"/>
      <c r="EZ294" s="11"/>
      <c r="FA294" s="11"/>
      <c r="FB294" s="11"/>
      <c r="FC294" s="11"/>
      <c r="FD294" s="11"/>
      <c r="FE294" s="11"/>
      <c r="FF294" s="11"/>
      <c r="FG294" s="11"/>
      <c r="FH294" s="11"/>
      <c r="FI294" s="11"/>
      <c r="FJ294" s="11"/>
      <c r="FK294" s="11"/>
      <c r="FL294" s="11"/>
      <c r="FM294" s="11"/>
      <c r="FN294" s="11"/>
      <c r="FO294" s="11"/>
      <c r="FP294" s="11"/>
      <c r="FQ294" s="11"/>
      <c r="FR294" s="11"/>
      <c r="FS294" s="11"/>
      <c r="FT294" s="11"/>
      <c r="FU294" s="11"/>
      <c r="FV294" s="11"/>
      <c r="FW294" s="11"/>
      <c r="FX294" s="11"/>
      <c r="FY294" s="11"/>
      <c r="FZ294" s="11"/>
      <c r="GA294" s="11"/>
      <c r="GB294" s="11"/>
      <c r="GC294" s="11"/>
      <c r="GD294" s="11"/>
      <c r="GE294" s="11"/>
      <c r="GF294" s="11"/>
      <c r="GG294" s="11"/>
      <c r="GH294" s="11"/>
      <c r="GI294" s="11"/>
      <c r="GJ294" s="11"/>
      <c r="GK294" s="11"/>
      <c r="GL294" s="11"/>
      <c r="GM294" s="11"/>
      <c r="GN294" s="11"/>
      <c r="GO294" s="11"/>
      <c r="GP294" s="11"/>
      <c r="GQ294" s="11"/>
      <c r="GR294" s="11"/>
      <c r="GS294" s="11"/>
      <c r="GT294" s="11"/>
      <c r="GU294" s="11"/>
      <c r="GV294" s="11"/>
      <c r="GW294" s="11"/>
      <c r="GX294" s="11"/>
      <c r="GY294" s="11"/>
      <c r="GZ294" s="11"/>
      <c r="HA294" s="11"/>
      <c r="HB294" s="11"/>
      <c r="HC294" s="11"/>
      <c r="HD294" s="11"/>
      <c r="HE294" s="11"/>
      <c r="HF294" s="11"/>
      <c r="HG294" s="11"/>
      <c r="HH294" s="11"/>
      <c r="HI294" s="11"/>
      <c r="HJ294" s="11"/>
      <c r="HK294" s="11"/>
      <c r="HL294" s="11"/>
      <c r="HM294" s="11"/>
      <c r="HN294" s="11"/>
      <c r="HO294" s="11"/>
      <c r="HP294" s="11"/>
      <c r="HQ294" s="11"/>
      <c r="HR294" s="11"/>
      <c r="HS294" s="11"/>
      <c r="HT294" s="11"/>
      <c r="HU294" s="11"/>
      <c r="HV294" s="11"/>
      <c r="HW294" s="11"/>
      <c r="HX294" s="11"/>
      <c r="HY294" s="11"/>
      <c r="HZ294" s="11"/>
      <c r="IA294" s="11"/>
      <c r="IB294" s="11"/>
      <c r="IC294" s="11"/>
      <c r="ID294" s="11"/>
      <c r="IE294" s="11"/>
      <c r="IF294" s="11"/>
      <c r="IG294" s="11"/>
      <c r="IH294" s="11"/>
      <c r="II294" s="11"/>
      <c r="IJ294" s="11"/>
      <c r="IK294" s="11"/>
      <c r="IL294" s="11"/>
      <c r="IM294" s="11"/>
      <c r="IN294" s="11"/>
      <c r="IO294" s="11"/>
      <c r="IP294" s="11"/>
      <c r="IQ294" s="11"/>
      <c r="IR294" s="11"/>
      <c r="IS294" s="11"/>
      <c r="IT294" s="11"/>
      <c r="IU294" s="11"/>
      <c r="IV294" s="11"/>
      <c r="IW294" s="11"/>
      <c r="IX294" s="11"/>
      <c r="IY294" s="11"/>
      <c r="IZ294" s="11"/>
      <c r="JA294" s="11"/>
      <c r="JB294" s="11"/>
      <c r="JC294" s="11"/>
      <c r="JD294" s="11"/>
      <c r="JE294" s="11"/>
      <c r="JF294" s="11"/>
      <c r="JG294" s="11"/>
      <c r="JH294" s="11"/>
      <c r="JI294" s="11"/>
      <c r="JJ294" s="11"/>
      <c r="JK294" s="11"/>
      <c r="JL294" s="11"/>
      <c r="JM294" s="11"/>
      <c r="JN294" s="11"/>
      <c r="JO294" s="11"/>
      <c r="JP294" s="11"/>
      <c r="JQ294" s="11"/>
      <c r="JR294" s="11"/>
      <c r="JS294" s="11"/>
      <c r="JT294" s="11"/>
      <c r="JU294" s="11"/>
      <c r="JV294" s="11"/>
      <c r="JW294" s="11"/>
      <c r="JX294" s="11"/>
      <c r="JY294" s="11"/>
      <c r="JZ294" s="11"/>
      <c r="KA294" s="11"/>
      <c r="KB294" s="11"/>
      <c r="KC294" s="11"/>
      <c r="KD294" s="11"/>
      <c r="KE294" s="11"/>
      <c r="KF294" s="11"/>
      <c r="KG294" s="11"/>
      <c r="KH294" s="11"/>
      <c r="KI294" s="11"/>
      <c r="KJ294" s="11"/>
      <c r="KK294" s="11"/>
      <c r="KL294" s="11"/>
      <c r="KM294" s="11"/>
      <c r="KN294" s="11"/>
      <c r="KO294" s="11"/>
      <c r="KP294" s="11"/>
      <c r="KQ294" s="11"/>
      <c r="KR294" s="11"/>
      <c r="KS294" s="11"/>
      <c r="KT294" s="11"/>
      <c r="KU294" s="11"/>
      <c r="KV294" s="11"/>
      <c r="KW294" s="11"/>
      <c r="KX294" s="11"/>
      <c r="KY294" s="11"/>
      <c r="KZ294" s="11"/>
      <c r="LA294" s="11"/>
      <c r="LB294" s="11"/>
      <c r="LC294" s="11"/>
      <c r="LD294" s="11"/>
      <c r="LE294" s="11"/>
      <c r="LF294" s="11"/>
      <c r="LG294" s="11"/>
      <c r="LH294" s="11"/>
      <c r="LI294" s="11"/>
      <c r="LJ294" s="11"/>
      <c r="LK294" s="11"/>
      <c r="LL294" s="11"/>
      <c r="LM294" s="11"/>
      <c r="LN294" s="11"/>
      <c r="LO294" s="11"/>
      <c r="LP294" s="11"/>
      <c r="LQ294" s="11"/>
      <c r="LR294" s="11"/>
      <c r="LS294" s="11"/>
      <c r="LT294" s="11"/>
      <c r="LU294" s="11"/>
      <c r="LV294" s="11"/>
      <c r="LW294" s="11"/>
      <c r="LX294" s="11"/>
      <c r="LY294" s="11"/>
      <c r="LZ294" s="11"/>
      <c r="MA294" s="11"/>
      <c r="MB294" s="11"/>
      <c r="MC294" s="11"/>
      <c r="MD294" s="11"/>
      <c r="ME294" s="11"/>
      <c r="MF294" s="11"/>
      <c r="MG294" s="11"/>
      <c r="MH294" s="11"/>
      <c r="MI294" s="11"/>
      <c r="MJ294" s="11"/>
      <c r="MK294" s="11"/>
      <c r="ML294" s="11"/>
      <c r="MM294" s="11"/>
      <c r="MN294" s="11"/>
      <c r="MO294" s="11"/>
      <c r="MP294" s="11"/>
      <c r="MQ294" s="11"/>
      <c r="MR294" s="11"/>
      <c r="MS294" s="11"/>
      <c r="MT294" s="11"/>
      <c r="MU294" s="11"/>
      <c r="MV294" s="11"/>
      <c r="MW294" s="11"/>
      <c r="MX294" s="11"/>
      <c r="MY294" s="11"/>
      <c r="MZ294" s="11"/>
      <c r="NA294" s="11"/>
      <c r="NB294" s="11"/>
      <c r="NC294" s="11"/>
      <c r="ND294" s="11"/>
      <c r="NE294" s="11"/>
      <c r="NF294" s="11"/>
      <c r="NG294" s="11"/>
      <c r="NH294" s="11"/>
      <c r="NI294" s="11"/>
      <c r="NJ294" s="11"/>
      <c r="NK294" s="11"/>
      <c r="NL294" s="11"/>
      <c r="NM294" s="11"/>
      <c r="NN294" s="11"/>
      <c r="NO294" s="11"/>
      <c r="NP294" s="11"/>
      <c r="NQ294" s="11"/>
      <c r="NR294" s="11"/>
      <c r="NS294" s="11"/>
      <c r="NT294" s="11"/>
      <c r="NU294" s="11"/>
      <c r="NV294" s="11"/>
      <c r="NW294" s="11"/>
      <c r="NX294" s="11"/>
      <c r="NY294" s="11"/>
      <c r="NZ294" s="11"/>
      <c r="OA294" s="11"/>
      <c r="OB294" s="11"/>
      <c r="OC294" s="11"/>
      <c r="OD294" s="11"/>
      <c r="OE294" s="11"/>
      <c r="OF294" s="11"/>
      <c r="OG294" s="11"/>
      <c r="OH294" s="11"/>
      <c r="OI294" s="11"/>
      <c r="OJ294" s="11"/>
      <c r="OK294" s="11"/>
      <c r="OL294" s="11"/>
      <c r="OM294" s="11"/>
      <c r="ON294" s="11"/>
      <c r="OO294" s="11"/>
      <c r="OP294" s="11"/>
      <c r="OQ294" s="11"/>
      <c r="OR294" s="11"/>
      <c r="OS294" s="11"/>
      <c r="OT294" s="11"/>
      <c r="OU294" s="11"/>
      <c r="OV294" s="11"/>
      <c r="OW294" s="11"/>
      <c r="OX294" s="11"/>
      <c r="OY294" s="11"/>
      <c r="OZ294" s="11"/>
      <c r="PA294" s="11"/>
      <c r="PB294" s="11"/>
      <c r="PC294" s="11"/>
      <c r="PD294" s="11"/>
      <c r="PE294" s="11"/>
      <c r="PF294" s="11"/>
      <c r="PG294" s="11"/>
      <c r="PH294" s="11"/>
      <c r="PI294" s="11"/>
      <c r="PJ294" s="11"/>
      <c r="PK294" s="11"/>
      <c r="PL294" s="11"/>
      <c r="PM294" s="11"/>
      <c r="PN294" s="11"/>
      <c r="PO294" s="11"/>
      <c r="PP294" s="11"/>
      <c r="PQ294" s="11"/>
      <c r="PR294" s="11"/>
      <c r="PS294" s="11"/>
      <c r="PT294" s="11"/>
      <c r="PU294" s="11"/>
      <c r="PV294" s="11"/>
      <c r="PW294" s="11"/>
      <c r="PX294" s="11"/>
      <c r="PY294" s="11"/>
      <c r="PZ294" s="11"/>
      <c r="QA294" s="11"/>
      <c r="QB294" s="11"/>
      <c r="QC294" s="11"/>
      <c r="QD294" s="11"/>
      <c r="QE294" s="11"/>
      <c r="QF294" s="11"/>
      <c r="QG294" s="11"/>
      <c r="QH294" s="11"/>
      <c r="QI294" s="11"/>
      <c r="QJ294" s="11"/>
      <c r="QK294" s="11"/>
      <c r="QL294" s="11"/>
      <c r="QM294" s="11"/>
      <c r="QN294" s="11"/>
      <c r="QO294" s="11"/>
      <c r="QP294" s="11"/>
      <c r="QQ294" s="11"/>
      <c r="QR294" s="11"/>
      <c r="QS294" s="11"/>
      <c r="QT294" s="11"/>
      <c r="QU294" s="11"/>
      <c r="QV294" s="11"/>
      <c r="QW294" s="11"/>
      <c r="QX294" s="11"/>
      <c r="QY294" s="11"/>
      <c r="QZ294" s="11"/>
      <c r="RA294" s="11"/>
      <c r="RB294" s="11"/>
      <c r="RC294" s="11"/>
      <c r="RD294" s="11"/>
      <c r="RE294" s="11"/>
      <c r="RF294" s="11"/>
      <c r="RG294" s="11"/>
      <c r="RH294" s="11"/>
      <c r="RI294" s="11"/>
      <c r="RJ294" s="11"/>
      <c r="RK294" s="11"/>
      <c r="RL294" s="11"/>
      <c r="RM294" s="11"/>
      <c r="RN294" s="11"/>
      <c r="RO294" s="11"/>
      <c r="RP294" s="11"/>
      <c r="RQ294" s="11"/>
      <c r="RR294" s="11"/>
      <c r="RS294" s="11"/>
      <c r="RT294" s="11"/>
      <c r="RU294" s="11"/>
      <c r="RV294" s="11"/>
      <c r="RW294" s="11"/>
      <c r="RX294" s="11"/>
      <c r="RY294" s="11"/>
      <c r="RZ294" s="11"/>
      <c r="SA294" s="11"/>
      <c r="SB294" s="11"/>
      <c r="SC294" s="11"/>
      <c r="SD294" s="11"/>
      <c r="SE294" s="11"/>
      <c r="SF294" s="11"/>
      <c r="SG294" s="11"/>
      <c r="SH294" s="11"/>
      <c r="SI294" s="11"/>
      <c r="SJ294" s="11"/>
      <c r="SK294" s="11"/>
      <c r="SL294" s="11"/>
      <c r="SM294" s="11"/>
      <c r="SN294" s="11"/>
      <c r="SO294" s="11"/>
      <c r="SP294" s="11"/>
      <c r="SQ294" s="11"/>
      <c r="SR294" s="11"/>
      <c r="SS294" s="11"/>
      <c r="ST294" s="11"/>
      <c r="SU294" s="11"/>
      <c r="SV294" s="11"/>
      <c r="SW294" s="11"/>
      <c r="SX294" s="11"/>
      <c r="SY294" s="11"/>
      <c r="SZ294" s="11"/>
      <c r="TA294" s="11"/>
      <c r="TB294" s="11"/>
      <c r="TC294" s="11"/>
      <c r="TD294" s="11"/>
      <c r="TE294" s="11"/>
      <c r="TF294" s="11"/>
      <c r="TG294" s="11"/>
      <c r="TH294" s="11"/>
      <c r="TI294" s="11"/>
      <c r="TJ294" s="11"/>
      <c r="TK294" s="11"/>
      <c r="TL294" s="11"/>
      <c r="TM294" s="11"/>
      <c r="TN294" s="11"/>
      <c r="TO294" s="11"/>
      <c r="TP294" s="11"/>
      <c r="TQ294" s="11"/>
      <c r="TR294" s="11"/>
      <c r="TS294" s="11"/>
      <c r="TT294" s="11"/>
      <c r="TU294" s="11"/>
      <c r="TV294" s="11"/>
      <c r="TW294" s="11"/>
      <c r="TX294" s="11"/>
      <c r="TY294" s="11"/>
      <c r="TZ294" s="11"/>
    </row>
    <row r="295" spans="1:546" x14ac:dyDescent="0.25">
      <c r="A295" s="11"/>
      <c r="B295" s="1"/>
      <c r="C295" s="1"/>
      <c r="D295" s="1" t="s">
        <v>117</v>
      </c>
      <c r="E295" s="1" t="s">
        <v>116</v>
      </c>
      <c r="F295" s="1" t="s">
        <v>117</v>
      </c>
      <c r="G295" s="1" t="s">
        <v>116</v>
      </c>
      <c r="I295" s="11"/>
      <c r="J295" s="41"/>
      <c r="K295" s="41"/>
      <c r="L295" s="4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1"/>
      <c r="EZ295" s="11"/>
      <c r="FA295" s="11"/>
      <c r="FB295" s="11"/>
      <c r="FC295" s="11"/>
      <c r="FD295" s="11"/>
      <c r="FE295" s="11"/>
      <c r="FF295" s="11"/>
      <c r="FG295" s="11"/>
      <c r="FH295" s="11"/>
      <c r="FI295" s="11"/>
      <c r="FJ295" s="11"/>
      <c r="FK295" s="11"/>
      <c r="FL295" s="11"/>
      <c r="FM295" s="11"/>
      <c r="FN295" s="11"/>
      <c r="FO295" s="11"/>
      <c r="FP295" s="11"/>
      <c r="FQ295" s="11"/>
      <c r="FR295" s="11"/>
      <c r="FS295" s="11"/>
      <c r="FT295" s="11"/>
      <c r="FU295" s="11"/>
      <c r="FV295" s="11"/>
      <c r="FW295" s="11"/>
      <c r="FX295" s="11"/>
      <c r="FY295" s="11"/>
      <c r="FZ295" s="11"/>
      <c r="GA295" s="11"/>
      <c r="GB295" s="11"/>
      <c r="GC295" s="11"/>
      <c r="GD295" s="11"/>
      <c r="GE295" s="11"/>
      <c r="GF295" s="11"/>
      <c r="GG295" s="11"/>
      <c r="GH295" s="11"/>
      <c r="GI295" s="11"/>
      <c r="GJ295" s="11"/>
      <c r="GK295" s="11"/>
      <c r="GL295" s="11"/>
      <c r="GM295" s="11"/>
      <c r="GN295" s="11"/>
      <c r="GO295" s="11"/>
      <c r="GP295" s="11"/>
      <c r="GQ295" s="11"/>
      <c r="GR295" s="11"/>
      <c r="GS295" s="11"/>
      <c r="GT295" s="11"/>
      <c r="GU295" s="11"/>
      <c r="GV295" s="11"/>
      <c r="GW295" s="11"/>
      <c r="GX295" s="11"/>
      <c r="GY295" s="11"/>
      <c r="GZ295" s="11"/>
      <c r="HA295" s="11"/>
      <c r="HB295" s="11"/>
      <c r="HC295" s="11"/>
      <c r="HD295" s="11"/>
      <c r="HE295" s="11"/>
      <c r="HF295" s="11"/>
      <c r="HG295" s="11"/>
      <c r="HH295" s="11"/>
      <c r="HI295" s="11"/>
      <c r="HJ295" s="11"/>
      <c r="HK295" s="11"/>
      <c r="HL295" s="11"/>
      <c r="HM295" s="11"/>
      <c r="HN295" s="11"/>
      <c r="HO295" s="11"/>
      <c r="HP295" s="11"/>
      <c r="HQ295" s="11"/>
      <c r="HR295" s="11"/>
      <c r="HS295" s="11"/>
      <c r="HT295" s="11"/>
      <c r="HU295" s="11"/>
      <c r="HV295" s="11"/>
      <c r="HW295" s="11"/>
      <c r="HX295" s="11"/>
      <c r="HY295" s="11"/>
      <c r="HZ295" s="11"/>
      <c r="IA295" s="11"/>
      <c r="IB295" s="11"/>
      <c r="IC295" s="11"/>
      <c r="ID295" s="11"/>
      <c r="IE295" s="11"/>
      <c r="IF295" s="11"/>
      <c r="IG295" s="11"/>
      <c r="IH295" s="11"/>
      <c r="II295" s="11"/>
      <c r="IJ295" s="11"/>
      <c r="IK295" s="11"/>
      <c r="IL295" s="11"/>
      <c r="IM295" s="11"/>
      <c r="IN295" s="11"/>
      <c r="IO295" s="11"/>
      <c r="IP295" s="11"/>
      <c r="IQ295" s="11"/>
      <c r="IR295" s="11"/>
      <c r="IS295" s="11"/>
      <c r="IT295" s="11"/>
      <c r="IU295" s="11"/>
      <c r="IV295" s="11"/>
      <c r="IW295" s="11"/>
      <c r="IX295" s="11"/>
      <c r="IY295" s="11"/>
      <c r="IZ295" s="11"/>
      <c r="JA295" s="11"/>
      <c r="JB295" s="11"/>
      <c r="JC295" s="11"/>
      <c r="JD295" s="11"/>
      <c r="JE295" s="11"/>
      <c r="JF295" s="11"/>
      <c r="JG295" s="11"/>
      <c r="JH295" s="11"/>
      <c r="JI295" s="11"/>
      <c r="JJ295" s="11"/>
      <c r="JK295" s="11"/>
      <c r="JL295" s="11"/>
      <c r="JM295" s="11"/>
      <c r="JN295" s="11"/>
      <c r="JO295" s="11"/>
      <c r="JP295" s="11"/>
      <c r="JQ295" s="11"/>
      <c r="JR295" s="11"/>
      <c r="JS295" s="11"/>
      <c r="JT295" s="11"/>
      <c r="JU295" s="11"/>
      <c r="JV295" s="11"/>
      <c r="JW295" s="11"/>
      <c r="JX295" s="11"/>
      <c r="JY295" s="11"/>
      <c r="JZ295" s="11"/>
      <c r="KA295" s="11"/>
      <c r="KB295" s="11"/>
      <c r="KC295" s="11"/>
      <c r="KD295" s="11"/>
      <c r="KE295" s="11"/>
      <c r="KF295" s="11"/>
      <c r="KG295" s="11"/>
      <c r="KH295" s="11"/>
      <c r="KI295" s="11"/>
      <c r="KJ295" s="11"/>
      <c r="KK295" s="11"/>
      <c r="KL295" s="11"/>
      <c r="KM295" s="11"/>
      <c r="KN295" s="11"/>
      <c r="KO295" s="11"/>
      <c r="KP295" s="11"/>
      <c r="KQ295" s="11"/>
      <c r="KR295" s="11"/>
      <c r="KS295" s="11"/>
      <c r="KT295" s="11"/>
      <c r="KU295" s="11"/>
      <c r="KV295" s="11"/>
      <c r="KW295" s="11"/>
      <c r="KX295" s="11"/>
      <c r="KY295" s="11"/>
      <c r="KZ295" s="11"/>
      <c r="LA295" s="11"/>
      <c r="LB295" s="11"/>
      <c r="LC295" s="11"/>
      <c r="LD295" s="11"/>
      <c r="LE295" s="11"/>
      <c r="LF295" s="11"/>
      <c r="LG295" s="11"/>
      <c r="LH295" s="11"/>
      <c r="LI295" s="11"/>
      <c r="LJ295" s="11"/>
      <c r="LK295" s="11"/>
      <c r="LL295" s="11"/>
      <c r="LM295" s="11"/>
      <c r="LN295" s="11"/>
      <c r="LO295" s="11"/>
      <c r="LP295" s="11"/>
      <c r="LQ295" s="11"/>
      <c r="LR295" s="11"/>
      <c r="LS295" s="11"/>
      <c r="LT295" s="11"/>
      <c r="LU295" s="11"/>
      <c r="LV295" s="11"/>
      <c r="LW295" s="11"/>
      <c r="LX295" s="11"/>
      <c r="LY295" s="11"/>
      <c r="LZ295" s="11"/>
      <c r="MA295" s="11"/>
      <c r="MB295" s="11"/>
      <c r="MC295" s="11"/>
      <c r="MD295" s="11"/>
      <c r="ME295" s="11"/>
      <c r="MF295" s="11"/>
      <c r="MG295" s="11"/>
      <c r="MH295" s="11"/>
      <c r="MI295" s="11"/>
      <c r="MJ295" s="11"/>
      <c r="MK295" s="11"/>
      <c r="ML295" s="11"/>
      <c r="MM295" s="11"/>
      <c r="MN295" s="11"/>
      <c r="MO295" s="11"/>
      <c r="MP295" s="11"/>
      <c r="MQ295" s="11"/>
      <c r="MR295" s="11"/>
      <c r="MS295" s="11"/>
      <c r="MT295" s="11"/>
      <c r="MU295" s="11"/>
      <c r="MV295" s="11"/>
      <c r="MW295" s="11"/>
      <c r="MX295" s="11"/>
      <c r="MY295" s="11"/>
      <c r="MZ295" s="11"/>
      <c r="NA295" s="11"/>
      <c r="NB295" s="11"/>
      <c r="NC295" s="11"/>
      <c r="ND295" s="11"/>
      <c r="NE295" s="11"/>
      <c r="NF295" s="11"/>
      <c r="NG295" s="11"/>
      <c r="NH295" s="11"/>
      <c r="NI295" s="11"/>
      <c r="NJ295" s="11"/>
      <c r="NK295" s="11"/>
      <c r="NL295" s="11"/>
      <c r="NM295" s="11"/>
      <c r="NN295" s="11"/>
      <c r="NO295" s="11"/>
      <c r="NP295" s="11"/>
      <c r="NQ295" s="11"/>
      <c r="NR295" s="11"/>
      <c r="NS295" s="11"/>
      <c r="NT295" s="11"/>
      <c r="NU295" s="11"/>
      <c r="NV295" s="11"/>
      <c r="NW295" s="11"/>
      <c r="NX295" s="11"/>
      <c r="NY295" s="11"/>
      <c r="NZ295" s="11"/>
      <c r="OA295" s="11"/>
      <c r="OB295" s="11"/>
      <c r="OC295" s="11"/>
      <c r="OD295" s="11"/>
      <c r="OE295" s="11"/>
      <c r="OF295" s="11"/>
      <c r="OG295" s="11"/>
      <c r="OH295" s="11"/>
      <c r="OI295" s="11"/>
      <c r="OJ295" s="11"/>
      <c r="OK295" s="11"/>
      <c r="OL295" s="11"/>
      <c r="OM295" s="11"/>
      <c r="ON295" s="11"/>
      <c r="OO295" s="11"/>
      <c r="OP295" s="11"/>
      <c r="OQ295" s="11"/>
      <c r="OR295" s="11"/>
      <c r="OS295" s="11"/>
      <c r="OT295" s="11"/>
      <c r="OU295" s="11"/>
      <c r="OV295" s="11"/>
      <c r="OW295" s="11"/>
      <c r="OX295" s="11"/>
      <c r="OY295" s="11"/>
      <c r="OZ295" s="11"/>
      <c r="PA295" s="11"/>
      <c r="PB295" s="11"/>
      <c r="PC295" s="11"/>
      <c r="PD295" s="11"/>
      <c r="PE295" s="11"/>
      <c r="PF295" s="11"/>
      <c r="PG295" s="11"/>
      <c r="PH295" s="11"/>
      <c r="PI295" s="11"/>
      <c r="PJ295" s="11"/>
      <c r="PK295" s="11"/>
      <c r="PL295" s="11"/>
      <c r="PM295" s="11"/>
      <c r="PN295" s="11"/>
      <c r="PO295" s="11"/>
      <c r="PP295" s="11"/>
      <c r="PQ295" s="11"/>
      <c r="PR295" s="11"/>
      <c r="PS295" s="11"/>
      <c r="PT295" s="11"/>
      <c r="PU295" s="11"/>
      <c r="PV295" s="11"/>
      <c r="PW295" s="11"/>
      <c r="PX295" s="11"/>
      <c r="PY295" s="11"/>
      <c r="PZ295" s="11"/>
      <c r="QA295" s="11"/>
      <c r="QB295" s="11"/>
      <c r="QC295" s="11"/>
      <c r="QD295" s="11"/>
      <c r="QE295" s="11"/>
      <c r="QF295" s="11"/>
      <c r="QG295" s="11"/>
      <c r="QH295" s="11"/>
      <c r="QI295" s="11"/>
      <c r="QJ295" s="11"/>
      <c r="QK295" s="11"/>
      <c r="QL295" s="11"/>
      <c r="QM295" s="11"/>
      <c r="QN295" s="11"/>
      <c r="QO295" s="11"/>
      <c r="QP295" s="11"/>
      <c r="QQ295" s="11"/>
      <c r="QR295" s="11"/>
      <c r="QS295" s="11"/>
      <c r="QT295" s="11"/>
      <c r="QU295" s="11"/>
      <c r="QV295" s="11"/>
      <c r="QW295" s="11"/>
      <c r="QX295" s="11"/>
      <c r="QY295" s="11"/>
      <c r="QZ295" s="11"/>
      <c r="RA295" s="11"/>
      <c r="RB295" s="11"/>
      <c r="RC295" s="11"/>
      <c r="RD295" s="11"/>
      <c r="RE295" s="11"/>
      <c r="RF295" s="11"/>
      <c r="RG295" s="11"/>
      <c r="RH295" s="11"/>
      <c r="RI295" s="11"/>
      <c r="RJ295" s="11"/>
      <c r="RK295" s="11"/>
      <c r="RL295" s="11"/>
      <c r="RM295" s="11"/>
      <c r="RN295" s="11"/>
      <c r="RO295" s="11"/>
      <c r="RP295" s="11"/>
      <c r="RQ295" s="11"/>
      <c r="RR295" s="11"/>
      <c r="RS295" s="11"/>
      <c r="RT295" s="11"/>
      <c r="RU295" s="11"/>
      <c r="RV295" s="11"/>
      <c r="RW295" s="11"/>
      <c r="RX295" s="11"/>
      <c r="RY295" s="11"/>
      <c r="RZ295" s="11"/>
      <c r="SA295" s="11"/>
      <c r="SB295" s="11"/>
      <c r="SC295" s="11"/>
      <c r="SD295" s="11"/>
      <c r="SE295" s="11"/>
      <c r="SF295" s="11"/>
      <c r="SG295" s="11"/>
      <c r="SH295" s="11"/>
      <c r="SI295" s="11"/>
      <c r="SJ295" s="11"/>
      <c r="SK295" s="11"/>
      <c r="SL295" s="11"/>
      <c r="SM295" s="11"/>
      <c r="SN295" s="11"/>
      <c r="SO295" s="11"/>
      <c r="SP295" s="11"/>
      <c r="SQ295" s="11"/>
      <c r="SR295" s="11"/>
      <c r="SS295" s="11"/>
      <c r="ST295" s="11"/>
      <c r="SU295" s="11"/>
      <c r="SV295" s="11"/>
      <c r="SW295" s="11"/>
      <c r="SX295" s="11"/>
      <c r="SY295" s="11"/>
      <c r="SZ295" s="11"/>
      <c r="TA295" s="11"/>
      <c r="TB295" s="11"/>
      <c r="TC295" s="11"/>
      <c r="TD295" s="11"/>
      <c r="TE295" s="11"/>
      <c r="TF295" s="11"/>
      <c r="TG295" s="11"/>
      <c r="TH295" s="11"/>
      <c r="TI295" s="11"/>
      <c r="TJ295" s="11"/>
      <c r="TK295" s="11"/>
      <c r="TL295" s="11"/>
      <c r="TM295" s="11"/>
      <c r="TN295" s="11"/>
      <c r="TO295" s="11"/>
      <c r="TP295" s="11"/>
      <c r="TQ295" s="11"/>
      <c r="TR295" s="11"/>
      <c r="TS295" s="11"/>
      <c r="TT295" s="11"/>
      <c r="TU295" s="11"/>
      <c r="TV295" s="11"/>
      <c r="TW295" s="11"/>
      <c r="TX295" s="11"/>
      <c r="TY295" s="11"/>
      <c r="TZ295" s="11"/>
    </row>
    <row r="296" spans="1:546" x14ac:dyDescent="0.25">
      <c r="A296" s="11"/>
      <c r="B296" s="72">
        <v>3118</v>
      </c>
      <c r="C296" s="1" t="s">
        <v>3</v>
      </c>
      <c r="D296" s="1">
        <v>2.9460000000000002</v>
      </c>
      <c r="E296" s="77">
        <f>AVERAGE(D296:D299)</f>
        <v>2.9510000000000005</v>
      </c>
      <c r="F296" s="1">
        <v>2.4E-2</v>
      </c>
      <c r="G296" s="73">
        <f>AVERAGE(F296:F303)</f>
        <v>0.38049999999999995</v>
      </c>
      <c r="I296" s="11"/>
      <c r="J296" s="41"/>
      <c r="K296" s="41"/>
      <c r="L296" s="4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1"/>
      <c r="EZ296" s="11"/>
      <c r="FA296" s="11"/>
      <c r="FB296" s="11"/>
      <c r="FC296" s="11"/>
      <c r="FD296" s="11"/>
      <c r="FE296" s="11"/>
      <c r="FF296" s="11"/>
      <c r="FG296" s="11"/>
      <c r="FH296" s="11"/>
      <c r="FI296" s="11"/>
      <c r="FJ296" s="11"/>
      <c r="FK296" s="11"/>
      <c r="FL296" s="11"/>
      <c r="FM296" s="11"/>
      <c r="FN296" s="11"/>
      <c r="FO296" s="11"/>
      <c r="FP296" s="11"/>
      <c r="FQ296" s="11"/>
      <c r="FR296" s="11"/>
      <c r="FS296" s="11"/>
      <c r="FT296" s="11"/>
      <c r="FU296" s="11"/>
      <c r="FV296" s="11"/>
      <c r="FW296" s="11"/>
      <c r="FX296" s="11"/>
      <c r="FY296" s="11"/>
      <c r="FZ296" s="11"/>
      <c r="GA296" s="11"/>
      <c r="GB296" s="11"/>
      <c r="GC296" s="11"/>
      <c r="GD296" s="11"/>
      <c r="GE296" s="11"/>
      <c r="GF296" s="11"/>
      <c r="GG296" s="11"/>
      <c r="GH296" s="11"/>
      <c r="GI296" s="11"/>
      <c r="GJ296" s="11"/>
      <c r="GK296" s="11"/>
      <c r="GL296" s="11"/>
      <c r="GM296" s="11"/>
      <c r="GN296" s="11"/>
      <c r="GO296" s="11"/>
      <c r="GP296" s="11"/>
      <c r="GQ296" s="11"/>
      <c r="GR296" s="11"/>
      <c r="GS296" s="11"/>
      <c r="GT296" s="11"/>
      <c r="GU296" s="11"/>
      <c r="GV296" s="11"/>
      <c r="GW296" s="11"/>
      <c r="GX296" s="11"/>
      <c r="GY296" s="11"/>
      <c r="GZ296" s="11"/>
      <c r="HA296" s="11"/>
      <c r="HB296" s="11"/>
      <c r="HC296" s="11"/>
      <c r="HD296" s="11"/>
      <c r="HE296" s="11"/>
      <c r="HF296" s="11"/>
      <c r="HG296" s="11"/>
      <c r="HH296" s="11"/>
      <c r="HI296" s="11"/>
      <c r="HJ296" s="11"/>
      <c r="HK296" s="11"/>
      <c r="HL296" s="11"/>
      <c r="HM296" s="11"/>
      <c r="HN296" s="11"/>
      <c r="HO296" s="11"/>
      <c r="HP296" s="11"/>
      <c r="HQ296" s="11"/>
      <c r="HR296" s="11"/>
      <c r="HS296" s="11"/>
      <c r="HT296" s="11"/>
      <c r="HU296" s="11"/>
      <c r="HV296" s="11"/>
      <c r="HW296" s="11"/>
      <c r="HX296" s="11"/>
      <c r="HY296" s="11"/>
      <c r="HZ296" s="11"/>
      <c r="IA296" s="11"/>
      <c r="IB296" s="11"/>
      <c r="IC296" s="11"/>
      <c r="ID296" s="11"/>
      <c r="IE296" s="11"/>
      <c r="IF296" s="11"/>
      <c r="IG296" s="11"/>
      <c r="IH296" s="11"/>
      <c r="II296" s="11"/>
      <c r="IJ296" s="11"/>
      <c r="IK296" s="11"/>
      <c r="IL296" s="11"/>
      <c r="IM296" s="11"/>
      <c r="IN296" s="11"/>
      <c r="IO296" s="11"/>
      <c r="IP296" s="11"/>
      <c r="IQ296" s="11"/>
      <c r="IR296" s="11"/>
      <c r="IS296" s="11"/>
      <c r="IT296" s="11"/>
      <c r="IU296" s="11"/>
      <c r="IV296" s="11"/>
      <c r="IW296" s="11"/>
      <c r="IX296" s="11"/>
      <c r="IY296" s="11"/>
      <c r="IZ296" s="11"/>
      <c r="JA296" s="11"/>
      <c r="JB296" s="11"/>
      <c r="JC296" s="11"/>
      <c r="JD296" s="11"/>
      <c r="JE296" s="11"/>
      <c r="JF296" s="11"/>
      <c r="JG296" s="11"/>
      <c r="JH296" s="11"/>
      <c r="JI296" s="11"/>
      <c r="JJ296" s="11"/>
      <c r="JK296" s="11"/>
      <c r="JL296" s="11"/>
      <c r="JM296" s="11"/>
      <c r="JN296" s="11"/>
      <c r="JO296" s="11"/>
      <c r="JP296" s="11"/>
      <c r="JQ296" s="11"/>
      <c r="JR296" s="11"/>
      <c r="JS296" s="11"/>
      <c r="JT296" s="11"/>
      <c r="JU296" s="11"/>
      <c r="JV296" s="11"/>
      <c r="JW296" s="11"/>
      <c r="JX296" s="11"/>
      <c r="JY296" s="11"/>
      <c r="JZ296" s="11"/>
      <c r="KA296" s="11"/>
      <c r="KB296" s="11"/>
      <c r="KC296" s="11"/>
      <c r="KD296" s="11"/>
      <c r="KE296" s="11"/>
      <c r="KF296" s="11"/>
      <c r="KG296" s="11"/>
      <c r="KH296" s="11"/>
      <c r="KI296" s="11"/>
      <c r="KJ296" s="11"/>
      <c r="KK296" s="11"/>
      <c r="KL296" s="11"/>
      <c r="KM296" s="11"/>
      <c r="KN296" s="11"/>
      <c r="KO296" s="11"/>
      <c r="KP296" s="11"/>
      <c r="KQ296" s="11"/>
      <c r="KR296" s="11"/>
      <c r="KS296" s="11"/>
      <c r="KT296" s="11"/>
      <c r="KU296" s="11"/>
      <c r="KV296" s="11"/>
      <c r="KW296" s="11"/>
      <c r="KX296" s="11"/>
      <c r="KY296" s="11"/>
      <c r="KZ296" s="11"/>
      <c r="LA296" s="11"/>
      <c r="LB296" s="11"/>
      <c r="LC296" s="11"/>
      <c r="LD296" s="11"/>
      <c r="LE296" s="11"/>
      <c r="LF296" s="11"/>
      <c r="LG296" s="11"/>
      <c r="LH296" s="11"/>
      <c r="LI296" s="11"/>
      <c r="LJ296" s="11"/>
      <c r="LK296" s="11"/>
      <c r="LL296" s="11"/>
      <c r="LM296" s="11"/>
      <c r="LN296" s="11"/>
      <c r="LO296" s="11"/>
      <c r="LP296" s="11"/>
      <c r="LQ296" s="11"/>
      <c r="LR296" s="11"/>
      <c r="LS296" s="11"/>
      <c r="LT296" s="11"/>
      <c r="LU296" s="11"/>
      <c r="LV296" s="11"/>
      <c r="LW296" s="11"/>
      <c r="LX296" s="11"/>
      <c r="LY296" s="11"/>
      <c r="LZ296" s="11"/>
      <c r="MA296" s="11"/>
      <c r="MB296" s="11"/>
      <c r="MC296" s="11"/>
      <c r="MD296" s="11"/>
      <c r="ME296" s="11"/>
      <c r="MF296" s="11"/>
      <c r="MG296" s="11"/>
      <c r="MH296" s="11"/>
      <c r="MI296" s="11"/>
      <c r="MJ296" s="11"/>
      <c r="MK296" s="11"/>
      <c r="ML296" s="11"/>
      <c r="MM296" s="11"/>
      <c r="MN296" s="11"/>
      <c r="MO296" s="11"/>
      <c r="MP296" s="11"/>
      <c r="MQ296" s="11"/>
      <c r="MR296" s="11"/>
      <c r="MS296" s="11"/>
      <c r="MT296" s="11"/>
      <c r="MU296" s="11"/>
      <c r="MV296" s="11"/>
      <c r="MW296" s="11"/>
      <c r="MX296" s="11"/>
      <c r="MY296" s="11"/>
      <c r="MZ296" s="11"/>
      <c r="NA296" s="11"/>
      <c r="NB296" s="11"/>
      <c r="NC296" s="11"/>
      <c r="ND296" s="11"/>
      <c r="NE296" s="11"/>
      <c r="NF296" s="11"/>
      <c r="NG296" s="11"/>
      <c r="NH296" s="11"/>
      <c r="NI296" s="11"/>
      <c r="NJ296" s="11"/>
      <c r="NK296" s="11"/>
      <c r="NL296" s="11"/>
      <c r="NM296" s="11"/>
      <c r="NN296" s="11"/>
      <c r="NO296" s="11"/>
      <c r="NP296" s="11"/>
      <c r="NQ296" s="11"/>
      <c r="NR296" s="11"/>
      <c r="NS296" s="11"/>
      <c r="NT296" s="11"/>
      <c r="NU296" s="11"/>
      <c r="NV296" s="11"/>
      <c r="NW296" s="11"/>
      <c r="NX296" s="11"/>
      <c r="NY296" s="11"/>
      <c r="NZ296" s="11"/>
      <c r="OA296" s="11"/>
      <c r="OB296" s="11"/>
      <c r="OC296" s="11"/>
      <c r="OD296" s="11"/>
      <c r="OE296" s="11"/>
      <c r="OF296" s="11"/>
      <c r="OG296" s="11"/>
      <c r="OH296" s="11"/>
      <c r="OI296" s="11"/>
      <c r="OJ296" s="11"/>
      <c r="OK296" s="11"/>
      <c r="OL296" s="11"/>
      <c r="OM296" s="11"/>
      <c r="ON296" s="11"/>
      <c r="OO296" s="11"/>
      <c r="OP296" s="11"/>
      <c r="OQ296" s="11"/>
      <c r="OR296" s="11"/>
      <c r="OS296" s="11"/>
      <c r="OT296" s="11"/>
      <c r="OU296" s="11"/>
      <c r="OV296" s="11"/>
      <c r="OW296" s="11"/>
      <c r="OX296" s="11"/>
      <c r="OY296" s="11"/>
      <c r="OZ296" s="11"/>
      <c r="PA296" s="11"/>
      <c r="PB296" s="11"/>
      <c r="PC296" s="11"/>
      <c r="PD296" s="11"/>
      <c r="PE296" s="11"/>
      <c r="PF296" s="11"/>
      <c r="PG296" s="11"/>
      <c r="PH296" s="11"/>
      <c r="PI296" s="11"/>
      <c r="PJ296" s="11"/>
      <c r="PK296" s="11"/>
      <c r="PL296" s="11"/>
      <c r="PM296" s="11"/>
      <c r="PN296" s="11"/>
      <c r="PO296" s="11"/>
      <c r="PP296" s="11"/>
      <c r="PQ296" s="11"/>
      <c r="PR296" s="11"/>
      <c r="PS296" s="11"/>
      <c r="PT296" s="11"/>
      <c r="PU296" s="11"/>
      <c r="PV296" s="11"/>
      <c r="PW296" s="11"/>
      <c r="PX296" s="11"/>
      <c r="PY296" s="11"/>
      <c r="PZ296" s="11"/>
      <c r="QA296" s="11"/>
      <c r="QB296" s="11"/>
      <c r="QC296" s="11"/>
      <c r="QD296" s="11"/>
      <c r="QE296" s="11"/>
      <c r="QF296" s="11"/>
      <c r="QG296" s="11"/>
      <c r="QH296" s="11"/>
      <c r="QI296" s="11"/>
      <c r="QJ296" s="11"/>
      <c r="QK296" s="11"/>
      <c r="QL296" s="11"/>
      <c r="QM296" s="11"/>
      <c r="QN296" s="11"/>
      <c r="QO296" s="11"/>
      <c r="QP296" s="11"/>
      <c r="QQ296" s="11"/>
      <c r="QR296" s="11"/>
      <c r="QS296" s="11"/>
      <c r="QT296" s="11"/>
      <c r="QU296" s="11"/>
      <c r="QV296" s="11"/>
      <c r="QW296" s="11"/>
      <c r="QX296" s="11"/>
      <c r="QY296" s="11"/>
      <c r="QZ296" s="11"/>
      <c r="RA296" s="11"/>
      <c r="RB296" s="11"/>
      <c r="RC296" s="11"/>
      <c r="RD296" s="11"/>
      <c r="RE296" s="11"/>
      <c r="RF296" s="11"/>
      <c r="RG296" s="11"/>
      <c r="RH296" s="11"/>
      <c r="RI296" s="11"/>
      <c r="RJ296" s="11"/>
      <c r="RK296" s="11"/>
      <c r="RL296" s="11"/>
      <c r="RM296" s="11"/>
      <c r="RN296" s="11"/>
      <c r="RO296" s="11"/>
      <c r="RP296" s="11"/>
      <c r="RQ296" s="11"/>
      <c r="RR296" s="11"/>
      <c r="RS296" s="11"/>
      <c r="RT296" s="11"/>
      <c r="RU296" s="11"/>
      <c r="RV296" s="11"/>
      <c r="RW296" s="11"/>
      <c r="RX296" s="11"/>
      <c r="RY296" s="11"/>
      <c r="RZ296" s="11"/>
      <c r="SA296" s="11"/>
      <c r="SB296" s="11"/>
      <c r="SC296" s="11"/>
      <c r="SD296" s="11"/>
      <c r="SE296" s="11"/>
      <c r="SF296" s="11"/>
      <c r="SG296" s="11"/>
      <c r="SH296" s="11"/>
      <c r="SI296" s="11"/>
      <c r="SJ296" s="11"/>
      <c r="SK296" s="11"/>
      <c r="SL296" s="11"/>
      <c r="SM296" s="11"/>
      <c r="SN296" s="11"/>
      <c r="SO296" s="11"/>
      <c r="SP296" s="11"/>
      <c r="SQ296" s="11"/>
      <c r="SR296" s="11"/>
      <c r="SS296" s="11"/>
      <c r="ST296" s="11"/>
      <c r="SU296" s="11"/>
      <c r="SV296" s="11"/>
      <c r="SW296" s="11"/>
      <c r="SX296" s="11"/>
      <c r="SY296" s="11"/>
      <c r="SZ296" s="11"/>
      <c r="TA296" s="11"/>
      <c r="TB296" s="11"/>
      <c r="TC296" s="11"/>
      <c r="TD296" s="11"/>
      <c r="TE296" s="11"/>
      <c r="TF296" s="11"/>
      <c r="TG296" s="11"/>
      <c r="TH296" s="11"/>
      <c r="TI296" s="11"/>
      <c r="TJ296" s="11"/>
      <c r="TK296" s="11"/>
      <c r="TL296" s="11"/>
      <c r="TM296" s="11"/>
      <c r="TN296" s="11"/>
      <c r="TO296" s="11"/>
      <c r="TP296" s="11"/>
      <c r="TQ296" s="11"/>
      <c r="TR296" s="11"/>
      <c r="TS296" s="11"/>
      <c r="TT296" s="11"/>
      <c r="TU296" s="11"/>
      <c r="TV296" s="11"/>
      <c r="TW296" s="11"/>
      <c r="TX296" s="11"/>
      <c r="TY296" s="11"/>
      <c r="TZ296" s="11"/>
    </row>
    <row r="297" spans="1:546" x14ac:dyDescent="0.25">
      <c r="A297" s="11"/>
      <c r="B297" s="72"/>
      <c r="C297" s="1" t="s">
        <v>4</v>
      </c>
      <c r="D297" s="1">
        <v>0.30499999999999999</v>
      </c>
      <c r="E297" s="78"/>
      <c r="F297" s="1">
        <v>0.105</v>
      </c>
      <c r="G297" s="74"/>
      <c r="I297" s="11"/>
      <c r="J297" s="41"/>
      <c r="K297" s="41"/>
      <c r="L297" s="4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  <c r="FV297" s="11"/>
      <c r="FW297" s="11"/>
      <c r="FX297" s="11"/>
      <c r="FY297" s="11"/>
      <c r="FZ297" s="11"/>
      <c r="GA297" s="11"/>
      <c r="GB297" s="11"/>
      <c r="GC297" s="11"/>
      <c r="GD297" s="11"/>
      <c r="GE297" s="11"/>
      <c r="GF297" s="11"/>
      <c r="GG297" s="11"/>
      <c r="GH297" s="11"/>
      <c r="GI297" s="11"/>
      <c r="GJ297" s="11"/>
      <c r="GK297" s="11"/>
      <c r="GL297" s="11"/>
      <c r="GM297" s="11"/>
      <c r="GN297" s="11"/>
      <c r="GO297" s="11"/>
      <c r="GP297" s="11"/>
      <c r="GQ297" s="11"/>
      <c r="GR297" s="11"/>
      <c r="GS297" s="11"/>
      <c r="GT297" s="11"/>
      <c r="GU297" s="11"/>
      <c r="GV297" s="11"/>
      <c r="GW297" s="11"/>
      <c r="GX297" s="11"/>
      <c r="GY297" s="11"/>
      <c r="GZ297" s="11"/>
      <c r="HA297" s="11"/>
      <c r="HB297" s="11"/>
      <c r="HC297" s="11"/>
      <c r="HD297" s="11"/>
      <c r="HE297" s="11"/>
      <c r="HF297" s="11"/>
      <c r="HG297" s="11"/>
      <c r="HH297" s="11"/>
      <c r="HI297" s="11"/>
      <c r="HJ297" s="11"/>
      <c r="HK297" s="11"/>
      <c r="HL297" s="11"/>
      <c r="HM297" s="11"/>
      <c r="HN297" s="11"/>
      <c r="HO297" s="11"/>
      <c r="HP297" s="11"/>
      <c r="HQ297" s="11"/>
      <c r="HR297" s="11"/>
      <c r="HS297" s="11"/>
      <c r="HT297" s="11"/>
      <c r="HU297" s="11"/>
      <c r="HV297" s="11"/>
      <c r="HW297" s="11"/>
      <c r="HX297" s="11"/>
      <c r="HY297" s="11"/>
      <c r="HZ297" s="11"/>
      <c r="IA297" s="11"/>
      <c r="IB297" s="11"/>
      <c r="IC297" s="11"/>
      <c r="ID297" s="11"/>
      <c r="IE297" s="11"/>
      <c r="IF297" s="11"/>
      <c r="IG297" s="11"/>
      <c r="IH297" s="11"/>
      <c r="II297" s="11"/>
      <c r="IJ297" s="11"/>
      <c r="IK297" s="11"/>
      <c r="IL297" s="11"/>
      <c r="IM297" s="11"/>
      <c r="IN297" s="11"/>
      <c r="IO297" s="11"/>
      <c r="IP297" s="11"/>
      <c r="IQ297" s="11"/>
      <c r="IR297" s="11"/>
      <c r="IS297" s="11"/>
      <c r="IT297" s="11"/>
      <c r="IU297" s="11"/>
      <c r="IV297" s="11"/>
      <c r="IW297" s="11"/>
      <c r="IX297" s="11"/>
      <c r="IY297" s="11"/>
      <c r="IZ297" s="11"/>
      <c r="JA297" s="11"/>
      <c r="JB297" s="11"/>
      <c r="JC297" s="11"/>
      <c r="JD297" s="11"/>
      <c r="JE297" s="11"/>
      <c r="JF297" s="11"/>
      <c r="JG297" s="11"/>
      <c r="JH297" s="11"/>
      <c r="JI297" s="11"/>
      <c r="JJ297" s="11"/>
      <c r="JK297" s="11"/>
      <c r="JL297" s="11"/>
      <c r="JM297" s="11"/>
      <c r="JN297" s="11"/>
      <c r="JO297" s="11"/>
      <c r="JP297" s="11"/>
      <c r="JQ297" s="11"/>
      <c r="JR297" s="11"/>
      <c r="JS297" s="11"/>
      <c r="JT297" s="11"/>
      <c r="JU297" s="11"/>
      <c r="JV297" s="11"/>
      <c r="JW297" s="11"/>
      <c r="JX297" s="11"/>
      <c r="JY297" s="11"/>
      <c r="JZ297" s="11"/>
      <c r="KA297" s="11"/>
      <c r="KB297" s="11"/>
      <c r="KC297" s="11"/>
      <c r="KD297" s="11"/>
      <c r="KE297" s="11"/>
      <c r="KF297" s="11"/>
      <c r="KG297" s="11"/>
      <c r="KH297" s="11"/>
      <c r="KI297" s="11"/>
      <c r="KJ297" s="11"/>
      <c r="KK297" s="11"/>
      <c r="KL297" s="11"/>
      <c r="KM297" s="11"/>
      <c r="KN297" s="11"/>
      <c r="KO297" s="11"/>
      <c r="KP297" s="11"/>
      <c r="KQ297" s="11"/>
      <c r="KR297" s="11"/>
      <c r="KS297" s="11"/>
      <c r="KT297" s="11"/>
      <c r="KU297" s="11"/>
      <c r="KV297" s="11"/>
      <c r="KW297" s="11"/>
      <c r="KX297" s="11"/>
      <c r="KY297" s="11"/>
      <c r="KZ297" s="11"/>
      <c r="LA297" s="11"/>
      <c r="LB297" s="11"/>
      <c r="LC297" s="11"/>
      <c r="LD297" s="11"/>
      <c r="LE297" s="11"/>
      <c r="LF297" s="11"/>
      <c r="LG297" s="11"/>
      <c r="LH297" s="11"/>
      <c r="LI297" s="11"/>
      <c r="LJ297" s="11"/>
      <c r="LK297" s="11"/>
      <c r="LL297" s="11"/>
      <c r="LM297" s="11"/>
      <c r="LN297" s="11"/>
      <c r="LO297" s="11"/>
      <c r="LP297" s="11"/>
      <c r="LQ297" s="11"/>
      <c r="LR297" s="11"/>
      <c r="LS297" s="11"/>
      <c r="LT297" s="11"/>
      <c r="LU297" s="11"/>
      <c r="LV297" s="11"/>
      <c r="LW297" s="11"/>
      <c r="LX297" s="11"/>
      <c r="LY297" s="11"/>
      <c r="LZ297" s="11"/>
      <c r="MA297" s="11"/>
      <c r="MB297" s="11"/>
      <c r="MC297" s="11"/>
      <c r="MD297" s="11"/>
      <c r="ME297" s="11"/>
      <c r="MF297" s="11"/>
      <c r="MG297" s="11"/>
      <c r="MH297" s="11"/>
      <c r="MI297" s="11"/>
      <c r="MJ297" s="11"/>
      <c r="MK297" s="11"/>
      <c r="ML297" s="11"/>
      <c r="MM297" s="11"/>
      <c r="MN297" s="11"/>
      <c r="MO297" s="11"/>
      <c r="MP297" s="11"/>
      <c r="MQ297" s="11"/>
      <c r="MR297" s="11"/>
      <c r="MS297" s="11"/>
      <c r="MT297" s="11"/>
      <c r="MU297" s="11"/>
      <c r="MV297" s="11"/>
      <c r="MW297" s="11"/>
      <c r="MX297" s="11"/>
      <c r="MY297" s="11"/>
      <c r="MZ297" s="11"/>
      <c r="NA297" s="11"/>
      <c r="NB297" s="11"/>
      <c r="NC297" s="11"/>
      <c r="ND297" s="11"/>
      <c r="NE297" s="11"/>
      <c r="NF297" s="11"/>
      <c r="NG297" s="11"/>
      <c r="NH297" s="11"/>
      <c r="NI297" s="11"/>
      <c r="NJ297" s="11"/>
      <c r="NK297" s="11"/>
      <c r="NL297" s="11"/>
      <c r="NM297" s="11"/>
      <c r="NN297" s="11"/>
      <c r="NO297" s="11"/>
      <c r="NP297" s="11"/>
      <c r="NQ297" s="11"/>
      <c r="NR297" s="11"/>
      <c r="NS297" s="11"/>
      <c r="NT297" s="11"/>
      <c r="NU297" s="11"/>
      <c r="NV297" s="11"/>
      <c r="NW297" s="11"/>
      <c r="NX297" s="11"/>
      <c r="NY297" s="11"/>
      <c r="NZ297" s="11"/>
      <c r="OA297" s="11"/>
      <c r="OB297" s="11"/>
      <c r="OC297" s="11"/>
      <c r="OD297" s="11"/>
      <c r="OE297" s="11"/>
      <c r="OF297" s="11"/>
      <c r="OG297" s="11"/>
      <c r="OH297" s="11"/>
      <c r="OI297" s="11"/>
      <c r="OJ297" s="11"/>
      <c r="OK297" s="11"/>
      <c r="OL297" s="11"/>
      <c r="OM297" s="11"/>
      <c r="ON297" s="11"/>
      <c r="OO297" s="11"/>
      <c r="OP297" s="11"/>
      <c r="OQ297" s="11"/>
      <c r="OR297" s="11"/>
      <c r="OS297" s="11"/>
      <c r="OT297" s="11"/>
      <c r="OU297" s="11"/>
      <c r="OV297" s="11"/>
      <c r="OW297" s="11"/>
      <c r="OX297" s="11"/>
      <c r="OY297" s="11"/>
      <c r="OZ297" s="11"/>
      <c r="PA297" s="11"/>
      <c r="PB297" s="11"/>
      <c r="PC297" s="11"/>
      <c r="PD297" s="11"/>
      <c r="PE297" s="11"/>
      <c r="PF297" s="11"/>
      <c r="PG297" s="11"/>
      <c r="PH297" s="11"/>
      <c r="PI297" s="11"/>
      <c r="PJ297" s="11"/>
      <c r="PK297" s="11"/>
      <c r="PL297" s="11"/>
      <c r="PM297" s="11"/>
      <c r="PN297" s="11"/>
      <c r="PO297" s="11"/>
      <c r="PP297" s="11"/>
      <c r="PQ297" s="11"/>
      <c r="PR297" s="11"/>
      <c r="PS297" s="11"/>
      <c r="PT297" s="11"/>
      <c r="PU297" s="11"/>
      <c r="PV297" s="11"/>
      <c r="PW297" s="11"/>
      <c r="PX297" s="11"/>
      <c r="PY297" s="11"/>
      <c r="PZ297" s="11"/>
      <c r="QA297" s="11"/>
      <c r="QB297" s="11"/>
      <c r="QC297" s="11"/>
      <c r="QD297" s="11"/>
      <c r="QE297" s="11"/>
      <c r="QF297" s="11"/>
      <c r="QG297" s="11"/>
      <c r="QH297" s="11"/>
      <c r="QI297" s="11"/>
      <c r="QJ297" s="11"/>
      <c r="QK297" s="11"/>
      <c r="QL297" s="11"/>
      <c r="QM297" s="11"/>
      <c r="QN297" s="11"/>
      <c r="QO297" s="11"/>
      <c r="QP297" s="11"/>
      <c r="QQ297" s="11"/>
      <c r="QR297" s="11"/>
      <c r="QS297" s="11"/>
      <c r="QT297" s="11"/>
      <c r="QU297" s="11"/>
      <c r="QV297" s="11"/>
      <c r="QW297" s="11"/>
      <c r="QX297" s="11"/>
      <c r="QY297" s="11"/>
      <c r="QZ297" s="11"/>
      <c r="RA297" s="11"/>
      <c r="RB297" s="11"/>
      <c r="RC297" s="11"/>
      <c r="RD297" s="11"/>
      <c r="RE297" s="11"/>
      <c r="RF297" s="11"/>
      <c r="RG297" s="11"/>
      <c r="RH297" s="11"/>
      <c r="RI297" s="11"/>
      <c r="RJ297" s="11"/>
      <c r="RK297" s="11"/>
      <c r="RL297" s="11"/>
      <c r="RM297" s="11"/>
      <c r="RN297" s="11"/>
      <c r="RO297" s="11"/>
      <c r="RP297" s="11"/>
      <c r="RQ297" s="11"/>
      <c r="RR297" s="11"/>
      <c r="RS297" s="11"/>
      <c r="RT297" s="11"/>
      <c r="RU297" s="11"/>
      <c r="RV297" s="11"/>
      <c r="RW297" s="11"/>
      <c r="RX297" s="11"/>
      <c r="RY297" s="11"/>
      <c r="RZ297" s="11"/>
      <c r="SA297" s="11"/>
      <c r="SB297" s="11"/>
      <c r="SC297" s="11"/>
      <c r="SD297" s="11"/>
      <c r="SE297" s="11"/>
      <c r="SF297" s="11"/>
      <c r="SG297" s="11"/>
      <c r="SH297" s="11"/>
      <c r="SI297" s="11"/>
      <c r="SJ297" s="11"/>
      <c r="SK297" s="11"/>
      <c r="SL297" s="11"/>
      <c r="SM297" s="11"/>
      <c r="SN297" s="11"/>
      <c r="SO297" s="11"/>
      <c r="SP297" s="11"/>
      <c r="SQ297" s="11"/>
      <c r="SR297" s="11"/>
      <c r="SS297" s="11"/>
      <c r="ST297" s="11"/>
      <c r="SU297" s="11"/>
      <c r="SV297" s="11"/>
      <c r="SW297" s="11"/>
      <c r="SX297" s="11"/>
      <c r="SY297" s="11"/>
      <c r="SZ297" s="11"/>
      <c r="TA297" s="11"/>
      <c r="TB297" s="11"/>
      <c r="TC297" s="11"/>
      <c r="TD297" s="11"/>
      <c r="TE297" s="11"/>
      <c r="TF297" s="11"/>
      <c r="TG297" s="11"/>
      <c r="TH297" s="11"/>
      <c r="TI297" s="11"/>
      <c r="TJ297" s="11"/>
      <c r="TK297" s="11"/>
      <c r="TL297" s="11"/>
      <c r="TM297" s="11"/>
      <c r="TN297" s="11"/>
      <c r="TO297" s="11"/>
      <c r="TP297" s="11"/>
      <c r="TQ297" s="11"/>
      <c r="TR297" s="11"/>
      <c r="TS297" s="11"/>
      <c r="TT297" s="11"/>
      <c r="TU297" s="11"/>
      <c r="TV297" s="11"/>
      <c r="TW297" s="11"/>
      <c r="TX297" s="11"/>
      <c r="TY297" s="11"/>
      <c r="TZ297" s="11"/>
    </row>
    <row r="298" spans="1:546" x14ac:dyDescent="0.25">
      <c r="A298" s="11"/>
      <c r="B298" s="72"/>
      <c r="C298" s="1" t="s">
        <v>5</v>
      </c>
      <c r="D298" s="1">
        <v>4.843</v>
      </c>
      <c r="E298" s="78"/>
      <c r="F298" s="1">
        <v>1.383</v>
      </c>
      <c r="G298" s="74"/>
      <c r="I298" s="11"/>
      <c r="J298" s="41"/>
      <c r="K298" s="41"/>
      <c r="L298" s="4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1"/>
      <c r="EZ298" s="11"/>
      <c r="FA298" s="11"/>
      <c r="FB298" s="11"/>
      <c r="FC298" s="11"/>
      <c r="FD298" s="11"/>
      <c r="FE298" s="11"/>
      <c r="FF298" s="11"/>
      <c r="FG298" s="11"/>
      <c r="FH298" s="11"/>
      <c r="FI298" s="11"/>
      <c r="FJ298" s="11"/>
      <c r="FK298" s="11"/>
      <c r="FL298" s="11"/>
      <c r="FM298" s="11"/>
      <c r="FN298" s="11"/>
      <c r="FO298" s="11"/>
      <c r="FP298" s="11"/>
      <c r="FQ298" s="11"/>
      <c r="FR298" s="11"/>
      <c r="FS298" s="11"/>
      <c r="FT298" s="11"/>
      <c r="FU298" s="11"/>
      <c r="FV298" s="11"/>
      <c r="FW298" s="11"/>
      <c r="FX298" s="11"/>
      <c r="FY298" s="11"/>
      <c r="FZ298" s="11"/>
      <c r="GA298" s="11"/>
      <c r="GB298" s="11"/>
      <c r="GC298" s="11"/>
      <c r="GD298" s="11"/>
      <c r="GE298" s="11"/>
      <c r="GF298" s="11"/>
      <c r="GG298" s="11"/>
      <c r="GH298" s="11"/>
      <c r="GI298" s="11"/>
      <c r="GJ298" s="11"/>
      <c r="GK298" s="11"/>
      <c r="GL298" s="11"/>
      <c r="GM298" s="11"/>
      <c r="GN298" s="11"/>
      <c r="GO298" s="11"/>
      <c r="GP298" s="11"/>
      <c r="GQ298" s="11"/>
      <c r="GR298" s="11"/>
      <c r="GS298" s="11"/>
      <c r="GT298" s="11"/>
      <c r="GU298" s="11"/>
      <c r="GV298" s="11"/>
      <c r="GW298" s="11"/>
      <c r="GX298" s="11"/>
      <c r="GY298" s="11"/>
      <c r="GZ298" s="11"/>
      <c r="HA298" s="11"/>
      <c r="HB298" s="11"/>
      <c r="HC298" s="11"/>
      <c r="HD298" s="11"/>
      <c r="HE298" s="11"/>
      <c r="HF298" s="11"/>
      <c r="HG298" s="11"/>
      <c r="HH298" s="11"/>
      <c r="HI298" s="11"/>
      <c r="HJ298" s="11"/>
      <c r="HK298" s="11"/>
      <c r="HL298" s="11"/>
      <c r="HM298" s="11"/>
      <c r="HN298" s="11"/>
      <c r="HO298" s="11"/>
      <c r="HP298" s="11"/>
      <c r="HQ298" s="11"/>
      <c r="HR298" s="11"/>
      <c r="HS298" s="11"/>
      <c r="HT298" s="11"/>
      <c r="HU298" s="11"/>
      <c r="HV298" s="11"/>
      <c r="HW298" s="11"/>
      <c r="HX298" s="11"/>
      <c r="HY298" s="11"/>
      <c r="HZ298" s="11"/>
      <c r="IA298" s="11"/>
      <c r="IB298" s="11"/>
      <c r="IC298" s="11"/>
      <c r="ID298" s="11"/>
      <c r="IE298" s="11"/>
      <c r="IF298" s="11"/>
      <c r="IG298" s="11"/>
      <c r="IH298" s="11"/>
      <c r="II298" s="11"/>
      <c r="IJ298" s="11"/>
      <c r="IK298" s="11"/>
      <c r="IL298" s="11"/>
      <c r="IM298" s="11"/>
      <c r="IN298" s="11"/>
      <c r="IO298" s="11"/>
      <c r="IP298" s="11"/>
      <c r="IQ298" s="11"/>
      <c r="IR298" s="11"/>
      <c r="IS298" s="11"/>
      <c r="IT298" s="11"/>
      <c r="IU298" s="11"/>
      <c r="IV298" s="11"/>
      <c r="IW298" s="11"/>
      <c r="IX298" s="11"/>
      <c r="IY298" s="11"/>
      <c r="IZ298" s="11"/>
      <c r="JA298" s="11"/>
      <c r="JB298" s="11"/>
      <c r="JC298" s="11"/>
      <c r="JD298" s="11"/>
      <c r="JE298" s="11"/>
      <c r="JF298" s="11"/>
      <c r="JG298" s="11"/>
      <c r="JH298" s="11"/>
      <c r="JI298" s="11"/>
      <c r="JJ298" s="11"/>
      <c r="JK298" s="11"/>
      <c r="JL298" s="11"/>
      <c r="JM298" s="11"/>
      <c r="JN298" s="11"/>
      <c r="JO298" s="11"/>
      <c r="JP298" s="11"/>
      <c r="JQ298" s="11"/>
      <c r="JR298" s="11"/>
      <c r="JS298" s="11"/>
      <c r="JT298" s="11"/>
      <c r="JU298" s="11"/>
      <c r="JV298" s="11"/>
      <c r="JW298" s="11"/>
      <c r="JX298" s="11"/>
      <c r="JY298" s="11"/>
      <c r="JZ298" s="11"/>
      <c r="KA298" s="11"/>
      <c r="KB298" s="11"/>
      <c r="KC298" s="11"/>
      <c r="KD298" s="11"/>
      <c r="KE298" s="11"/>
      <c r="KF298" s="11"/>
      <c r="KG298" s="11"/>
      <c r="KH298" s="11"/>
      <c r="KI298" s="11"/>
      <c r="KJ298" s="11"/>
      <c r="KK298" s="11"/>
      <c r="KL298" s="11"/>
      <c r="KM298" s="11"/>
      <c r="KN298" s="11"/>
      <c r="KO298" s="11"/>
      <c r="KP298" s="11"/>
      <c r="KQ298" s="11"/>
      <c r="KR298" s="11"/>
      <c r="KS298" s="11"/>
      <c r="KT298" s="11"/>
      <c r="KU298" s="11"/>
      <c r="KV298" s="11"/>
      <c r="KW298" s="11"/>
      <c r="KX298" s="11"/>
      <c r="KY298" s="11"/>
      <c r="KZ298" s="11"/>
      <c r="LA298" s="11"/>
      <c r="LB298" s="11"/>
      <c r="LC298" s="11"/>
      <c r="LD298" s="11"/>
      <c r="LE298" s="11"/>
      <c r="LF298" s="11"/>
      <c r="LG298" s="11"/>
      <c r="LH298" s="11"/>
      <c r="LI298" s="11"/>
      <c r="LJ298" s="11"/>
      <c r="LK298" s="11"/>
      <c r="LL298" s="11"/>
      <c r="LM298" s="11"/>
      <c r="LN298" s="11"/>
      <c r="LO298" s="11"/>
      <c r="LP298" s="11"/>
      <c r="LQ298" s="11"/>
      <c r="LR298" s="11"/>
      <c r="LS298" s="11"/>
      <c r="LT298" s="11"/>
      <c r="LU298" s="11"/>
      <c r="LV298" s="11"/>
      <c r="LW298" s="11"/>
      <c r="LX298" s="11"/>
      <c r="LY298" s="11"/>
      <c r="LZ298" s="11"/>
      <c r="MA298" s="11"/>
      <c r="MB298" s="11"/>
      <c r="MC298" s="11"/>
      <c r="MD298" s="11"/>
      <c r="ME298" s="11"/>
      <c r="MF298" s="11"/>
      <c r="MG298" s="11"/>
      <c r="MH298" s="11"/>
      <c r="MI298" s="11"/>
      <c r="MJ298" s="11"/>
      <c r="MK298" s="11"/>
      <c r="ML298" s="11"/>
      <c r="MM298" s="11"/>
      <c r="MN298" s="11"/>
      <c r="MO298" s="11"/>
      <c r="MP298" s="11"/>
      <c r="MQ298" s="11"/>
      <c r="MR298" s="11"/>
      <c r="MS298" s="11"/>
      <c r="MT298" s="11"/>
      <c r="MU298" s="11"/>
      <c r="MV298" s="11"/>
      <c r="MW298" s="11"/>
      <c r="MX298" s="11"/>
      <c r="MY298" s="11"/>
      <c r="MZ298" s="11"/>
      <c r="NA298" s="11"/>
      <c r="NB298" s="11"/>
      <c r="NC298" s="11"/>
      <c r="ND298" s="11"/>
      <c r="NE298" s="11"/>
      <c r="NF298" s="11"/>
      <c r="NG298" s="11"/>
      <c r="NH298" s="11"/>
      <c r="NI298" s="11"/>
      <c r="NJ298" s="11"/>
      <c r="NK298" s="11"/>
      <c r="NL298" s="11"/>
      <c r="NM298" s="11"/>
      <c r="NN298" s="11"/>
      <c r="NO298" s="11"/>
      <c r="NP298" s="11"/>
      <c r="NQ298" s="11"/>
      <c r="NR298" s="11"/>
      <c r="NS298" s="11"/>
      <c r="NT298" s="11"/>
      <c r="NU298" s="11"/>
      <c r="NV298" s="11"/>
      <c r="NW298" s="11"/>
      <c r="NX298" s="11"/>
      <c r="NY298" s="11"/>
      <c r="NZ298" s="11"/>
      <c r="OA298" s="11"/>
      <c r="OB298" s="11"/>
      <c r="OC298" s="11"/>
      <c r="OD298" s="11"/>
      <c r="OE298" s="11"/>
      <c r="OF298" s="11"/>
      <c r="OG298" s="11"/>
      <c r="OH298" s="11"/>
      <c r="OI298" s="11"/>
      <c r="OJ298" s="11"/>
      <c r="OK298" s="11"/>
      <c r="OL298" s="11"/>
      <c r="OM298" s="11"/>
      <c r="ON298" s="11"/>
      <c r="OO298" s="11"/>
      <c r="OP298" s="11"/>
      <c r="OQ298" s="11"/>
      <c r="OR298" s="11"/>
      <c r="OS298" s="11"/>
      <c r="OT298" s="11"/>
      <c r="OU298" s="11"/>
      <c r="OV298" s="11"/>
      <c r="OW298" s="11"/>
      <c r="OX298" s="11"/>
      <c r="OY298" s="11"/>
      <c r="OZ298" s="11"/>
      <c r="PA298" s="11"/>
      <c r="PB298" s="11"/>
      <c r="PC298" s="11"/>
      <c r="PD298" s="11"/>
      <c r="PE298" s="11"/>
      <c r="PF298" s="11"/>
      <c r="PG298" s="11"/>
      <c r="PH298" s="11"/>
      <c r="PI298" s="11"/>
      <c r="PJ298" s="11"/>
      <c r="PK298" s="11"/>
      <c r="PL298" s="11"/>
      <c r="PM298" s="11"/>
      <c r="PN298" s="11"/>
      <c r="PO298" s="11"/>
      <c r="PP298" s="11"/>
      <c r="PQ298" s="11"/>
      <c r="PR298" s="11"/>
      <c r="PS298" s="11"/>
      <c r="PT298" s="11"/>
      <c r="PU298" s="11"/>
      <c r="PV298" s="11"/>
      <c r="PW298" s="11"/>
      <c r="PX298" s="11"/>
      <c r="PY298" s="11"/>
      <c r="PZ298" s="11"/>
      <c r="QA298" s="11"/>
      <c r="QB298" s="11"/>
      <c r="QC298" s="11"/>
      <c r="QD298" s="11"/>
      <c r="QE298" s="11"/>
      <c r="QF298" s="11"/>
      <c r="QG298" s="11"/>
      <c r="QH298" s="11"/>
      <c r="QI298" s="11"/>
      <c r="QJ298" s="11"/>
      <c r="QK298" s="11"/>
      <c r="QL298" s="11"/>
      <c r="QM298" s="11"/>
      <c r="QN298" s="11"/>
      <c r="QO298" s="11"/>
      <c r="QP298" s="11"/>
      <c r="QQ298" s="11"/>
      <c r="QR298" s="11"/>
      <c r="QS298" s="11"/>
      <c r="QT298" s="11"/>
      <c r="QU298" s="11"/>
      <c r="QV298" s="11"/>
      <c r="QW298" s="11"/>
      <c r="QX298" s="11"/>
      <c r="QY298" s="11"/>
      <c r="QZ298" s="11"/>
      <c r="RA298" s="11"/>
      <c r="RB298" s="11"/>
      <c r="RC298" s="11"/>
      <c r="RD298" s="11"/>
      <c r="RE298" s="11"/>
      <c r="RF298" s="11"/>
      <c r="RG298" s="11"/>
      <c r="RH298" s="11"/>
      <c r="RI298" s="11"/>
      <c r="RJ298" s="11"/>
      <c r="RK298" s="11"/>
      <c r="RL298" s="11"/>
      <c r="RM298" s="11"/>
      <c r="RN298" s="11"/>
      <c r="RO298" s="11"/>
      <c r="RP298" s="11"/>
      <c r="RQ298" s="11"/>
      <c r="RR298" s="11"/>
      <c r="RS298" s="11"/>
      <c r="RT298" s="11"/>
      <c r="RU298" s="11"/>
      <c r="RV298" s="11"/>
      <c r="RW298" s="11"/>
      <c r="RX298" s="11"/>
      <c r="RY298" s="11"/>
      <c r="RZ298" s="11"/>
      <c r="SA298" s="11"/>
      <c r="SB298" s="11"/>
      <c r="SC298" s="11"/>
      <c r="SD298" s="11"/>
      <c r="SE298" s="11"/>
      <c r="SF298" s="11"/>
      <c r="SG298" s="11"/>
      <c r="SH298" s="11"/>
      <c r="SI298" s="11"/>
      <c r="SJ298" s="11"/>
      <c r="SK298" s="11"/>
      <c r="SL298" s="11"/>
      <c r="SM298" s="11"/>
      <c r="SN298" s="11"/>
      <c r="SO298" s="11"/>
      <c r="SP298" s="11"/>
      <c r="SQ298" s="11"/>
      <c r="SR298" s="11"/>
      <c r="SS298" s="11"/>
      <c r="ST298" s="11"/>
      <c r="SU298" s="11"/>
      <c r="SV298" s="11"/>
      <c r="SW298" s="11"/>
      <c r="SX298" s="11"/>
      <c r="SY298" s="11"/>
      <c r="SZ298" s="11"/>
      <c r="TA298" s="11"/>
      <c r="TB298" s="11"/>
      <c r="TC298" s="11"/>
      <c r="TD298" s="11"/>
      <c r="TE298" s="11"/>
      <c r="TF298" s="11"/>
      <c r="TG298" s="11"/>
      <c r="TH298" s="11"/>
      <c r="TI298" s="11"/>
      <c r="TJ298" s="11"/>
      <c r="TK298" s="11"/>
      <c r="TL298" s="11"/>
      <c r="TM298" s="11"/>
      <c r="TN298" s="11"/>
      <c r="TO298" s="11"/>
      <c r="TP298" s="11"/>
      <c r="TQ298" s="11"/>
      <c r="TR298" s="11"/>
      <c r="TS298" s="11"/>
      <c r="TT298" s="11"/>
      <c r="TU298" s="11"/>
      <c r="TV298" s="11"/>
      <c r="TW298" s="11"/>
      <c r="TX298" s="11"/>
      <c r="TY298" s="11"/>
      <c r="TZ298" s="11"/>
    </row>
    <row r="299" spans="1:546" x14ac:dyDescent="0.25">
      <c r="A299" s="11"/>
      <c r="B299" s="72"/>
      <c r="C299" s="1" t="s">
        <v>6</v>
      </c>
      <c r="D299" s="1">
        <v>3.71</v>
      </c>
      <c r="E299" s="78"/>
      <c r="F299" s="1">
        <v>0.77</v>
      </c>
      <c r="G299" s="74"/>
      <c r="I299" s="11"/>
      <c r="J299" s="41"/>
      <c r="K299" s="41"/>
      <c r="L299" s="4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1"/>
      <c r="EZ299" s="11"/>
      <c r="FA299" s="11"/>
      <c r="FB299" s="11"/>
      <c r="FC299" s="11"/>
      <c r="FD299" s="11"/>
      <c r="FE299" s="11"/>
      <c r="FF299" s="11"/>
      <c r="FG299" s="11"/>
      <c r="FH299" s="11"/>
      <c r="FI299" s="11"/>
      <c r="FJ299" s="11"/>
      <c r="FK299" s="11"/>
      <c r="FL299" s="11"/>
      <c r="FM299" s="11"/>
      <c r="FN299" s="11"/>
      <c r="FO299" s="11"/>
      <c r="FP299" s="11"/>
      <c r="FQ299" s="11"/>
      <c r="FR299" s="11"/>
      <c r="FS299" s="11"/>
      <c r="FT299" s="11"/>
      <c r="FU299" s="11"/>
      <c r="FV299" s="11"/>
      <c r="FW299" s="11"/>
      <c r="FX299" s="11"/>
      <c r="FY299" s="11"/>
      <c r="FZ299" s="11"/>
      <c r="GA299" s="11"/>
      <c r="GB299" s="11"/>
      <c r="GC299" s="11"/>
      <c r="GD299" s="11"/>
      <c r="GE299" s="11"/>
      <c r="GF299" s="11"/>
      <c r="GG299" s="11"/>
      <c r="GH299" s="11"/>
      <c r="GI299" s="11"/>
      <c r="GJ299" s="11"/>
      <c r="GK299" s="11"/>
      <c r="GL299" s="11"/>
      <c r="GM299" s="11"/>
      <c r="GN299" s="11"/>
      <c r="GO299" s="11"/>
      <c r="GP299" s="11"/>
      <c r="GQ299" s="11"/>
      <c r="GR299" s="11"/>
      <c r="GS299" s="11"/>
      <c r="GT299" s="11"/>
      <c r="GU299" s="11"/>
      <c r="GV299" s="11"/>
      <c r="GW299" s="11"/>
      <c r="GX299" s="11"/>
      <c r="GY299" s="11"/>
      <c r="GZ299" s="11"/>
      <c r="HA299" s="11"/>
      <c r="HB299" s="11"/>
      <c r="HC299" s="11"/>
      <c r="HD299" s="11"/>
      <c r="HE299" s="11"/>
      <c r="HF299" s="11"/>
      <c r="HG299" s="11"/>
      <c r="HH299" s="11"/>
      <c r="HI299" s="11"/>
      <c r="HJ299" s="11"/>
      <c r="HK299" s="11"/>
      <c r="HL299" s="11"/>
      <c r="HM299" s="11"/>
      <c r="HN299" s="11"/>
      <c r="HO299" s="11"/>
      <c r="HP299" s="11"/>
      <c r="HQ299" s="11"/>
      <c r="HR299" s="11"/>
      <c r="HS299" s="11"/>
      <c r="HT299" s="11"/>
      <c r="HU299" s="11"/>
      <c r="HV299" s="11"/>
      <c r="HW299" s="11"/>
      <c r="HX299" s="11"/>
      <c r="HY299" s="11"/>
      <c r="HZ299" s="11"/>
      <c r="IA299" s="11"/>
      <c r="IB299" s="11"/>
      <c r="IC299" s="11"/>
      <c r="ID299" s="11"/>
      <c r="IE299" s="11"/>
      <c r="IF299" s="11"/>
      <c r="IG299" s="11"/>
      <c r="IH299" s="11"/>
      <c r="II299" s="11"/>
      <c r="IJ299" s="11"/>
      <c r="IK299" s="11"/>
      <c r="IL299" s="11"/>
      <c r="IM299" s="11"/>
      <c r="IN299" s="11"/>
      <c r="IO299" s="11"/>
      <c r="IP299" s="11"/>
      <c r="IQ299" s="11"/>
      <c r="IR299" s="11"/>
      <c r="IS299" s="11"/>
      <c r="IT299" s="11"/>
      <c r="IU299" s="11"/>
      <c r="IV299" s="11"/>
      <c r="IW299" s="11"/>
      <c r="IX299" s="11"/>
      <c r="IY299" s="11"/>
      <c r="IZ299" s="11"/>
      <c r="JA299" s="11"/>
      <c r="JB299" s="11"/>
      <c r="JC299" s="11"/>
      <c r="JD299" s="11"/>
      <c r="JE299" s="11"/>
      <c r="JF299" s="11"/>
      <c r="JG299" s="11"/>
      <c r="JH299" s="11"/>
      <c r="JI299" s="11"/>
      <c r="JJ299" s="11"/>
      <c r="JK299" s="11"/>
      <c r="JL299" s="11"/>
      <c r="JM299" s="11"/>
      <c r="JN299" s="11"/>
      <c r="JO299" s="11"/>
      <c r="JP299" s="11"/>
      <c r="JQ299" s="11"/>
      <c r="JR299" s="11"/>
      <c r="JS299" s="11"/>
      <c r="JT299" s="11"/>
      <c r="JU299" s="11"/>
      <c r="JV299" s="11"/>
      <c r="JW299" s="11"/>
      <c r="JX299" s="11"/>
      <c r="JY299" s="11"/>
      <c r="JZ299" s="11"/>
      <c r="KA299" s="11"/>
      <c r="KB299" s="11"/>
      <c r="KC299" s="11"/>
      <c r="KD299" s="11"/>
      <c r="KE299" s="11"/>
      <c r="KF299" s="11"/>
      <c r="KG299" s="11"/>
      <c r="KH299" s="11"/>
      <c r="KI299" s="11"/>
      <c r="KJ299" s="11"/>
      <c r="KK299" s="11"/>
      <c r="KL299" s="11"/>
      <c r="KM299" s="11"/>
      <c r="KN299" s="11"/>
      <c r="KO299" s="11"/>
      <c r="KP299" s="11"/>
      <c r="KQ299" s="11"/>
      <c r="KR299" s="11"/>
      <c r="KS299" s="11"/>
      <c r="KT299" s="11"/>
      <c r="KU299" s="11"/>
      <c r="KV299" s="11"/>
      <c r="KW299" s="11"/>
      <c r="KX299" s="11"/>
      <c r="KY299" s="11"/>
      <c r="KZ299" s="11"/>
      <c r="LA299" s="11"/>
      <c r="LB299" s="11"/>
      <c r="LC299" s="11"/>
      <c r="LD299" s="11"/>
      <c r="LE299" s="11"/>
      <c r="LF299" s="11"/>
      <c r="LG299" s="11"/>
      <c r="LH299" s="11"/>
      <c r="LI299" s="11"/>
      <c r="LJ299" s="11"/>
      <c r="LK299" s="11"/>
      <c r="LL299" s="11"/>
      <c r="LM299" s="11"/>
      <c r="LN299" s="11"/>
      <c r="LO299" s="11"/>
      <c r="LP299" s="11"/>
      <c r="LQ299" s="11"/>
      <c r="LR299" s="11"/>
      <c r="LS299" s="11"/>
      <c r="LT299" s="11"/>
      <c r="LU299" s="11"/>
      <c r="LV299" s="11"/>
      <c r="LW299" s="11"/>
      <c r="LX299" s="11"/>
      <c r="LY299" s="11"/>
      <c r="LZ299" s="11"/>
      <c r="MA299" s="11"/>
      <c r="MB299" s="11"/>
      <c r="MC299" s="11"/>
      <c r="MD299" s="11"/>
      <c r="ME299" s="11"/>
      <c r="MF299" s="11"/>
      <c r="MG299" s="11"/>
      <c r="MH299" s="11"/>
      <c r="MI299" s="11"/>
      <c r="MJ299" s="11"/>
      <c r="MK299" s="11"/>
      <c r="ML299" s="11"/>
      <c r="MM299" s="11"/>
      <c r="MN299" s="11"/>
      <c r="MO299" s="11"/>
      <c r="MP299" s="11"/>
      <c r="MQ299" s="11"/>
      <c r="MR299" s="11"/>
      <c r="MS299" s="11"/>
      <c r="MT299" s="11"/>
      <c r="MU299" s="11"/>
      <c r="MV299" s="11"/>
      <c r="MW299" s="11"/>
      <c r="MX299" s="11"/>
      <c r="MY299" s="11"/>
      <c r="MZ299" s="11"/>
      <c r="NA299" s="11"/>
      <c r="NB299" s="11"/>
      <c r="NC299" s="11"/>
      <c r="ND299" s="11"/>
      <c r="NE299" s="11"/>
      <c r="NF299" s="11"/>
      <c r="NG299" s="11"/>
      <c r="NH299" s="11"/>
      <c r="NI299" s="11"/>
      <c r="NJ299" s="11"/>
      <c r="NK299" s="11"/>
      <c r="NL299" s="11"/>
      <c r="NM299" s="11"/>
      <c r="NN299" s="11"/>
      <c r="NO299" s="11"/>
      <c r="NP299" s="11"/>
      <c r="NQ299" s="11"/>
      <c r="NR299" s="11"/>
      <c r="NS299" s="11"/>
      <c r="NT299" s="11"/>
      <c r="NU299" s="11"/>
      <c r="NV299" s="11"/>
      <c r="NW299" s="11"/>
      <c r="NX299" s="11"/>
      <c r="NY299" s="11"/>
      <c r="NZ299" s="11"/>
      <c r="OA299" s="11"/>
      <c r="OB299" s="11"/>
      <c r="OC299" s="11"/>
      <c r="OD299" s="11"/>
      <c r="OE299" s="11"/>
      <c r="OF299" s="11"/>
      <c r="OG299" s="11"/>
      <c r="OH299" s="11"/>
      <c r="OI299" s="11"/>
      <c r="OJ299" s="11"/>
      <c r="OK299" s="11"/>
      <c r="OL299" s="11"/>
      <c r="OM299" s="11"/>
      <c r="ON299" s="11"/>
      <c r="OO299" s="11"/>
      <c r="OP299" s="11"/>
      <c r="OQ299" s="11"/>
      <c r="OR299" s="11"/>
      <c r="OS299" s="11"/>
      <c r="OT299" s="11"/>
      <c r="OU299" s="11"/>
      <c r="OV299" s="11"/>
      <c r="OW299" s="11"/>
      <c r="OX299" s="11"/>
      <c r="OY299" s="11"/>
      <c r="OZ299" s="11"/>
      <c r="PA299" s="11"/>
      <c r="PB299" s="11"/>
      <c r="PC299" s="11"/>
      <c r="PD299" s="11"/>
      <c r="PE299" s="11"/>
      <c r="PF299" s="11"/>
      <c r="PG299" s="11"/>
      <c r="PH299" s="11"/>
      <c r="PI299" s="11"/>
      <c r="PJ299" s="11"/>
      <c r="PK299" s="11"/>
      <c r="PL299" s="11"/>
      <c r="PM299" s="11"/>
      <c r="PN299" s="11"/>
      <c r="PO299" s="11"/>
      <c r="PP299" s="11"/>
      <c r="PQ299" s="11"/>
      <c r="PR299" s="11"/>
      <c r="PS299" s="11"/>
      <c r="PT299" s="11"/>
      <c r="PU299" s="11"/>
      <c r="PV299" s="11"/>
      <c r="PW299" s="11"/>
      <c r="PX299" s="11"/>
      <c r="PY299" s="11"/>
      <c r="PZ299" s="11"/>
      <c r="QA299" s="11"/>
      <c r="QB299" s="11"/>
      <c r="QC299" s="11"/>
      <c r="QD299" s="11"/>
      <c r="QE299" s="11"/>
      <c r="QF299" s="11"/>
      <c r="QG299" s="11"/>
      <c r="QH299" s="11"/>
      <c r="QI299" s="11"/>
      <c r="QJ299" s="11"/>
      <c r="QK299" s="11"/>
      <c r="QL299" s="11"/>
      <c r="QM299" s="11"/>
      <c r="QN299" s="11"/>
      <c r="QO299" s="11"/>
      <c r="QP299" s="11"/>
      <c r="QQ299" s="11"/>
      <c r="QR299" s="11"/>
      <c r="QS299" s="11"/>
      <c r="QT299" s="11"/>
      <c r="QU299" s="11"/>
      <c r="QV299" s="11"/>
      <c r="QW299" s="11"/>
      <c r="QX299" s="11"/>
      <c r="QY299" s="11"/>
      <c r="QZ299" s="11"/>
      <c r="RA299" s="11"/>
      <c r="RB299" s="11"/>
      <c r="RC299" s="11"/>
      <c r="RD299" s="11"/>
      <c r="RE299" s="11"/>
      <c r="RF299" s="11"/>
      <c r="RG299" s="11"/>
      <c r="RH299" s="11"/>
      <c r="RI299" s="11"/>
      <c r="RJ299" s="11"/>
      <c r="RK299" s="11"/>
      <c r="RL299" s="11"/>
      <c r="RM299" s="11"/>
      <c r="RN299" s="11"/>
      <c r="RO299" s="11"/>
      <c r="RP299" s="11"/>
      <c r="RQ299" s="11"/>
      <c r="RR299" s="11"/>
      <c r="RS299" s="11"/>
      <c r="RT299" s="11"/>
      <c r="RU299" s="11"/>
      <c r="RV299" s="11"/>
      <c r="RW299" s="11"/>
      <c r="RX299" s="11"/>
      <c r="RY299" s="11"/>
      <c r="RZ299" s="11"/>
      <c r="SA299" s="11"/>
      <c r="SB299" s="11"/>
      <c r="SC299" s="11"/>
      <c r="SD299" s="11"/>
      <c r="SE299" s="11"/>
      <c r="SF299" s="11"/>
      <c r="SG299" s="11"/>
      <c r="SH299" s="11"/>
      <c r="SI299" s="11"/>
      <c r="SJ299" s="11"/>
      <c r="SK299" s="11"/>
      <c r="SL299" s="11"/>
      <c r="SM299" s="11"/>
      <c r="SN299" s="11"/>
      <c r="SO299" s="11"/>
      <c r="SP299" s="11"/>
      <c r="SQ299" s="11"/>
      <c r="SR299" s="11"/>
      <c r="SS299" s="11"/>
      <c r="ST299" s="11"/>
      <c r="SU299" s="11"/>
      <c r="SV299" s="11"/>
      <c r="SW299" s="11"/>
      <c r="SX299" s="11"/>
      <c r="SY299" s="11"/>
      <c r="SZ299" s="11"/>
      <c r="TA299" s="11"/>
      <c r="TB299" s="11"/>
      <c r="TC299" s="11"/>
      <c r="TD299" s="11"/>
      <c r="TE299" s="11"/>
      <c r="TF299" s="11"/>
      <c r="TG299" s="11"/>
      <c r="TH299" s="11"/>
      <c r="TI299" s="11"/>
      <c r="TJ299" s="11"/>
      <c r="TK299" s="11"/>
      <c r="TL299" s="11"/>
      <c r="TM299" s="11"/>
      <c r="TN299" s="11"/>
      <c r="TO299" s="11"/>
      <c r="TP299" s="11"/>
      <c r="TQ299" s="11"/>
      <c r="TR299" s="11"/>
      <c r="TS299" s="11"/>
      <c r="TT299" s="11"/>
      <c r="TU299" s="11"/>
      <c r="TV299" s="11"/>
      <c r="TW299" s="11"/>
      <c r="TX299" s="11"/>
      <c r="TY299" s="11"/>
      <c r="TZ299" s="11"/>
    </row>
    <row r="300" spans="1:546" x14ac:dyDescent="0.25">
      <c r="A300" s="11"/>
      <c r="B300" s="72"/>
      <c r="C300" s="1" t="s">
        <v>63</v>
      </c>
      <c r="D300" s="50"/>
      <c r="E300" s="78"/>
      <c r="F300" s="1">
        <v>0.32</v>
      </c>
      <c r="G300" s="74"/>
      <c r="I300" s="11"/>
      <c r="J300" s="41"/>
      <c r="K300" s="41"/>
      <c r="L300" s="4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1"/>
      <c r="EZ300" s="11"/>
      <c r="FA300" s="11"/>
      <c r="FB300" s="11"/>
      <c r="FC300" s="11"/>
      <c r="FD300" s="11"/>
      <c r="FE300" s="11"/>
      <c r="FF300" s="11"/>
      <c r="FG300" s="11"/>
      <c r="FH300" s="11"/>
      <c r="FI300" s="11"/>
      <c r="FJ300" s="11"/>
      <c r="FK300" s="11"/>
      <c r="FL300" s="11"/>
      <c r="FM300" s="11"/>
      <c r="FN300" s="11"/>
      <c r="FO300" s="11"/>
      <c r="FP300" s="11"/>
      <c r="FQ300" s="11"/>
      <c r="FR300" s="11"/>
      <c r="FS300" s="11"/>
      <c r="FT300" s="11"/>
      <c r="FU300" s="11"/>
      <c r="FV300" s="11"/>
      <c r="FW300" s="11"/>
      <c r="FX300" s="11"/>
      <c r="FY300" s="11"/>
      <c r="FZ300" s="11"/>
      <c r="GA300" s="11"/>
      <c r="GB300" s="11"/>
      <c r="GC300" s="11"/>
      <c r="GD300" s="11"/>
      <c r="GE300" s="11"/>
      <c r="GF300" s="11"/>
      <c r="GG300" s="11"/>
      <c r="GH300" s="11"/>
      <c r="GI300" s="11"/>
      <c r="GJ300" s="11"/>
      <c r="GK300" s="11"/>
      <c r="GL300" s="11"/>
      <c r="GM300" s="11"/>
      <c r="GN300" s="11"/>
      <c r="GO300" s="11"/>
      <c r="GP300" s="11"/>
      <c r="GQ300" s="11"/>
      <c r="GR300" s="11"/>
      <c r="GS300" s="11"/>
      <c r="GT300" s="11"/>
      <c r="GU300" s="11"/>
      <c r="GV300" s="11"/>
      <c r="GW300" s="11"/>
      <c r="GX300" s="11"/>
      <c r="GY300" s="11"/>
      <c r="GZ300" s="11"/>
      <c r="HA300" s="11"/>
      <c r="HB300" s="11"/>
      <c r="HC300" s="11"/>
      <c r="HD300" s="11"/>
      <c r="HE300" s="11"/>
      <c r="HF300" s="11"/>
      <c r="HG300" s="11"/>
      <c r="HH300" s="11"/>
      <c r="HI300" s="11"/>
      <c r="HJ300" s="11"/>
      <c r="HK300" s="11"/>
      <c r="HL300" s="11"/>
      <c r="HM300" s="11"/>
      <c r="HN300" s="11"/>
      <c r="HO300" s="11"/>
      <c r="HP300" s="11"/>
      <c r="HQ300" s="11"/>
      <c r="HR300" s="11"/>
      <c r="HS300" s="11"/>
      <c r="HT300" s="11"/>
      <c r="HU300" s="11"/>
      <c r="HV300" s="11"/>
      <c r="HW300" s="11"/>
      <c r="HX300" s="11"/>
      <c r="HY300" s="11"/>
      <c r="HZ300" s="11"/>
      <c r="IA300" s="11"/>
      <c r="IB300" s="11"/>
      <c r="IC300" s="11"/>
      <c r="ID300" s="11"/>
      <c r="IE300" s="11"/>
      <c r="IF300" s="11"/>
      <c r="IG300" s="11"/>
      <c r="IH300" s="11"/>
      <c r="II300" s="11"/>
      <c r="IJ300" s="11"/>
      <c r="IK300" s="11"/>
      <c r="IL300" s="11"/>
      <c r="IM300" s="11"/>
      <c r="IN300" s="11"/>
      <c r="IO300" s="11"/>
      <c r="IP300" s="11"/>
      <c r="IQ300" s="11"/>
      <c r="IR300" s="11"/>
      <c r="IS300" s="11"/>
      <c r="IT300" s="11"/>
      <c r="IU300" s="11"/>
      <c r="IV300" s="11"/>
      <c r="IW300" s="11"/>
      <c r="IX300" s="11"/>
      <c r="IY300" s="11"/>
      <c r="IZ300" s="11"/>
      <c r="JA300" s="11"/>
      <c r="JB300" s="11"/>
      <c r="JC300" s="11"/>
      <c r="JD300" s="11"/>
      <c r="JE300" s="11"/>
      <c r="JF300" s="11"/>
      <c r="JG300" s="11"/>
      <c r="JH300" s="11"/>
      <c r="JI300" s="11"/>
      <c r="JJ300" s="11"/>
      <c r="JK300" s="11"/>
      <c r="JL300" s="11"/>
      <c r="JM300" s="11"/>
      <c r="JN300" s="11"/>
      <c r="JO300" s="11"/>
      <c r="JP300" s="11"/>
      <c r="JQ300" s="11"/>
      <c r="JR300" s="11"/>
      <c r="JS300" s="11"/>
      <c r="JT300" s="11"/>
      <c r="JU300" s="11"/>
      <c r="JV300" s="11"/>
      <c r="JW300" s="11"/>
      <c r="JX300" s="11"/>
      <c r="JY300" s="11"/>
      <c r="JZ300" s="11"/>
      <c r="KA300" s="11"/>
      <c r="KB300" s="11"/>
      <c r="KC300" s="11"/>
      <c r="KD300" s="11"/>
      <c r="KE300" s="11"/>
      <c r="KF300" s="11"/>
      <c r="KG300" s="11"/>
      <c r="KH300" s="11"/>
      <c r="KI300" s="11"/>
      <c r="KJ300" s="11"/>
      <c r="KK300" s="11"/>
      <c r="KL300" s="11"/>
      <c r="KM300" s="11"/>
      <c r="KN300" s="11"/>
      <c r="KO300" s="11"/>
      <c r="KP300" s="11"/>
      <c r="KQ300" s="11"/>
      <c r="KR300" s="11"/>
      <c r="KS300" s="11"/>
      <c r="KT300" s="11"/>
      <c r="KU300" s="11"/>
      <c r="KV300" s="11"/>
      <c r="KW300" s="11"/>
      <c r="KX300" s="11"/>
      <c r="KY300" s="11"/>
      <c r="KZ300" s="11"/>
      <c r="LA300" s="11"/>
      <c r="LB300" s="11"/>
      <c r="LC300" s="11"/>
      <c r="LD300" s="11"/>
      <c r="LE300" s="11"/>
      <c r="LF300" s="11"/>
      <c r="LG300" s="11"/>
      <c r="LH300" s="11"/>
      <c r="LI300" s="11"/>
      <c r="LJ300" s="11"/>
      <c r="LK300" s="11"/>
      <c r="LL300" s="11"/>
      <c r="LM300" s="11"/>
      <c r="LN300" s="11"/>
      <c r="LO300" s="11"/>
      <c r="LP300" s="11"/>
      <c r="LQ300" s="11"/>
      <c r="LR300" s="11"/>
      <c r="LS300" s="11"/>
      <c r="LT300" s="11"/>
      <c r="LU300" s="11"/>
      <c r="LV300" s="11"/>
      <c r="LW300" s="11"/>
      <c r="LX300" s="11"/>
      <c r="LY300" s="11"/>
      <c r="LZ300" s="11"/>
      <c r="MA300" s="11"/>
      <c r="MB300" s="11"/>
      <c r="MC300" s="11"/>
      <c r="MD300" s="11"/>
      <c r="ME300" s="11"/>
      <c r="MF300" s="11"/>
      <c r="MG300" s="11"/>
      <c r="MH300" s="11"/>
      <c r="MI300" s="11"/>
      <c r="MJ300" s="11"/>
      <c r="MK300" s="11"/>
      <c r="ML300" s="11"/>
      <c r="MM300" s="11"/>
      <c r="MN300" s="11"/>
      <c r="MO300" s="11"/>
      <c r="MP300" s="11"/>
      <c r="MQ300" s="11"/>
      <c r="MR300" s="11"/>
      <c r="MS300" s="11"/>
      <c r="MT300" s="11"/>
      <c r="MU300" s="11"/>
      <c r="MV300" s="11"/>
      <c r="MW300" s="11"/>
      <c r="MX300" s="11"/>
      <c r="MY300" s="11"/>
      <c r="MZ300" s="11"/>
      <c r="NA300" s="11"/>
      <c r="NB300" s="11"/>
      <c r="NC300" s="11"/>
      <c r="ND300" s="11"/>
      <c r="NE300" s="11"/>
      <c r="NF300" s="11"/>
      <c r="NG300" s="11"/>
      <c r="NH300" s="11"/>
      <c r="NI300" s="11"/>
      <c r="NJ300" s="11"/>
      <c r="NK300" s="11"/>
      <c r="NL300" s="11"/>
      <c r="NM300" s="11"/>
      <c r="NN300" s="11"/>
      <c r="NO300" s="11"/>
      <c r="NP300" s="11"/>
      <c r="NQ300" s="11"/>
      <c r="NR300" s="11"/>
      <c r="NS300" s="11"/>
      <c r="NT300" s="11"/>
      <c r="NU300" s="11"/>
      <c r="NV300" s="11"/>
      <c r="NW300" s="11"/>
      <c r="NX300" s="11"/>
      <c r="NY300" s="11"/>
      <c r="NZ300" s="11"/>
      <c r="OA300" s="11"/>
      <c r="OB300" s="11"/>
      <c r="OC300" s="11"/>
      <c r="OD300" s="11"/>
      <c r="OE300" s="11"/>
      <c r="OF300" s="11"/>
      <c r="OG300" s="11"/>
      <c r="OH300" s="11"/>
      <c r="OI300" s="11"/>
      <c r="OJ300" s="11"/>
      <c r="OK300" s="11"/>
      <c r="OL300" s="11"/>
      <c r="OM300" s="11"/>
      <c r="ON300" s="11"/>
      <c r="OO300" s="11"/>
      <c r="OP300" s="11"/>
      <c r="OQ300" s="11"/>
      <c r="OR300" s="11"/>
      <c r="OS300" s="11"/>
      <c r="OT300" s="11"/>
      <c r="OU300" s="11"/>
      <c r="OV300" s="11"/>
      <c r="OW300" s="11"/>
      <c r="OX300" s="11"/>
      <c r="OY300" s="11"/>
      <c r="OZ300" s="11"/>
      <c r="PA300" s="11"/>
      <c r="PB300" s="11"/>
      <c r="PC300" s="11"/>
      <c r="PD300" s="11"/>
      <c r="PE300" s="11"/>
      <c r="PF300" s="11"/>
      <c r="PG300" s="11"/>
      <c r="PH300" s="11"/>
      <c r="PI300" s="11"/>
      <c r="PJ300" s="11"/>
      <c r="PK300" s="11"/>
      <c r="PL300" s="11"/>
      <c r="PM300" s="11"/>
      <c r="PN300" s="11"/>
      <c r="PO300" s="11"/>
      <c r="PP300" s="11"/>
      <c r="PQ300" s="11"/>
      <c r="PR300" s="11"/>
      <c r="PS300" s="11"/>
      <c r="PT300" s="11"/>
      <c r="PU300" s="11"/>
      <c r="PV300" s="11"/>
      <c r="PW300" s="11"/>
      <c r="PX300" s="11"/>
      <c r="PY300" s="11"/>
      <c r="PZ300" s="11"/>
      <c r="QA300" s="11"/>
      <c r="QB300" s="11"/>
      <c r="QC300" s="11"/>
      <c r="QD300" s="11"/>
      <c r="QE300" s="11"/>
      <c r="QF300" s="11"/>
      <c r="QG300" s="11"/>
      <c r="QH300" s="11"/>
      <c r="QI300" s="11"/>
      <c r="QJ300" s="11"/>
      <c r="QK300" s="11"/>
      <c r="QL300" s="11"/>
      <c r="QM300" s="11"/>
      <c r="QN300" s="11"/>
      <c r="QO300" s="11"/>
      <c r="QP300" s="11"/>
      <c r="QQ300" s="11"/>
      <c r="QR300" s="11"/>
      <c r="QS300" s="11"/>
      <c r="QT300" s="11"/>
      <c r="QU300" s="11"/>
      <c r="QV300" s="11"/>
      <c r="QW300" s="11"/>
      <c r="QX300" s="11"/>
      <c r="QY300" s="11"/>
      <c r="QZ300" s="11"/>
      <c r="RA300" s="11"/>
      <c r="RB300" s="11"/>
      <c r="RC300" s="11"/>
      <c r="RD300" s="11"/>
      <c r="RE300" s="11"/>
      <c r="RF300" s="11"/>
      <c r="RG300" s="11"/>
      <c r="RH300" s="11"/>
      <c r="RI300" s="11"/>
      <c r="RJ300" s="11"/>
      <c r="RK300" s="11"/>
      <c r="RL300" s="11"/>
      <c r="RM300" s="11"/>
      <c r="RN300" s="11"/>
      <c r="RO300" s="11"/>
      <c r="RP300" s="11"/>
      <c r="RQ300" s="11"/>
      <c r="RR300" s="11"/>
      <c r="RS300" s="11"/>
      <c r="RT300" s="11"/>
      <c r="RU300" s="11"/>
      <c r="RV300" s="11"/>
      <c r="RW300" s="11"/>
      <c r="RX300" s="11"/>
      <c r="RY300" s="11"/>
      <c r="RZ300" s="11"/>
      <c r="SA300" s="11"/>
      <c r="SB300" s="11"/>
      <c r="SC300" s="11"/>
      <c r="SD300" s="11"/>
      <c r="SE300" s="11"/>
      <c r="SF300" s="11"/>
      <c r="SG300" s="11"/>
      <c r="SH300" s="11"/>
      <c r="SI300" s="11"/>
      <c r="SJ300" s="11"/>
      <c r="SK300" s="11"/>
      <c r="SL300" s="11"/>
      <c r="SM300" s="11"/>
      <c r="SN300" s="11"/>
      <c r="SO300" s="11"/>
      <c r="SP300" s="11"/>
      <c r="SQ300" s="11"/>
      <c r="SR300" s="11"/>
      <c r="SS300" s="11"/>
      <c r="ST300" s="11"/>
      <c r="SU300" s="11"/>
      <c r="SV300" s="11"/>
      <c r="SW300" s="11"/>
      <c r="SX300" s="11"/>
      <c r="SY300" s="11"/>
      <c r="SZ300" s="11"/>
      <c r="TA300" s="11"/>
      <c r="TB300" s="11"/>
      <c r="TC300" s="11"/>
      <c r="TD300" s="11"/>
      <c r="TE300" s="11"/>
      <c r="TF300" s="11"/>
      <c r="TG300" s="11"/>
      <c r="TH300" s="11"/>
      <c r="TI300" s="11"/>
      <c r="TJ300" s="11"/>
      <c r="TK300" s="11"/>
      <c r="TL300" s="11"/>
      <c r="TM300" s="11"/>
      <c r="TN300" s="11"/>
      <c r="TO300" s="11"/>
      <c r="TP300" s="11"/>
      <c r="TQ300" s="11"/>
      <c r="TR300" s="11"/>
      <c r="TS300" s="11"/>
      <c r="TT300" s="11"/>
      <c r="TU300" s="11"/>
      <c r="TV300" s="11"/>
      <c r="TW300" s="11"/>
      <c r="TX300" s="11"/>
      <c r="TY300" s="11"/>
      <c r="TZ300" s="11"/>
    </row>
    <row r="301" spans="1:546" x14ac:dyDescent="0.25">
      <c r="A301" s="11"/>
      <c r="B301" s="72"/>
      <c r="C301" s="1" t="s">
        <v>47</v>
      </c>
      <c r="D301" s="50"/>
      <c r="E301" s="78"/>
      <c r="F301" s="1">
        <v>8.4000000000000005E-2</v>
      </c>
      <c r="G301" s="74"/>
      <c r="I301" s="11"/>
      <c r="J301" s="41"/>
      <c r="K301" s="41"/>
      <c r="L301" s="4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1"/>
      <c r="EZ301" s="11"/>
      <c r="FA301" s="11"/>
      <c r="FB301" s="11"/>
      <c r="FC301" s="11"/>
      <c r="FD301" s="11"/>
      <c r="FE301" s="11"/>
      <c r="FF301" s="11"/>
      <c r="FG301" s="11"/>
      <c r="FH301" s="11"/>
      <c r="FI301" s="11"/>
      <c r="FJ301" s="11"/>
      <c r="FK301" s="11"/>
      <c r="FL301" s="11"/>
      <c r="FM301" s="11"/>
      <c r="FN301" s="11"/>
      <c r="FO301" s="11"/>
      <c r="FP301" s="11"/>
      <c r="FQ301" s="11"/>
      <c r="FR301" s="11"/>
      <c r="FS301" s="11"/>
      <c r="FT301" s="11"/>
      <c r="FU301" s="11"/>
      <c r="FV301" s="11"/>
      <c r="FW301" s="11"/>
      <c r="FX301" s="11"/>
      <c r="FY301" s="11"/>
      <c r="FZ301" s="11"/>
      <c r="GA301" s="11"/>
      <c r="GB301" s="11"/>
      <c r="GC301" s="11"/>
      <c r="GD301" s="11"/>
      <c r="GE301" s="11"/>
      <c r="GF301" s="11"/>
      <c r="GG301" s="11"/>
      <c r="GH301" s="11"/>
      <c r="GI301" s="11"/>
      <c r="GJ301" s="11"/>
      <c r="GK301" s="11"/>
      <c r="GL301" s="11"/>
      <c r="GM301" s="11"/>
      <c r="GN301" s="11"/>
      <c r="GO301" s="11"/>
      <c r="GP301" s="11"/>
      <c r="GQ301" s="11"/>
      <c r="GR301" s="11"/>
      <c r="GS301" s="11"/>
      <c r="GT301" s="11"/>
      <c r="GU301" s="11"/>
      <c r="GV301" s="11"/>
      <c r="GW301" s="11"/>
      <c r="GX301" s="11"/>
      <c r="GY301" s="11"/>
      <c r="GZ301" s="11"/>
      <c r="HA301" s="11"/>
      <c r="HB301" s="11"/>
      <c r="HC301" s="11"/>
      <c r="HD301" s="11"/>
      <c r="HE301" s="11"/>
      <c r="HF301" s="11"/>
      <c r="HG301" s="11"/>
      <c r="HH301" s="11"/>
      <c r="HI301" s="11"/>
      <c r="HJ301" s="11"/>
      <c r="HK301" s="11"/>
      <c r="HL301" s="11"/>
      <c r="HM301" s="11"/>
      <c r="HN301" s="11"/>
      <c r="HO301" s="11"/>
      <c r="HP301" s="11"/>
      <c r="HQ301" s="11"/>
      <c r="HR301" s="11"/>
      <c r="HS301" s="11"/>
      <c r="HT301" s="11"/>
      <c r="HU301" s="11"/>
      <c r="HV301" s="11"/>
      <c r="HW301" s="11"/>
      <c r="HX301" s="11"/>
      <c r="HY301" s="11"/>
      <c r="HZ301" s="11"/>
      <c r="IA301" s="11"/>
      <c r="IB301" s="11"/>
      <c r="IC301" s="11"/>
      <c r="ID301" s="11"/>
      <c r="IE301" s="11"/>
      <c r="IF301" s="11"/>
      <c r="IG301" s="11"/>
      <c r="IH301" s="11"/>
      <c r="II301" s="11"/>
      <c r="IJ301" s="11"/>
      <c r="IK301" s="11"/>
      <c r="IL301" s="11"/>
      <c r="IM301" s="11"/>
      <c r="IN301" s="11"/>
      <c r="IO301" s="11"/>
      <c r="IP301" s="11"/>
      <c r="IQ301" s="11"/>
      <c r="IR301" s="11"/>
      <c r="IS301" s="11"/>
      <c r="IT301" s="11"/>
      <c r="IU301" s="11"/>
      <c r="IV301" s="11"/>
      <c r="IW301" s="11"/>
      <c r="IX301" s="11"/>
      <c r="IY301" s="11"/>
      <c r="IZ301" s="11"/>
      <c r="JA301" s="11"/>
      <c r="JB301" s="11"/>
      <c r="JC301" s="11"/>
      <c r="JD301" s="11"/>
      <c r="JE301" s="11"/>
      <c r="JF301" s="11"/>
      <c r="JG301" s="11"/>
      <c r="JH301" s="11"/>
      <c r="JI301" s="11"/>
      <c r="JJ301" s="11"/>
      <c r="JK301" s="11"/>
      <c r="JL301" s="11"/>
      <c r="JM301" s="11"/>
      <c r="JN301" s="11"/>
      <c r="JO301" s="11"/>
      <c r="JP301" s="11"/>
      <c r="JQ301" s="11"/>
      <c r="JR301" s="11"/>
      <c r="JS301" s="11"/>
      <c r="JT301" s="11"/>
      <c r="JU301" s="11"/>
      <c r="JV301" s="11"/>
      <c r="JW301" s="11"/>
      <c r="JX301" s="11"/>
      <c r="JY301" s="11"/>
      <c r="JZ301" s="11"/>
      <c r="KA301" s="11"/>
      <c r="KB301" s="11"/>
      <c r="KC301" s="11"/>
      <c r="KD301" s="11"/>
      <c r="KE301" s="11"/>
      <c r="KF301" s="11"/>
      <c r="KG301" s="11"/>
      <c r="KH301" s="11"/>
      <c r="KI301" s="11"/>
      <c r="KJ301" s="11"/>
      <c r="KK301" s="11"/>
      <c r="KL301" s="11"/>
      <c r="KM301" s="11"/>
      <c r="KN301" s="11"/>
      <c r="KO301" s="11"/>
      <c r="KP301" s="11"/>
      <c r="KQ301" s="11"/>
      <c r="KR301" s="11"/>
      <c r="KS301" s="11"/>
      <c r="KT301" s="11"/>
      <c r="KU301" s="11"/>
      <c r="KV301" s="11"/>
      <c r="KW301" s="11"/>
      <c r="KX301" s="11"/>
      <c r="KY301" s="11"/>
      <c r="KZ301" s="11"/>
      <c r="LA301" s="11"/>
      <c r="LB301" s="11"/>
      <c r="LC301" s="11"/>
      <c r="LD301" s="11"/>
      <c r="LE301" s="11"/>
      <c r="LF301" s="11"/>
      <c r="LG301" s="11"/>
      <c r="LH301" s="11"/>
      <c r="LI301" s="11"/>
      <c r="LJ301" s="11"/>
      <c r="LK301" s="11"/>
      <c r="LL301" s="11"/>
      <c r="LM301" s="11"/>
      <c r="LN301" s="11"/>
      <c r="LO301" s="11"/>
      <c r="LP301" s="11"/>
      <c r="LQ301" s="11"/>
      <c r="LR301" s="11"/>
      <c r="LS301" s="11"/>
      <c r="LT301" s="11"/>
      <c r="LU301" s="11"/>
      <c r="LV301" s="11"/>
      <c r="LW301" s="11"/>
      <c r="LX301" s="11"/>
      <c r="LY301" s="11"/>
      <c r="LZ301" s="11"/>
      <c r="MA301" s="11"/>
      <c r="MB301" s="11"/>
      <c r="MC301" s="11"/>
      <c r="MD301" s="11"/>
      <c r="ME301" s="11"/>
      <c r="MF301" s="11"/>
      <c r="MG301" s="11"/>
      <c r="MH301" s="11"/>
      <c r="MI301" s="11"/>
      <c r="MJ301" s="11"/>
      <c r="MK301" s="11"/>
      <c r="ML301" s="11"/>
      <c r="MM301" s="11"/>
      <c r="MN301" s="11"/>
      <c r="MO301" s="11"/>
      <c r="MP301" s="11"/>
      <c r="MQ301" s="11"/>
      <c r="MR301" s="11"/>
      <c r="MS301" s="11"/>
      <c r="MT301" s="11"/>
      <c r="MU301" s="11"/>
      <c r="MV301" s="11"/>
      <c r="MW301" s="11"/>
      <c r="MX301" s="11"/>
      <c r="MY301" s="11"/>
      <c r="MZ301" s="11"/>
      <c r="NA301" s="11"/>
      <c r="NB301" s="11"/>
      <c r="NC301" s="11"/>
      <c r="ND301" s="11"/>
      <c r="NE301" s="11"/>
      <c r="NF301" s="11"/>
      <c r="NG301" s="11"/>
      <c r="NH301" s="11"/>
      <c r="NI301" s="11"/>
      <c r="NJ301" s="11"/>
      <c r="NK301" s="11"/>
      <c r="NL301" s="11"/>
      <c r="NM301" s="11"/>
      <c r="NN301" s="11"/>
      <c r="NO301" s="11"/>
      <c r="NP301" s="11"/>
      <c r="NQ301" s="11"/>
      <c r="NR301" s="11"/>
      <c r="NS301" s="11"/>
      <c r="NT301" s="11"/>
      <c r="NU301" s="11"/>
      <c r="NV301" s="11"/>
      <c r="NW301" s="11"/>
      <c r="NX301" s="11"/>
      <c r="NY301" s="11"/>
      <c r="NZ301" s="11"/>
      <c r="OA301" s="11"/>
      <c r="OB301" s="11"/>
      <c r="OC301" s="11"/>
      <c r="OD301" s="11"/>
      <c r="OE301" s="11"/>
      <c r="OF301" s="11"/>
      <c r="OG301" s="11"/>
      <c r="OH301" s="11"/>
      <c r="OI301" s="11"/>
      <c r="OJ301" s="11"/>
      <c r="OK301" s="11"/>
      <c r="OL301" s="11"/>
      <c r="OM301" s="11"/>
      <c r="ON301" s="11"/>
      <c r="OO301" s="11"/>
      <c r="OP301" s="11"/>
      <c r="OQ301" s="11"/>
      <c r="OR301" s="11"/>
      <c r="OS301" s="11"/>
      <c r="OT301" s="11"/>
      <c r="OU301" s="11"/>
      <c r="OV301" s="11"/>
      <c r="OW301" s="11"/>
      <c r="OX301" s="11"/>
      <c r="OY301" s="11"/>
      <c r="OZ301" s="11"/>
      <c r="PA301" s="11"/>
      <c r="PB301" s="11"/>
      <c r="PC301" s="11"/>
      <c r="PD301" s="11"/>
      <c r="PE301" s="11"/>
      <c r="PF301" s="11"/>
      <c r="PG301" s="11"/>
      <c r="PH301" s="11"/>
      <c r="PI301" s="11"/>
      <c r="PJ301" s="11"/>
      <c r="PK301" s="11"/>
      <c r="PL301" s="11"/>
      <c r="PM301" s="11"/>
      <c r="PN301" s="11"/>
      <c r="PO301" s="11"/>
      <c r="PP301" s="11"/>
      <c r="PQ301" s="11"/>
      <c r="PR301" s="11"/>
      <c r="PS301" s="11"/>
      <c r="PT301" s="11"/>
      <c r="PU301" s="11"/>
      <c r="PV301" s="11"/>
      <c r="PW301" s="11"/>
      <c r="PX301" s="11"/>
      <c r="PY301" s="11"/>
      <c r="PZ301" s="11"/>
      <c r="QA301" s="11"/>
      <c r="QB301" s="11"/>
      <c r="QC301" s="11"/>
      <c r="QD301" s="11"/>
      <c r="QE301" s="11"/>
      <c r="QF301" s="11"/>
      <c r="QG301" s="11"/>
      <c r="QH301" s="11"/>
      <c r="QI301" s="11"/>
      <c r="QJ301" s="11"/>
      <c r="QK301" s="11"/>
      <c r="QL301" s="11"/>
      <c r="QM301" s="11"/>
      <c r="QN301" s="11"/>
      <c r="QO301" s="11"/>
      <c r="QP301" s="11"/>
      <c r="QQ301" s="11"/>
      <c r="QR301" s="11"/>
      <c r="QS301" s="11"/>
      <c r="QT301" s="11"/>
      <c r="QU301" s="11"/>
      <c r="QV301" s="11"/>
      <c r="QW301" s="11"/>
      <c r="QX301" s="11"/>
      <c r="QY301" s="11"/>
      <c r="QZ301" s="11"/>
      <c r="RA301" s="11"/>
      <c r="RB301" s="11"/>
      <c r="RC301" s="11"/>
      <c r="RD301" s="11"/>
      <c r="RE301" s="11"/>
      <c r="RF301" s="11"/>
      <c r="RG301" s="11"/>
      <c r="RH301" s="11"/>
      <c r="RI301" s="11"/>
      <c r="RJ301" s="11"/>
      <c r="RK301" s="11"/>
      <c r="RL301" s="11"/>
      <c r="RM301" s="11"/>
      <c r="RN301" s="11"/>
      <c r="RO301" s="11"/>
      <c r="RP301" s="11"/>
      <c r="RQ301" s="11"/>
      <c r="RR301" s="11"/>
      <c r="RS301" s="11"/>
      <c r="RT301" s="11"/>
      <c r="RU301" s="11"/>
      <c r="RV301" s="11"/>
      <c r="RW301" s="11"/>
      <c r="RX301" s="11"/>
      <c r="RY301" s="11"/>
      <c r="RZ301" s="11"/>
      <c r="SA301" s="11"/>
      <c r="SB301" s="11"/>
      <c r="SC301" s="11"/>
      <c r="SD301" s="11"/>
      <c r="SE301" s="11"/>
      <c r="SF301" s="11"/>
      <c r="SG301" s="11"/>
      <c r="SH301" s="11"/>
      <c r="SI301" s="11"/>
      <c r="SJ301" s="11"/>
      <c r="SK301" s="11"/>
      <c r="SL301" s="11"/>
      <c r="SM301" s="11"/>
      <c r="SN301" s="11"/>
      <c r="SO301" s="11"/>
      <c r="SP301" s="11"/>
      <c r="SQ301" s="11"/>
      <c r="SR301" s="11"/>
      <c r="SS301" s="11"/>
      <c r="ST301" s="11"/>
      <c r="SU301" s="11"/>
      <c r="SV301" s="11"/>
      <c r="SW301" s="11"/>
      <c r="SX301" s="11"/>
      <c r="SY301" s="11"/>
      <c r="SZ301" s="11"/>
      <c r="TA301" s="11"/>
      <c r="TB301" s="11"/>
      <c r="TC301" s="11"/>
      <c r="TD301" s="11"/>
      <c r="TE301" s="11"/>
      <c r="TF301" s="11"/>
      <c r="TG301" s="11"/>
      <c r="TH301" s="11"/>
      <c r="TI301" s="11"/>
      <c r="TJ301" s="11"/>
      <c r="TK301" s="11"/>
      <c r="TL301" s="11"/>
      <c r="TM301" s="11"/>
      <c r="TN301" s="11"/>
      <c r="TO301" s="11"/>
      <c r="TP301" s="11"/>
      <c r="TQ301" s="11"/>
      <c r="TR301" s="11"/>
      <c r="TS301" s="11"/>
      <c r="TT301" s="11"/>
      <c r="TU301" s="11"/>
      <c r="TV301" s="11"/>
      <c r="TW301" s="11"/>
      <c r="TX301" s="11"/>
      <c r="TY301" s="11"/>
      <c r="TZ301" s="11"/>
    </row>
    <row r="302" spans="1:546" x14ac:dyDescent="0.25">
      <c r="A302" s="11"/>
      <c r="B302" s="72"/>
      <c r="C302" s="1" t="s">
        <v>70</v>
      </c>
      <c r="D302" s="50"/>
      <c r="E302" s="78"/>
      <c r="F302" s="1">
        <v>0.106</v>
      </c>
      <c r="G302" s="74"/>
      <c r="I302" s="11">
        <v>1</v>
      </c>
      <c r="J302" s="41"/>
      <c r="K302" s="41"/>
      <c r="L302" s="4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1"/>
      <c r="EZ302" s="11"/>
      <c r="FA302" s="11"/>
      <c r="FB302" s="11"/>
      <c r="FC302" s="11"/>
      <c r="FD302" s="11"/>
      <c r="FE302" s="11"/>
      <c r="FF302" s="11"/>
      <c r="FG302" s="11"/>
      <c r="FH302" s="11"/>
      <c r="FI302" s="11"/>
      <c r="FJ302" s="11"/>
      <c r="FK302" s="11"/>
      <c r="FL302" s="11"/>
      <c r="FM302" s="11"/>
      <c r="FN302" s="11"/>
      <c r="FO302" s="11"/>
      <c r="FP302" s="11"/>
      <c r="FQ302" s="11"/>
      <c r="FR302" s="11"/>
      <c r="FS302" s="11"/>
      <c r="FT302" s="11"/>
      <c r="FU302" s="11"/>
      <c r="FV302" s="11"/>
      <c r="FW302" s="11"/>
      <c r="FX302" s="11"/>
      <c r="FY302" s="11"/>
      <c r="FZ302" s="11"/>
      <c r="GA302" s="11"/>
      <c r="GB302" s="11"/>
      <c r="GC302" s="11"/>
      <c r="GD302" s="11"/>
      <c r="GE302" s="11"/>
      <c r="GF302" s="11"/>
      <c r="GG302" s="11"/>
      <c r="GH302" s="11"/>
      <c r="GI302" s="11"/>
      <c r="GJ302" s="11"/>
      <c r="GK302" s="11"/>
      <c r="GL302" s="11"/>
      <c r="GM302" s="11"/>
      <c r="GN302" s="11"/>
      <c r="GO302" s="11"/>
      <c r="GP302" s="11"/>
      <c r="GQ302" s="11"/>
      <c r="GR302" s="11"/>
      <c r="GS302" s="11"/>
      <c r="GT302" s="11"/>
      <c r="GU302" s="11"/>
      <c r="GV302" s="11"/>
      <c r="GW302" s="11"/>
      <c r="GX302" s="11"/>
      <c r="GY302" s="11"/>
      <c r="GZ302" s="11"/>
      <c r="HA302" s="11"/>
      <c r="HB302" s="11"/>
      <c r="HC302" s="11"/>
      <c r="HD302" s="11"/>
      <c r="HE302" s="11"/>
      <c r="HF302" s="11"/>
      <c r="HG302" s="11"/>
      <c r="HH302" s="11"/>
      <c r="HI302" s="11"/>
      <c r="HJ302" s="11"/>
      <c r="HK302" s="11"/>
      <c r="HL302" s="11"/>
      <c r="HM302" s="11"/>
      <c r="HN302" s="11"/>
      <c r="HO302" s="11"/>
      <c r="HP302" s="11"/>
      <c r="HQ302" s="11"/>
      <c r="HR302" s="11"/>
      <c r="HS302" s="11"/>
      <c r="HT302" s="11"/>
      <c r="HU302" s="11"/>
      <c r="HV302" s="11"/>
      <c r="HW302" s="11"/>
      <c r="HX302" s="11"/>
      <c r="HY302" s="11"/>
      <c r="HZ302" s="11"/>
      <c r="IA302" s="11"/>
      <c r="IB302" s="11"/>
      <c r="IC302" s="11"/>
      <c r="ID302" s="11"/>
      <c r="IE302" s="11"/>
      <c r="IF302" s="11"/>
      <c r="IG302" s="11"/>
      <c r="IH302" s="11"/>
      <c r="II302" s="11"/>
      <c r="IJ302" s="11"/>
      <c r="IK302" s="11"/>
      <c r="IL302" s="11"/>
      <c r="IM302" s="11"/>
      <c r="IN302" s="11"/>
      <c r="IO302" s="11"/>
      <c r="IP302" s="11"/>
      <c r="IQ302" s="11"/>
      <c r="IR302" s="11"/>
      <c r="IS302" s="11"/>
      <c r="IT302" s="11"/>
      <c r="IU302" s="11"/>
      <c r="IV302" s="11"/>
      <c r="IW302" s="11"/>
      <c r="IX302" s="11"/>
      <c r="IY302" s="11"/>
      <c r="IZ302" s="11"/>
      <c r="JA302" s="11"/>
      <c r="JB302" s="11"/>
      <c r="JC302" s="11"/>
      <c r="JD302" s="11"/>
      <c r="JE302" s="11"/>
      <c r="JF302" s="11"/>
      <c r="JG302" s="11"/>
      <c r="JH302" s="11"/>
      <c r="JI302" s="11"/>
      <c r="JJ302" s="11"/>
      <c r="JK302" s="11"/>
      <c r="JL302" s="11"/>
      <c r="JM302" s="11"/>
      <c r="JN302" s="11"/>
      <c r="JO302" s="11"/>
      <c r="JP302" s="11"/>
      <c r="JQ302" s="11"/>
      <c r="JR302" s="11"/>
      <c r="JS302" s="11"/>
      <c r="JT302" s="11"/>
      <c r="JU302" s="11"/>
      <c r="JV302" s="11"/>
      <c r="JW302" s="11"/>
      <c r="JX302" s="11"/>
      <c r="JY302" s="11"/>
      <c r="JZ302" s="11"/>
      <c r="KA302" s="11"/>
      <c r="KB302" s="11"/>
      <c r="KC302" s="11"/>
      <c r="KD302" s="11"/>
      <c r="KE302" s="11"/>
      <c r="KF302" s="11"/>
      <c r="KG302" s="11"/>
      <c r="KH302" s="11"/>
      <c r="KI302" s="11"/>
      <c r="KJ302" s="11"/>
      <c r="KK302" s="11"/>
      <c r="KL302" s="11"/>
      <c r="KM302" s="11"/>
      <c r="KN302" s="11"/>
      <c r="KO302" s="11"/>
      <c r="KP302" s="11"/>
      <c r="KQ302" s="11"/>
      <c r="KR302" s="11"/>
      <c r="KS302" s="11"/>
      <c r="KT302" s="11"/>
      <c r="KU302" s="11"/>
      <c r="KV302" s="11"/>
      <c r="KW302" s="11"/>
      <c r="KX302" s="11"/>
      <c r="KY302" s="11"/>
      <c r="KZ302" s="11"/>
      <c r="LA302" s="11"/>
      <c r="LB302" s="11"/>
      <c r="LC302" s="11"/>
      <c r="LD302" s="11"/>
      <c r="LE302" s="11"/>
      <c r="LF302" s="11"/>
      <c r="LG302" s="11"/>
      <c r="LH302" s="11"/>
      <c r="LI302" s="11"/>
      <c r="LJ302" s="11"/>
      <c r="LK302" s="11"/>
      <c r="LL302" s="11"/>
      <c r="LM302" s="11"/>
      <c r="LN302" s="11"/>
      <c r="LO302" s="11"/>
      <c r="LP302" s="11"/>
      <c r="LQ302" s="11"/>
      <c r="LR302" s="11"/>
      <c r="LS302" s="11"/>
      <c r="LT302" s="11"/>
      <c r="LU302" s="11"/>
      <c r="LV302" s="11"/>
      <c r="LW302" s="11"/>
      <c r="LX302" s="11"/>
      <c r="LY302" s="11"/>
      <c r="LZ302" s="11"/>
      <c r="MA302" s="11"/>
      <c r="MB302" s="11"/>
      <c r="MC302" s="11"/>
      <c r="MD302" s="11"/>
      <c r="ME302" s="11"/>
      <c r="MF302" s="11"/>
      <c r="MG302" s="11"/>
      <c r="MH302" s="11"/>
      <c r="MI302" s="11"/>
      <c r="MJ302" s="11"/>
      <c r="MK302" s="11"/>
      <c r="ML302" s="11"/>
      <c r="MM302" s="11"/>
      <c r="MN302" s="11"/>
      <c r="MO302" s="11"/>
      <c r="MP302" s="11"/>
      <c r="MQ302" s="11"/>
      <c r="MR302" s="11"/>
      <c r="MS302" s="11"/>
      <c r="MT302" s="11"/>
      <c r="MU302" s="11"/>
      <c r="MV302" s="11"/>
      <c r="MW302" s="11"/>
      <c r="MX302" s="11"/>
      <c r="MY302" s="11"/>
      <c r="MZ302" s="11"/>
      <c r="NA302" s="11"/>
      <c r="NB302" s="11"/>
      <c r="NC302" s="11"/>
      <c r="ND302" s="11"/>
      <c r="NE302" s="11"/>
      <c r="NF302" s="11"/>
      <c r="NG302" s="11"/>
      <c r="NH302" s="11"/>
      <c r="NI302" s="11"/>
      <c r="NJ302" s="11"/>
      <c r="NK302" s="11"/>
      <c r="NL302" s="11"/>
      <c r="NM302" s="11"/>
      <c r="NN302" s="11"/>
      <c r="NO302" s="11"/>
      <c r="NP302" s="11"/>
      <c r="NQ302" s="11"/>
      <c r="NR302" s="11"/>
      <c r="NS302" s="11"/>
      <c r="NT302" s="11"/>
      <c r="NU302" s="11"/>
      <c r="NV302" s="11"/>
      <c r="NW302" s="11"/>
      <c r="NX302" s="11"/>
      <c r="NY302" s="11"/>
      <c r="NZ302" s="11"/>
      <c r="OA302" s="11"/>
      <c r="OB302" s="11"/>
      <c r="OC302" s="11"/>
      <c r="OD302" s="11"/>
      <c r="OE302" s="11"/>
      <c r="OF302" s="11"/>
      <c r="OG302" s="11"/>
      <c r="OH302" s="11"/>
      <c r="OI302" s="11"/>
      <c r="OJ302" s="11"/>
      <c r="OK302" s="11"/>
      <c r="OL302" s="11"/>
      <c r="OM302" s="11"/>
      <c r="ON302" s="11"/>
      <c r="OO302" s="11"/>
      <c r="OP302" s="11"/>
      <c r="OQ302" s="11"/>
      <c r="OR302" s="11"/>
      <c r="OS302" s="11"/>
      <c r="OT302" s="11"/>
      <c r="OU302" s="11"/>
      <c r="OV302" s="11"/>
      <c r="OW302" s="11"/>
      <c r="OX302" s="11"/>
      <c r="OY302" s="11"/>
      <c r="OZ302" s="11"/>
      <c r="PA302" s="11"/>
      <c r="PB302" s="11"/>
      <c r="PC302" s="11"/>
      <c r="PD302" s="11"/>
      <c r="PE302" s="11"/>
      <c r="PF302" s="11"/>
      <c r="PG302" s="11"/>
      <c r="PH302" s="11"/>
      <c r="PI302" s="11"/>
      <c r="PJ302" s="11"/>
      <c r="PK302" s="11"/>
      <c r="PL302" s="11"/>
      <c r="PM302" s="11"/>
      <c r="PN302" s="11"/>
      <c r="PO302" s="11"/>
      <c r="PP302" s="11"/>
      <c r="PQ302" s="11"/>
      <c r="PR302" s="11"/>
      <c r="PS302" s="11"/>
      <c r="PT302" s="11"/>
      <c r="PU302" s="11"/>
      <c r="PV302" s="11"/>
      <c r="PW302" s="11"/>
      <c r="PX302" s="11"/>
      <c r="PY302" s="11"/>
      <c r="PZ302" s="11"/>
      <c r="QA302" s="11"/>
      <c r="QB302" s="11"/>
      <c r="QC302" s="11"/>
      <c r="QD302" s="11"/>
      <c r="QE302" s="11"/>
      <c r="QF302" s="11"/>
      <c r="QG302" s="11"/>
      <c r="QH302" s="11"/>
      <c r="QI302" s="11"/>
      <c r="QJ302" s="11"/>
      <c r="QK302" s="11"/>
      <c r="QL302" s="11"/>
      <c r="QM302" s="11"/>
      <c r="QN302" s="11"/>
      <c r="QO302" s="11"/>
      <c r="QP302" s="11"/>
      <c r="QQ302" s="11"/>
      <c r="QR302" s="11"/>
      <c r="QS302" s="11"/>
      <c r="QT302" s="11"/>
      <c r="QU302" s="11"/>
      <c r="QV302" s="11"/>
      <c r="QW302" s="11"/>
      <c r="QX302" s="11"/>
      <c r="QY302" s="11"/>
      <c r="QZ302" s="11"/>
      <c r="RA302" s="11"/>
      <c r="RB302" s="11"/>
      <c r="RC302" s="11"/>
      <c r="RD302" s="11"/>
      <c r="RE302" s="11"/>
      <c r="RF302" s="11"/>
      <c r="RG302" s="11"/>
      <c r="RH302" s="11"/>
      <c r="RI302" s="11"/>
      <c r="RJ302" s="11"/>
      <c r="RK302" s="11"/>
      <c r="RL302" s="11"/>
      <c r="RM302" s="11"/>
      <c r="RN302" s="11"/>
      <c r="RO302" s="11"/>
      <c r="RP302" s="11"/>
      <c r="RQ302" s="11"/>
      <c r="RR302" s="11"/>
      <c r="RS302" s="11"/>
      <c r="RT302" s="11"/>
      <c r="RU302" s="11"/>
      <c r="RV302" s="11"/>
      <c r="RW302" s="11"/>
      <c r="RX302" s="11"/>
      <c r="RY302" s="11"/>
      <c r="RZ302" s="11"/>
      <c r="SA302" s="11"/>
      <c r="SB302" s="11"/>
      <c r="SC302" s="11"/>
      <c r="SD302" s="11"/>
      <c r="SE302" s="11"/>
      <c r="SF302" s="11"/>
      <c r="SG302" s="11"/>
      <c r="SH302" s="11"/>
      <c r="SI302" s="11"/>
      <c r="SJ302" s="11"/>
      <c r="SK302" s="11"/>
      <c r="SL302" s="11"/>
      <c r="SM302" s="11"/>
      <c r="SN302" s="11"/>
      <c r="SO302" s="11"/>
      <c r="SP302" s="11"/>
      <c r="SQ302" s="11"/>
      <c r="SR302" s="11"/>
      <c r="SS302" s="11"/>
      <c r="ST302" s="11"/>
      <c r="SU302" s="11"/>
      <c r="SV302" s="11"/>
      <c r="SW302" s="11"/>
      <c r="SX302" s="11"/>
      <c r="SY302" s="11"/>
      <c r="SZ302" s="11"/>
      <c r="TA302" s="11"/>
      <c r="TB302" s="11"/>
      <c r="TC302" s="11"/>
      <c r="TD302" s="11"/>
      <c r="TE302" s="11"/>
      <c r="TF302" s="11"/>
      <c r="TG302" s="11"/>
      <c r="TH302" s="11"/>
      <c r="TI302" s="11"/>
      <c r="TJ302" s="11"/>
      <c r="TK302" s="11"/>
      <c r="TL302" s="11"/>
      <c r="TM302" s="11"/>
      <c r="TN302" s="11"/>
      <c r="TO302" s="11"/>
      <c r="TP302" s="11"/>
      <c r="TQ302" s="11"/>
      <c r="TR302" s="11"/>
      <c r="TS302" s="11"/>
      <c r="TT302" s="11"/>
      <c r="TU302" s="11"/>
      <c r="TV302" s="11"/>
      <c r="TW302" s="11"/>
      <c r="TX302" s="11"/>
      <c r="TY302" s="11"/>
      <c r="TZ302" s="11"/>
    </row>
    <row r="303" spans="1:546" x14ac:dyDescent="0.25">
      <c r="A303" s="11"/>
      <c r="B303" s="72"/>
      <c r="C303" s="1" t="s">
        <v>71</v>
      </c>
      <c r="D303" s="50"/>
      <c r="E303" s="79"/>
      <c r="F303" s="1">
        <v>0.252</v>
      </c>
      <c r="G303" s="75"/>
      <c r="I303" s="11">
        <v>3118</v>
      </c>
      <c r="J303" s="11">
        <v>3126</v>
      </c>
      <c r="K303" s="11">
        <v>3128</v>
      </c>
      <c r="L303" s="11">
        <v>3616</v>
      </c>
      <c r="M303" s="11">
        <v>3687</v>
      </c>
      <c r="N303" s="11">
        <v>3770</v>
      </c>
      <c r="O303" s="11">
        <v>3772</v>
      </c>
      <c r="P303" s="11">
        <v>3813</v>
      </c>
      <c r="Q303" s="11">
        <v>3815</v>
      </c>
      <c r="R303" s="11">
        <v>3885</v>
      </c>
      <c r="S303" s="11">
        <v>4289</v>
      </c>
      <c r="T303" s="11">
        <v>4290</v>
      </c>
      <c r="U303" s="11">
        <v>4291</v>
      </c>
      <c r="V303" s="11" t="s">
        <v>2</v>
      </c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1"/>
      <c r="EZ303" s="11"/>
      <c r="FA303" s="11"/>
      <c r="FB303" s="11"/>
      <c r="FC303" s="11"/>
      <c r="FD303" s="11"/>
      <c r="FE303" s="11"/>
      <c r="FF303" s="11"/>
      <c r="FG303" s="11"/>
      <c r="FH303" s="11"/>
      <c r="FI303" s="11"/>
      <c r="FJ303" s="11"/>
      <c r="FK303" s="11"/>
      <c r="FL303" s="11"/>
      <c r="FM303" s="11"/>
      <c r="FN303" s="11"/>
      <c r="FO303" s="11"/>
      <c r="FP303" s="11"/>
      <c r="FQ303" s="11"/>
      <c r="FR303" s="11"/>
      <c r="FS303" s="11"/>
      <c r="FT303" s="11"/>
      <c r="FU303" s="11"/>
      <c r="FV303" s="11"/>
      <c r="FW303" s="11"/>
      <c r="FX303" s="11"/>
      <c r="FY303" s="11"/>
      <c r="FZ303" s="11"/>
      <c r="GA303" s="11"/>
      <c r="GB303" s="11"/>
      <c r="GC303" s="11"/>
      <c r="GD303" s="11"/>
      <c r="GE303" s="11"/>
      <c r="GF303" s="11"/>
      <c r="GG303" s="11"/>
      <c r="GH303" s="11"/>
      <c r="GI303" s="11"/>
      <c r="GJ303" s="11"/>
      <c r="GK303" s="11"/>
      <c r="GL303" s="11"/>
      <c r="GM303" s="11"/>
      <c r="GN303" s="11"/>
      <c r="GO303" s="11"/>
      <c r="GP303" s="11"/>
      <c r="GQ303" s="11"/>
      <c r="GR303" s="11"/>
      <c r="GS303" s="11"/>
      <c r="GT303" s="11"/>
      <c r="GU303" s="11"/>
      <c r="GV303" s="11"/>
      <c r="GW303" s="11"/>
      <c r="GX303" s="11"/>
      <c r="GY303" s="11"/>
      <c r="GZ303" s="11"/>
      <c r="HA303" s="11"/>
      <c r="HB303" s="11"/>
      <c r="HC303" s="11"/>
      <c r="HD303" s="11"/>
      <c r="HE303" s="11"/>
      <c r="HF303" s="11"/>
      <c r="HG303" s="11"/>
      <c r="HH303" s="11"/>
      <c r="HI303" s="11"/>
      <c r="HJ303" s="11"/>
      <c r="HK303" s="11"/>
      <c r="HL303" s="11"/>
      <c r="HM303" s="11"/>
      <c r="HN303" s="11"/>
      <c r="HO303" s="11"/>
      <c r="HP303" s="11"/>
      <c r="HQ303" s="11"/>
      <c r="HR303" s="11"/>
      <c r="HS303" s="11"/>
      <c r="HT303" s="11"/>
      <c r="HU303" s="11"/>
      <c r="HV303" s="11"/>
      <c r="HW303" s="11"/>
      <c r="HX303" s="11"/>
      <c r="HY303" s="11"/>
      <c r="HZ303" s="11"/>
      <c r="IA303" s="11"/>
      <c r="IB303" s="11"/>
      <c r="IC303" s="11"/>
      <c r="ID303" s="11"/>
      <c r="IE303" s="11"/>
      <c r="IF303" s="11"/>
      <c r="IG303" s="11"/>
      <c r="IH303" s="11"/>
      <c r="II303" s="11"/>
      <c r="IJ303" s="11"/>
      <c r="IK303" s="11"/>
      <c r="IL303" s="11"/>
      <c r="IM303" s="11"/>
      <c r="IN303" s="11"/>
      <c r="IO303" s="11"/>
      <c r="IP303" s="11"/>
      <c r="IQ303" s="11"/>
      <c r="IR303" s="11"/>
      <c r="IS303" s="11"/>
      <c r="IT303" s="11"/>
      <c r="IU303" s="11"/>
      <c r="IV303" s="11"/>
      <c r="IW303" s="11"/>
      <c r="IX303" s="11"/>
      <c r="IY303" s="11"/>
      <c r="IZ303" s="11"/>
      <c r="JA303" s="11"/>
      <c r="JB303" s="11"/>
      <c r="JC303" s="11"/>
      <c r="JD303" s="11"/>
      <c r="JE303" s="11"/>
      <c r="JF303" s="11"/>
      <c r="JG303" s="11"/>
      <c r="JH303" s="11"/>
      <c r="JI303" s="11"/>
      <c r="JJ303" s="11"/>
      <c r="JK303" s="11"/>
      <c r="JL303" s="11"/>
      <c r="JM303" s="11"/>
      <c r="JN303" s="11"/>
      <c r="JO303" s="11"/>
      <c r="JP303" s="11"/>
      <c r="JQ303" s="11"/>
      <c r="JR303" s="11"/>
      <c r="JS303" s="11"/>
      <c r="JT303" s="11"/>
      <c r="JU303" s="11"/>
      <c r="JV303" s="11"/>
      <c r="JW303" s="11"/>
      <c r="JX303" s="11"/>
      <c r="JY303" s="11"/>
      <c r="JZ303" s="11"/>
      <c r="KA303" s="11"/>
      <c r="KB303" s="11"/>
      <c r="KC303" s="11"/>
      <c r="KD303" s="11"/>
      <c r="KE303" s="11"/>
      <c r="KF303" s="11"/>
      <c r="KG303" s="11"/>
      <c r="KH303" s="11"/>
      <c r="KI303" s="11"/>
      <c r="KJ303" s="11"/>
      <c r="KK303" s="11"/>
      <c r="KL303" s="11"/>
      <c r="KM303" s="11"/>
      <c r="KN303" s="11"/>
      <c r="KO303" s="11"/>
      <c r="KP303" s="11"/>
      <c r="KQ303" s="11"/>
      <c r="KR303" s="11"/>
      <c r="KS303" s="11"/>
      <c r="KT303" s="11"/>
      <c r="KU303" s="11"/>
      <c r="KV303" s="11"/>
      <c r="KW303" s="11"/>
      <c r="KX303" s="11"/>
      <c r="KY303" s="11"/>
      <c r="KZ303" s="11"/>
      <c r="LA303" s="11"/>
      <c r="LB303" s="11"/>
      <c r="LC303" s="11"/>
      <c r="LD303" s="11"/>
      <c r="LE303" s="11"/>
      <c r="LF303" s="11"/>
      <c r="LG303" s="11"/>
      <c r="LH303" s="11"/>
      <c r="LI303" s="11"/>
      <c r="LJ303" s="11"/>
      <c r="LK303" s="11"/>
      <c r="LL303" s="11"/>
      <c r="LM303" s="11"/>
      <c r="LN303" s="11"/>
      <c r="LO303" s="11"/>
      <c r="LP303" s="11"/>
      <c r="LQ303" s="11"/>
      <c r="LR303" s="11"/>
      <c r="LS303" s="11"/>
      <c r="LT303" s="11"/>
      <c r="LU303" s="11"/>
      <c r="LV303" s="11"/>
      <c r="LW303" s="11"/>
      <c r="LX303" s="11"/>
      <c r="LY303" s="11"/>
      <c r="LZ303" s="11"/>
      <c r="MA303" s="11"/>
      <c r="MB303" s="11"/>
      <c r="MC303" s="11"/>
      <c r="MD303" s="11"/>
      <c r="ME303" s="11"/>
      <c r="MF303" s="11"/>
      <c r="MG303" s="11"/>
      <c r="MH303" s="11"/>
      <c r="MI303" s="11"/>
      <c r="MJ303" s="11"/>
      <c r="MK303" s="11"/>
      <c r="ML303" s="11"/>
      <c r="MM303" s="11"/>
      <c r="MN303" s="11"/>
      <c r="MO303" s="11"/>
      <c r="MP303" s="11"/>
      <c r="MQ303" s="11"/>
      <c r="MR303" s="11"/>
      <c r="MS303" s="11"/>
      <c r="MT303" s="11"/>
      <c r="MU303" s="11"/>
      <c r="MV303" s="11"/>
      <c r="MW303" s="11"/>
      <c r="MX303" s="11"/>
      <c r="MY303" s="11"/>
      <c r="MZ303" s="11"/>
      <c r="NA303" s="11"/>
      <c r="NB303" s="11"/>
      <c r="NC303" s="11"/>
      <c r="ND303" s="11"/>
      <c r="NE303" s="11"/>
      <c r="NF303" s="11"/>
      <c r="NG303" s="11"/>
      <c r="NH303" s="11"/>
      <c r="NI303" s="11"/>
      <c r="NJ303" s="11"/>
      <c r="NK303" s="11"/>
      <c r="NL303" s="11"/>
      <c r="NM303" s="11"/>
      <c r="NN303" s="11"/>
      <c r="NO303" s="11"/>
      <c r="NP303" s="11"/>
      <c r="NQ303" s="11"/>
      <c r="NR303" s="11"/>
      <c r="NS303" s="11"/>
      <c r="NT303" s="11"/>
      <c r="NU303" s="11"/>
      <c r="NV303" s="11"/>
      <c r="NW303" s="11"/>
      <c r="NX303" s="11"/>
      <c r="NY303" s="11"/>
      <c r="NZ303" s="11"/>
      <c r="OA303" s="11"/>
      <c r="OB303" s="11"/>
      <c r="OC303" s="11"/>
      <c r="OD303" s="11"/>
      <c r="OE303" s="11"/>
      <c r="OF303" s="11"/>
      <c r="OG303" s="11"/>
      <c r="OH303" s="11"/>
      <c r="OI303" s="11"/>
      <c r="OJ303" s="11"/>
      <c r="OK303" s="11"/>
      <c r="OL303" s="11"/>
      <c r="OM303" s="11"/>
      <c r="ON303" s="11"/>
      <c r="OO303" s="11"/>
      <c r="OP303" s="11"/>
      <c r="OQ303" s="11"/>
      <c r="OR303" s="11"/>
      <c r="OS303" s="11"/>
      <c r="OT303" s="11"/>
      <c r="OU303" s="11"/>
      <c r="OV303" s="11"/>
      <c r="OW303" s="11"/>
      <c r="OX303" s="11"/>
      <c r="OY303" s="11"/>
      <c r="OZ303" s="11"/>
      <c r="PA303" s="11"/>
      <c r="PB303" s="11"/>
      <c r="PC303" s="11"/>
      <c r="PD303" s="11"/>
      <c r="PE303" s="11"/>
      <c r="PF303" s="11"/>
      <c r="PG303" s="11"/>
      <c r="PH303" s="11"/>
      <c r="PI303" s="11"/>
      <c r="PJ303" s="11"/>
      <c r="PK303" s="11"/>
      <c r="PL303" s="11"/>
      <c r="PM303" s="11"/>
      <c r="PN303" s="11"/>
      <c r="PO303" s="11"/>
      <c r="PP303" s="11"/>
      <c r="PQ303" s="11"/>
      <c r="PR303" s="11"/>
      <c r="PS303" s="11"/>
      <c r="PT303" s="11"/>
      <c r="PU303" s="11"/>
      <c r="PV303" s="11"/>
      <c r="PW303" s="11"/>
      <c r="PX303" s="11"/>
      <c r="PY303" s="11"/>
      <c r="PZ303" s="11"/>
      <c r="QA303" s="11"/>
      <c r="QB303" s="11"/>
      <c r="QC303" s="11"/>
      <c r="QD303" s="11"/>
      <c r="QE303" s="11"/>
      <c r="QF303" s="11"/>
      <c r="QG303" s="11"/>
      <c r="QH303" s="11"/>
      <c r="QI303" s="11"/>
      <c r="QJ303" s="11"/>
      <c r="QK303" s="11"/>
      <c r="QL303" s="11"/>
      <c r="QM303" s="11"/>
      <c r="QN303" s="11"/>
      <c r="QO303" s="11"/>
      <c r="QP303" s="11"/>
      <c r="QQ303" s="11"/>
      <c r="QR303" s="11"/>
      <c r="QS303" s="11"/>
      <c r="QT303" s="11"/>
      <c r="QU303" s="11"/>
      <c r="QV303" s="11"/>
      <c r="QW303" s="11"/>
      <c r="QX303" s="11"/>
      <c r="QY303" s="11"/>
      <c r="QZ303" s="11"/>
      <c r="RA303" s="11"/>
      <c r="RB303" s="11"/>
      <c r="RC303" s="11"/>
      <c r="RD303" s="11"/>
      <c r="RE303" s="11"/>
      <c r="RF303" s="11"/>
      <c r="RG303" s="11"/>
      <c r="RH303" s="11"/>
      <c r="RI303" s="11"/>
      <c r="RJ303" s="11"/>
      <c r="RK303" s="11"/>
      <c r="RL303" s="11"/>
      <c r="RM303" s="11"/>
      <c r="RN303" s="11"/>
      <c r="RO303" s="11"/>
      <c r="RP303" s="11"/>
      <c r="RQ303" s="11"/>
      <c r="RR303" s="11"/>
      <c r="RS303" s="11"/>
      <c r="RT303" s="11"/>
      <c r="RU303" s="11"/>
      <c r="RV303" s="11"/>
      <c r="RW303" s="11"/>
      <c r="RX303" s="11"/>
      <c r="RY303" s="11"/>
      <c r="RZ303" s="11"/>
      <c r="SA303" s="11"/>
      <c r="SB303" s="11"/>
      <c r="SC303" s="11"/>
      <c r="SD303" s="11"/>
      <c r="SE303" s="11"/>
      <c r="SF303" s="11"/>
      <c r="SG303" s="11"/>
      <c r="SH303" s="11"/>
      <c r="SI303" s="11"/>
      <c r="SJ303" s="11"/>
      <c r="SK303" s="11"/>
      <c r="SL303" s="11"/>
      <c r="SM303" s="11"/>
      <c r="SN303" s="11"/>
      <c r="SO303" s="11"/>
      <c r="SP303" s="11"/>
      <c r="SQ303" s="11"/>
      <c r="SR303" s="11"/>
      <c r="SS303" s="11"/>
      <c r="ST303" s="11"/>
      <c r="SU303" s="11"/>
      <c r="SV303" s="11"/>
      <c r="SW303" s="11"/>
      <c r="SX303" s="11"/>
      <c r="SY303" s="11"/>
      <c r="SZ303" s="11"/>
      <c r="TA303" s="11"/>
      <c r="TB303" s="11"/>
      <c r="TC303" s="11"/>
      <c r="TD303" s="11"/>
      <c r="TE303" s="11"/>
      <c r="TF303" s="11"/>
      <c r="TG303" s="11"/>
      <c r="TH303" s="11"/>
      <c r="TI303" s="11"/>
      <c r="TJ303" s="11"/>
      <c r="TK303" s="11"/>
      <c r="TL303" s="11"/>
      <c r="TM303" s="11"/>
      <c r="TN303" s="11"/>
      <c r="TO303" s="11"/>
      <c r="TP303" s="11"/>
      <c r="TQ303" s="11"/>
      <c r="TR303" s="11"/>
      <c r="TS303" s="11"/>
      <c r="TT303" s="11"/>
      <c r="TU303" s="11"/>
      <c r="TV303" s="11"/>
      <c r="TW303" s="11"/>
      <c r="TX303" s="11"/>
      <c r="TY303" s="11"/>
      <c r="TZ303" s="11"/>
    </row>
    <row r="304" spans="1:546" x14ac:dyDescent="0.25">
      <c r="A304" s="11"/>
      <c r="B304" s="72">
        <v>3126</v>
      </c>
      <c r="C304" s="1" t="s">
        <v>3</v>
      </c>
      <c r="D304" s="1">
        <v>1.675</v>
      </c>
      <c r="E304" s="77">
        <f>AVERAGE(D304:D307)</f>
        <v>2.911</v>
      </c>
      <c r="F304" s="1">
        <v>4.2000000000000003E-2</v>
      </c>
      <c r="G304" s="73">
        <f>AVERAGE(F304:F311)</f>
        <v>2.17075</v>
      </c>
      <c r="I304" s="11">
        <v>2.9460000000000002</v>
      </c>
      <c r="J304" s="41">
        <v>1.675</v>
      </c>
      <c r="K304" s="41">
        <v>8.1180000000000003</v>
      </c>
      <c r="L304" s="41">
        <v>9.3559999999999999</v>
      </c>
      <c r="M304" s="11">
        <v>5.0739999999999998</v>
      </c>
      <c r="N304" s="11">
        <v>11.026999999999999</v>
      </c>
      <c r="O304" s="11">
        <v>5.1920000000000002</v>
      </c>
      <c r="P304" s="11">
        <v>0.187</v>
      </c>
      <c r="Q304" s="11">
        <v>4.726</v>
      </c>
      <c r="R304" s="11">
        <v>0.29799999999999999</v>
      </c>
      <c r="S304" s="11">
        <v>0.49199999999999999</v>
      </c>
      <c r="T304" s="1">
        <v>0.317</v>
      </c>
      <c r="U304" s="1">
        <v>8.125</v>
      </c>
      <c r="V304" s="1">
        <v>2.5999999999999999E-2</v>
      </c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1"/>
      <c r="EZ304" s="11"/>
      <c r="FA304" s="11"/>
      <c r="FB304" s="11"/>
      <c r="FC304" s="11"/>
      <c r="FD304" s="11"/>
      <c r="FE304" s="11"/>
      <c r="FF304" s="11"/>
      <c r="FG304" s="11"/>
      <c r="FH304" s="11"/>
      <c r="FI304" s="11"/>
      <c r="FJ304" s="11"/>
      <c r="FK304" s="11"/>
      <c r="FL304" s="11"/>
      <c r="FM304" s="11"/>
      <c r="FN304" s="11"/>
      <c r="FO304" s="11"/>
      <c r="FP304" s="11"/>
      <c r="FQ304" s="11"/>
      <c r="FR304" s="11"/>
      <c r="FS304" s="11"/>
      <c r="FT304" s="11"/>
      <c r="FU304" s="11"/>
      <c r="FV304" s="11"/>
      <c r="FW304" s="11"/>
      <c r="FX304" s="11"/>
      <c r="FY304" s="11"/>
      <c r="FZ304" s="11"/>
      <c r="GA304" s="11"/>
      <c r="GB304" s="11"/>
      <c r="GC304" s="11"/>
      <c r="GD304" s="11"/>
      <c r="GE304" s="11"/>
      <c r="GF304" s="11"/>
      <c r="GG304" s="11"/>
      <c r="GH304" s="11"/>
      <c r="GI304" s="11"/>
      <c r="GJ304" s="11"/>
      <c r="GK304" s="11"/>
      <c r="GL304" s="11"/>
      <c r="GM304" s="11"/>
      <c r="GN304" s="11"/>
      <c r="GO304" s="11"/>
      <c r="GP304" s="11"/>
      <c r="GQ304" s="11"/>
      <c r="GR304" s="11"/>
      <c r="GS304" s="11"/>
      <c r="GT304" s="11"/>
      <c r="GU304" s="11"/>
      <c r="GV304" s="11"/>
      <c r="GW304" s="11"/>
      <c r="GX304" s="11"/>
      <c r="GY304" s="11"/>
      <c r="GZ304" s="11"/>
      <c r="HA304" s="11"/>
      <c r="HB304" s="11"/>
      <c r="HC304" s="11"/>
      <c r="HD304" s="11"/>
      <c r="HE304" s="11"/>
      <c r="HF304" s="11"/>
      <c r="HG304" s="11"/>
      <c r="HH304" s="11"/>
      <c r="HI304" s="11"/>
      <c r="HJ304" s="11"/>
      <c r="HK304" s="11"/>
      <c r="HL304" s="11"/>
      <c r="HM304" s="11"/>
      <c r="HN304" s="11"/>
      <c r="HO304" s="11"/>
      <c r="HP304" s="11"/>
      <c r="HQ304" s="11"/>
      <c r="HR304" s="11"/>
      <c r="HS304" s="11"/>
      <c r="HT304" s="11"/>
      <c r="HU304" s="11"/>
      <c r="HV304" s="11"/>
      <c r="HW304" s="11"/>
      <c r="HX304" s="11"/>
      <c r="HY304" s="11"/>
      <c r="HZ304" s="11"/>
      <c r="IA304" s="11"/>
      <c r="IB304" s="11"/>
      <c r="IC304" s="11"/>
      <c r="ID304" s="11"/>
      <c r="IE304" s="11"/>
      <c r="IF304" s="11"/>
      <c r="IG304" s="11"/>
      <c r="IH304" s="11"/>
      <c r="II304" s="11"/>
      <c r="IJ304" s="11"/>
      <c r="IK304" s="11"/>
      <c r="IL304" s="11"/>
      <c r="IM304" s="11"/>
      <c r="IN304" s="11"/>
      <c r="IO304" s="11"/>
      <c r="IP304" s="11"/>
      <c r="IQ304" s="11"/>
      <c r="IR304" s="11"/>
      <c r="IS304" s="11"/>
      <c r="IT304" s="11"/>
      <c r="IU304" s="11"/>
      <c r="IV304" s="11"/>
      <c r="IW304" s="11"/>
      <c r="IX304" s="11"/>
      <c r="IY304" s="11"/>
      <c r="IZ304" s="11"/>
      <c r="JA304" s="11"/>
      <c r="JB304" s="11"/>
      <c r="JC304" s="11"/>
      <c r="JD304" s="11"/>
      <c r="JE304" s="11"/>
      <c r="JF304" s="11"/>
      <c r="JG304" s="11"/>
      <c r="JH304" s="11"/>
      <c r="JI304" s="11"/>
      <c r="JJ304" s="11"/>
      <c r="JK304" s="11"/>
      <c r="JL304" s="11"/>
      <c r="JM304" s="11"/>
      <c r="JN304" s="11"/>
      <c r="JO304" s="11"/>
      <c r="JP304" s="11"/>
      <c r="JQ304" s="11"/>
      <c r="JR304" s="11"/>
      <c r="JS304" s="11"/>
      <c r="JT304" s="11"/>
      <c r="JU304" s="11"/>
      <c r="JV304" s="11"/>
      <c r="JW304" s="11"/>
      <c r="JX304" s="11"/>
      <c r="JY304" s="11"/>
      <c r="JZ304" s="11"/>
      <c r="KA304" s="11"/>
      <c r="KB304" s="11"/>
      <c r="KC304" s="11"/>
      <c r="KD304" s="11"/>
      <c r="KE304" s="11"/>
      <c r="KF304" s="11"/>
      <c r="KG304" s="11"/>
      <c r="KH304" s="11"/>
      <c r="KI304" s="11"/>
      <c r="KJ304" s="11"/>
      <c r="KK304" s="11"/>
      <c r="KL304" s="11"/>
      <c r="KM304" s="11"/>
      <c r="KN304" s="11"/>
      <c r="KO304" s="11"/>
      <c r="KP304" s="11"/>
      <c r="KQ304" s="11"/>
      <c r="KR304" s="11"/>
      <c r="KS304" s="11"/>
      <c r="KT304" s="11"/>
      <c r="KU304" s="11"/>
      <c r="KV304" s="11"/>
      <c r="KW304" s="11"/>
      <c r="KX304" s="11"/>
      <c r="KY304" s="11"/>
      <c r="KZ304" s="11"/>
      <c r="LA304" s="11"/>
      <c r="LB304" s="11"/>
      <c r="LC304" s="11"/>
      <c r="LD304" s="11"/>
      <c r="LE304" s="11"/>
      <c r="LF304" s="11"/>
      <c r="LG304" s="11"/>
      <c r="LH304" s="11"/>
      <c r="LI304" s="11"/>
      <c r="LJ304" s="11"/>
      <c r="LK304" s="11"/>
      <c r="LL304" s="11"/>
      <c r="LM304" s="11"/>
      <c r="LN304" s="11"/>
      <c r="LO304" s="11"/>
      <c r="LP304" s="11"/>
      <c r="LQ304" s="11"/>
      <c r="LR304" s="11"/>
      <c r="LS304" s="11"/>
      <c r="LT304" s="11"/>
      <c r="LU304" s="11"/>
      <c r="LV304" s="11"/>
      <c r="LW304" s="11"/>
      <c r="LX304" s="11"/>
      <c r="LY304" s="11"/>
      <c r="LZ304" s="11"/>
      <c r="MA304" s="11"/>
      <c r="MB304" s="11"/>
      <c r="MC304" s="11"/>
      <c r="MD304" s="11"/>
      <c r="ME304" s="11"/>
      <c r="MF304" s="11"/>
      <c r="MG304" s="11"/>
      <c r="MH304" s="11"/>
      <c r="MI304" s="11"/>
      <c r="MJ304" s="11"/>
      <c r="MK304" s="11"/>
      <c r="ML304" s="11"/>
      <c r="MM304" s="11"/>
      <c r="MN304" s="11"/>
      <c r="MO304" s="11"/>
      <c r="MP304" s="11"/>
      <c r="MQ304" s="11"/>
      <c r="MR304" s="11"/>
      <c r="MS304" s="11"/>
      <c r="MT304" s="11"/>
      <c r="MU304" s="11"/>
      <c r="MV304" s="11"/>
      <c r="MW304" s="11"/>
      <c r="MX304" s="11"/>
      <c r="MY304" s="11"/>
      <c r="MZ304" s="11"/>
      <c r="NA304" s="11"/>
      <c r="NB304" s="11"/>
      <c r="NC304" s="11"/>
      <c r="ND304" s="11"/>
      <c r="NE304" s="11"/>
      <c r="NF304" s="11"/>
      <c r="NG304" s="11"/>
      <c r="NH304" s="11"/>
      <c r="NI304" s="11"/>
      <c r="NJ304" s="11"/>
      <c r="NK304" s="11"/>
      <c r="NL304" s="11"/>
      <c r="NM304" s="11"/>
      <c r="NN304" s="11"/>
      <c r="NO304" s="11"/>
      <c r="NP304" s="11"/>
      <c r="NQ304" s="11"/>
      <c r="NR304" s="11"/>
      <c r="NS304" s="11"/>
      <c r="NT304" s="11"/>
      <c r="NU304" s="11"/>
      <c r="NV304" s="11"/>
      <c r="NW304" s="11"/>
      <c r="NX304" s="11"/>
      <c r="NY304" s="11"/>
      <c r="NZ304" s="11"/>
      <c r="OA304" s="11"/>
      <c r="OB304" s="11"/>
      <c r="OC304" s="11"/>
      <c r="OD304" s="11"/>
      <c r="OE304" s="11"/>
      <c r="OF304" s="11"/>
      <c r="OG304" s="11"/>
      <c r="OH304" s="11"/>
      <c r="OI304" s="11"/>
      <c r="OJ304" s="11"/>
      <c r="OK304" s="11"/>
      <c r="OL304" s="11"/>
      <c r="OM304" s="11"/>
      <c r="ON304" s="11"/>
      <c r="OO304" s="11"/>
      <c r="OP304" s="11"/>
      <c r="OQ304" s="11"/>
      <c r="OR304" s="11"/>
      <c r="OS304" s="11"/>
      <c r="OT304" s="11"/>
      <c r="OU304" s="11"/>
      <c r="OV304" s="11"/>
      <c r="OW304" s="11"/>
      <c r="OX304" s="11"/>
      <c r="OY304" s="11"/>
      <c r="OZ304" s="11"/>
      <c r="PA304" s="11"/>
      <c r="PB304" s="11"/>
      <c r="PC304" s="11"/>
      <c r="PD304" s="11"/>
      <c r="PE304" s="11"/>
      <c r="PF304" s="11"/>
      <c r="PG304" s="11"/>
      <c r="PH304" s="11"/>
      <c r="PI304" s="11"/>
      <c r="PJ304" s="11"/>
      <c r="PK304" s="11"/>
      <c r="PL304" s="11"/>
      <c r="PM304" s="11"/>
      <c r="PN304" s="11"/>
      <c r="PO304" s="11"/>
      <c r="PP304" s="11"/>
      <c r="PQ304" s="11"/>
      <c r="PR304" s="11"/>
      <c r="PS304" s="11"/>
      <c r="PT304" s="11"/>
      <c r="PU304" s="11"/>
      <c r="PV304" s="11"/>
      <c r="PW304" s="11"/>
      <c r="PX304" s="11"/>
      <c r="PY304" s="11"/>
      <c r="PZ304" s="11"/>
      <c r="QA304" s="11"/>
      <c r="QB304" s="11"/>
      <c r="QC304" s="11"/>
      <c r="QD304" s="11"/>
      <c r="QE304" s="11"/>
      <c r="QF304" s="11"/>
      <c r="QG304" s="11"/>
      <c r="QH304" s="11"/>
      <c r="QI304" s="11"/>
      <c r="QJ304" s="11"/>
      <c r="QK304" s="11"/>
      <c r="QL304" s="11"/>
      <c r="QM304" s="11"/>
      <c r="QN304" s="11"/>
      <c r="QO304" s="11"/>
      <c r="QP304" s="11"/>
      <c r="QQ304" s="11"/>
      <c r="QR304" s="11"/>
      <c r="QS304" s="11"/>
      <c r="QT304" s="11"/>
      <c r="QU304" s="11"/>
      <c r="QV304" s="11"/>
      <c r="QW304" s="11"/>
      <c r="QX304" s="11"/>
      <c r="QY304" s="11"/>
      <c r="QZ304" s="11"/>
      <c r="RA304" s="11"/>
      <c r="RB304" s="11"/>
      <c r="RC304" s="11"/>
      <c r="RD304" s="11"/>
      <c r="RE304" s="11"/>
      <c r="RF304" s="11"/>
      <c r="RG304" s="11"/>
      <c r="RH304" s="11"/>
      <c r="RI304" s="11"/>
      <c r="RJ304" s="11"/>
      <c r="RK304" s="11"/>
      <c r="RL304" s="11"/>
      <c r="RM304" s="11"/>
      <c r="RN304" s="11"/>
      <c r="RO304" s="11"/>
      <c r="RP304" s="11"/>
      <c r="RQ304" s="11"/>
      <c r="RR304" s="11"/>
      <c r="RS304" s="11"/>
      <c r="RT304" s="11"/>
      <c r="RU304" s="11"/>
      <c r="RV304" s="11"/>
      <c r="RW304" s="11"/>
      <c r="RX304" s="11"/>
      <c r="RY304" s="11"/>
      <c r="RZ304" s="11"/>
      <c r="SA304" s="11"/>
      <c r="SB304" s="11"/>
      <c r="SC304" s="11"/>
      <c r="SD304" s="11"/>
      <c r="SE304" s="11"/>
      <c r="SF304" s="11"/>
      <c r="SG304" s="11"/>
      <c r="SH304" s="11"/>
      <c r="SI304" s="11"/>
      <c r="SJ304" s="11"/>
      <c r="SK304" s="11"/>
      <c r="SL304" s="11"/>
      <c r="SM304" s="11"/>
      <c r="SN304" s="11"/>
      <c r="SO304" s="11"/>
      <c r="SP304" s="11"/>
      <c r="SQ304" s="11"/>
      <c r="SR304" s="11"/>
      <c r="SS304" s="11"/>
      <c r="ST304" s="11"/>
      <c r="SU304" s="11"/>
      <c r="SV304" s="11"/>
      <c r="SW304" s="11"/>
      <c r="SX304" s="11"/>
      <c r="SY304" s="11"/>
      <c r="SZ304" s="11"/>
      <c r="TA304" s="11"/>
      <c r="TB304" s="11"/>
      <c r="TC304" s="11"/>
      <c r="TD304" s="11"/>
      <c r="TE304" s="11"/>
      <c r="TF304" s="11"/>
      <c r="TG304" s="11"/>
      <c r="TH304" s="11"/>
      <c r="TI304" s="11"/>
      <c r="TJ304" s="11"/>
      <c r="TK304" s="11"/>
      <c r="TL304" s="11"/>
      <c r="TM304" s="11"/>
      <c r="TN304" s="11"/>
      <c r="TO304" s="11"/>
      <c r="TP304" s="11"/>
      <c r="TQ304" s="11"/>
      <c r="TR304" s="11"/>
      <c r="TS304" s="11"/>
      <c r="TT304" s="11"/>
      <c r="TU304" s="11"/>
      <c r="TV304" s="11"/>
      <c r="TW304" s="11"/>
      <c r="TX304" s="11"/>
      <c r="TY304" s="11"/>
      <c r="TZ304" s="11"/>
    </row>
    <row r="305" spans="1:546" x14ac:dyDescent="0.25">
      <c r="A305" s="11"/>
      <c r="B305" s="72"/>
      <c r="C305" s="1" t="s">
        <v>4</v>
      </c>
      <c r="D305" s="1">
        <v>1.9590000000000001</v>
      </c>
      <c r="E305" s="78"/>
      <c r="F305" s="1">
        <v>6.2E-2</v>
      </c>
      <c r="G305" s="74"/>
      <c r="I305" s="11">
        <v>0.30499999999999999</v>
      </c>
      <c r="J305" s="41">
        <v>1.9590000000000001</v>
      </c>
      <c r="K305" s="41">
        <v>7.4269999999999996</v>
      </c>
      <c r="L305" s="41">
        <v>9.1769999999999996</v>
      </c>
      <c r="M305" s="11">
        <v>7.32</v>
      </c>
      <c r="N305" s="11">
        <v>11.329000000000001</v>
      </c>
      <c r="O305" s="11">
        <v>5.2949999999999999</v>
      </c>
      <c r="P305" s="11">
        <v>0.154</v>
      </c>
      <c r="Q305" s="11">
        <v>4.6509999999999998</v>
      </c>
      <c r="R305" s="11">
        <v>9.9000000000000005E-2</v>
      </c>
      <c r="S305" s="11">
        <v>2.1880000000000002</v>
      </c>
      <c r="T305" s="1">
        <v>0.371</v>
      </c>
      <c r="U305" s="1">
        <v>9.9629999999999992</v>
      </c>
      <c r="V305" s="1">
        <v>2.1999999999999999E-2</v>
      </c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1"/>
      <c r="EZ305" s="11"/>
      <c r="FA305" s="11"/>
      <c r="FB305" s="11"/>
      <c r="FC305" s="11"/>
      <c r="FD305" s="11"/>
      <c r="FE305" s="11"/>
      <c r="FF305" s="11"/>
      <c r="FG305" s="11"/>
      <c r="FH305" s="11"/>
      <c r="FI305" s="11"/>
      <c r="FJ305" s="11"/>
      <c r="FK305" s="11"/>
      <c r="FL305" s="11"/>
      <c r="FM305" s="11"/>
      <c r="FN305" s="11"/>
      <c r="FO305" s="11"/>
      <c r="FP305" s="11"/>
      <c r="FQ305" s="11"/>
      <c r="FR305" s="11"/>
      <c r="FS305" s="11"/>
      <c r="FT305" s="11"/>
      <c r="FU305" s="11"/>
      <c r="FV305" s="11"/>
      <c r="FW305" s="11"/>
      <c r="FX305" s="11"/>
      <c r="FY305" s="11"/>
      <c r="FZ305" s="11"/>
      <c r="GA305" s="11"/>
      <c r="GB305" s="11"/>
      <c r="GC305" s="11"/>
      <c r="GD305" s="11"/>
      <c r="GE305" s="11"/>
      <c r="GF305" s="11"/>
      <c r="GG305" s="11"/>
      <c r="GH305" s="11"/>
      <c r="GI305" s="11"/>
      <c r="GJ305" s="11"/>
      <c r="GK305" s="11"/>
      <c r="GL305" s="11"/>
      <c r="GM305" s="11"/>
      <c r="GN305" s="11"/>
      <c r="GO305" s="11"/>
      <c r="GP305" s="11"/>
      <c r="GQ305" s="11"/>
      <c r="GR305" s="11"/>
      <c r="GS305" s="11"/>
      <c r="GT305" s="11"/>
      <c r="GU305" s="11"/>
      <c r="GV305" s="11"/>
      <c r="GW305" s="11"/>
      <c r="GX305" s="11"/>
      <c r="GY305" s="11"/>
      <c r="GZ305" s="11"/>
      <c r="HA305" s="11"/>
      <c r="HB305" s="11"/>
      <c r="HC305" s="11"/>
      <c r="HD305" s="11"/>
      <c r="HE305" s="11"/>
      <c r="HF305" s="11"/>
      <c r="HG305" s="11"/>
      <c r="HH305" s="11"/>
      <c r="HI305" s="11"/>
      <c r="HJ305" s="11"/>
      <c r="HK305" s="11"/>
      <c r="HL305" s="11"/>
      <c r="HM305" s="11"/>
      <c r="HN305" s="11"/>
      <c r="HO305" s="11"/>
      <c r="HP305" s="11"/>
      <c r="HQ305" s="11"/>
      <c r="HR305" s="11"/>
      <c r="HS305" s="11"/>
      <c r="HT305" s="11"/>
      <c r="HU305" s="11"/>
      <c r="HV305" s="11"/>
      <c r="HW305" s="11"/>
      <c r="HX305" s="11"/>
      <c r="HY305" s="11"/>
      <c r="HZ305" s="11"/>
      <c r="IA305" s="11"/>
      <c r="IB305" s="11"/>
      <c r="IC305" s="11"/>
      <c r="ID305" s="11"/>
      <c r="IE305" s="11"/>
      <c r="IF305" s="11"/>
      <c r="IG305" s="11"/>
      <c r="IH305" s="11"/>
      <c r="II305" s="11"/>
      <c r="IJ305" s="11"/>
      <c r="IK305" s="11"/>
      <c r="IL305" s="11"/>
      <c r="IM305" s="11"/>
      <c r="IN305" s="11"/>
      <c r="IO305" s="11"/>
      <c r="IP305" s="11"/>
      <c r="IQ305" s="11"/>
      <c r="IR305" s="11"/>
      <c r="IS305" s="11"/>
      <c r="IT305" s="11"/>
      <c r="IU305" s="11"/>
      <c r="IV305" s="11"/>
      <c r="IW305" s="11"/>
      <c r="IX305" s="11"/>
      <c r="IY305" s="11"/>
      <c r="IZ305" s="11"/>
      <c r="JA305" s="11"/>
      <c r="JB305" s="11"/>
      <c r="JC305" s="11"/>
      <c r="JD305" s="11"/>
      <c r="JE305" s="11"/>
      <c r="JF305" s="11"/>
      <c r="JG305" s="11"/>
      <c r="JH305" s="11"/>
      <c r="JI305" s="11"/>
      <c r="JJ305" s="11"/>
      <c r="JK305" s="11"/>
      <c r="JL305" s="11"/>
      <c r="JM305" s="11"/>
      <c r="JN305" s="11"/>
      <c r="JO305" s="11"/>
      <c r="JP305" s="11"/>
      <c r="JQ305" s="11"/>
      <c r="JR305" s="11"/>
      <c r="JS305" s="11"/>
      <c r="JT305" s="11"/>
      <c r="JU305" s="11"/>
      <c r="JV305" s="11"/>
      <c r="JW305" s="11"/>
      <c r="JX305" s="11"/>
      <c r="JY305" s="11"/>
      <c r="JZ305" s="11"/>
      <c r="KA305" s="11"/>
      <c r="KB305" s="11"/>
      <c r="KC305" s="11"/>
      <c r="KD305" s="11"/>
      <c r="KE305" s="11"/>
      <c r="KF305" s="11"/>
      <c r="KG305" s="11"/>
      <c r="KH305" s="11"/>
      <c r="KI305" s="11"/>
      <c r="KJ305" s="11"/>
      <c r="KK305" s="11"/>
      <c r="KL305" s="11"/>
      <c r="KM305" s="11"/>
      <c r="KN305" s="11"/>
      <c r="KO305" s="11"/>
      <c r="KP305" s="11"/>
      <c r="KQ305" s="11"/>
      <c r="KR305" s="11"/>
      <c r="KS305" s="11"/>
      <c r="KT305" s="11"/>
      <c r="KU305" s="11"/>
      <c r="KV305" s="11"/>
      <c r="KW305" s="11"/>
      <c r="KX305" s="11"/>
      <c r="KY305" s="11"/>
      <c r="KZ305" s="11"/>
      <c r="LA305" s="11"/>
      <c r="LB305" s="11"/>
      <c r="LC305" s="11"/>
      <c r="LD305" s="11"/>
      <c r="LE305" s="11"/>
      <c r="LF305" s="11"/>
      <c r="LG305" s="11"/>
      <c r="LH305" s="11"/>
      <c r="LI305" s="11"/>
      <c r="LJ305" s="11"/>
      <c r="LK305" s="11"/>
      <c r="LL305" s="11"/>
      <c r="LM305" s="11"/>
      <c r="LN305" s="11"/>
      <c r="LO305" s="11"/>
      <c r="LP305" s="11"/>
      <c r="LQ305" s="11"/>
      <c r="LR305" s="11"/>
      <c r="LS305" s="11"/>
      <c r="LT305" s="11"/>
      <c r="LU305" s="11"/>
      <c r="LV305" s="11"/>
      <c r="LW305" s="11"/>
      <c r="LX305" s="11"/>
      <c r="LY305" s="11"/>
      <c r="LZ305" s="11"/>
      <c r="MA305" s="11"/>
      <c r="MB305" s="11"/>
      <c r="MC305" s="11"/>
      <c r="MD305" s="11"/>
      <c r="ME305" s="11"/>
      <c r="MF305" s="11"/>
      <c r="MG305" s="11"/>
      <c r="MH305" s="11"/>
      <c r="MI305" s="11"/>
      <c r="MJ305" s="11"/>
      <c r="MK305" s="11"/>
      <c r="ML305" s="11"/>
      <c r="MM305" s="11"/>
      <c r="MN305" s="11"/>
      <c r="MO305" s="11"/>
      <c r="MP305" s="11"/>
      <c r="MQ305" s="11"/>
      <c r="MR305" s="11"/>
      <c r="MS305" s="11"/>
      <c r="MT305" s="11"/>
      <c r="MU305" s="11"/>
      <c r="MV305" s="11"/>
      <c r="MW305" s="11"/>
      <c r="MX305" s="11"/>
      <c r="MY305" s="11"/>
      <c r="MZ305" s="11"/>
      <c r="NA305" s="11"/>
      <c r="NB305" s="11"/>
      <c r="NC305" s="11"/>
      <c r="ND305" s="11"/>
      <c r="NE305" s="11"/>
      <c r="NF305" s="11"/>
      <c r="NG305" s="11"/>
      <c r="NH305" s="11"/>
      <c r="NI305" s="11"/>
      <c r="NJ305" s="11"/>
      <c r="NK305" s="11"/>
      <c r="NL305" s="11"/>
      <c r="NM305" s="11"/>
      <c r="NN305" s="11"/>
      <c r="NO305" s="11"/>
      <c r="NP305" s="11"/>
      <c r="NQ305" s="11"/>
      <c r="NR305" s="11"/>
      <c r="NS305" s="11"/>
      <c r="NT305" s="11"/>
      <c r="NU305" s="11"/>
      <c r="NV305" s="11"/>
      <c r="NW305" s="11"/>
      <c r="NX305" s="11"/>
      <c r="NY305" s="11"/>
      <c r="NZ305" s="11"/>
      <c r="OA305" s="11"/>
      <c r="OB305" s="11"/>
      <c r="OC305" s="11"/>
      <c r="OD305" s="11"/>
      <c r="OE305" s="11"/>
      <c r="OF305" s="11"/>
      <c r="OG305" s="11"/>
      <c r="OH305" s="11"/>
      <c r="OI305" s="11"/>
      <c r="OJ305" s="11"/>
      <c r="OK305" s="11"/>
      <c r="OL305" s="11"/>
      <c r="OM305" s="11"/>
      <c r="ON305" s="11"/>
      <c r="OO305" s="11"/>
      <c r="OP305" s="11"/>
      <c r="OQ305" s="11"/>
      <c r="OR305" s="11"/>
      <c r="OS305" s="11"/>
      <c r="OT305" s="11"/>
      <c r="OU305" s="11"/>
      <c r="OV305" s="11"/>
      <c r="OW305" s="11"/>
      <c r="OX305" s="11"/>
      <c r="OY305" s="11"/>
      <c r="OZ305" s="11"/>
      <c r="PA305" s="11"/>
      <c r="PB305" s="11"/>
      <c r="PC305" s="11"/>
      <c r="PD305" s="11"/>
      <c r="PE305" s="11"/>
      <c r="PF305" s="11"/>
      <c r="PG305" s="11"/>
      <c r="PH305" s="11"/>
      <c r="PI305" s="11"/>
      <c r="PJ305" s="11"/>
      <c r="PK305" s="11"/>
      <c r="PL305" s="11"/>
      <c r="PM305" s="11"/>
      <c r="PN305" s="11"/>
      <c r="PO305" s="11"/>
      <c r="PP305" s="11"/>
      <c r="PQ305" s="11"/>
      <c r="PR305" s="11"/>
      <c r="PS305" s="11"/>
      <c r="PT305" s="11"/>
      <c r="PU305" s="11"/>
      <c r="PV305" s="11"/>
      <c r="PW305" s="11"/>
      <c r="PX305" s="11"/>
      <c r="PY305" s="11"/>
      <c r="PZ305" s="11"/>
      <c r="QA305" s="11"/>
      <c r="QB305" s="11"/>
      <c r="QC305" s="11"/>
      <c r="QD305" s="11"/>
      <c r="QE305" s="11"/>
      <c r="QF305" s="11"/>
      <c r="QG305" s="11"/>
      <c r="QH305" s="11"/>
      <c r="QI305" s="11"/>
      <c r="QJ305" s="11"/>
      <c r="QK305" s="11"/>
      <c r="QL305" s="11"/>
      <c r="QM305" s="11"/>
      <c r="QN305" s="11"/>
      <c r="QO305" s="11"/>
      <c r="QP305" s="11"/>
      <c r="QQ305" s="11"/>
      <c r="QR305" s="11"/>
      <c r="QS305" s="11"/>
      <c r="QT305" s="11"/>
      <c r="QU305" s="11"/>
      <c r="QV305" s="11"/>
      <c r="QW305" s="11"/>
      <c r="QX305" s="11"/>
      <c r="QY305" s="11"/>
      <c r="QZ305" s="11"/>
      <c r="RA305" s="11"/>
      <c r="RB305" s="11"/>
      <c r="RC305" s="11"/>
      <c r="RD305" s="11"/>
      <c r="RE305" s="11"/>
      <c r="RF305" s="11"/>
      <c r="RG305" s="11"/>
      <c r="RH305" s="11"/>
      <c r="RI305" s="11"/>
      <c r="RJ305" s="11"/>
      <c r="RK305" s="11"/>
      <c r="RL305" s="11"/>
      <c r="RM305" s="11"/>
      <c r="RN305" s="11"/>
      <c r="RO305" s="11"/>
      <c r="RP305" s="11"/>
      <c r="RQ305" s="11"/>
      <c r="RR305" s="11"/>
      <c r="RS305" s="11"/>
      <c r="RT305" s="11"/>
      <c r="RU305" s="11"/>
      <c r="RV305" s="11"/>
      <c r="RW305" s="11"/>
      <c r="RX305" s="11"/>
      <c r="RY305" s="11"/>
      <c r="RZ305" s="11"/>
      <c r="SA305" s="11"/>
      <c r="SB305" s="11"/>
      <c r="SC305" s="11"/>
      <c r="SD305" s="11"/>
      <c r="SE305" s="11"/>
      <c r="SF305" s="11"/>
      <c r="SG305" s="11"/>
      <c r="SH305" s="11"/>
      <c r="SI305" s="11"/>
      <c r="SJ305" s="11"/>
      <c r="SK305" s="11"/>
      <c r="SL305" s="11"/>
      <c r="SM305" s="11"/>
      <c r="SN305" s="11"/>
      <c r="SO305" s="11"/>
      <c r="SP305" s="11"/>
      <c r="SQ305" s="11"/>
      <c r="SR305" s="11"/>
      <c r="SS305" s="11"/>
      <c r="ST305" s="11"/>
      <c r="SU305" s="11"/>
      <c r="SV305" s="11"/>
      <c r="SW305" s="11"/>
      <c r="SX305" s="11"/>
      <c r="SY305" s="11"/>
      <c r="SZ305" s="11"/>
      <c r="TA305" s="11"/>
      <c r="TB305" s="11"/>
      <c r="TC305" s="11"/>
      <c r="TD305" s="11"/>
      <c r="TE305" s="11"/>
      <c r="TF305" s="11"/>
      <c r="TG305" s="11"/>
      <c r="TH305" s="11"/>
      <c r="TI305" s="11"/>
      <c r="TJ305" s="11"/>
      <c r="TK305" s="11"/>
      <c r="TL305" s="11"/>
      <c r="TM305" s="11"/>
      <c r="TN305" s="11"/>
      <c r="TO305" s="11"/>
      <c r="TP305" s="11"/>
      <c r="TQ305" s="11"/>
      <c r="TR305" s="11"/>
      <c r="TS305" s="11"/>
      <c r="TT305" s="11"/>
      <c r="TU305" s="11"/>
      <c r="TV305" s="11"/>
      <c r="TW305" s="11"/>
      <c r="TX305" s="11"/>
      <c r="TY305" s="11"/>
      <c r="TZ305" s="11"/>
    </row>
    <row r="306" spans="1:546" x14ac:dyDescent="0.25">
      <c r="A306" s="11"/>
      <c r="B306" s="72"/>
      <c r="C306" s="1" t="s">
        <v>5</v>
      </c>
      <c r="D306" s="1">
        <v>2.911</v>
      </c>
      <c r="E306" s="78"/>
      <c r="F306" s="1">
        <v>5.1689999999999996</v>
      </c>
      <c r="G306" s="74"/>
      <c r="I306" s="11">
        <v>4.843</v>
      </c>
      <c r="J306" s="41">
        <v>2.911</v>
      </c>
      <c r="K306" s="41">
        <v>8.4719999999999995</v>
      </c>
      <c r="L306" s="41">
        <v>4.968</v>
      </c>
      <c r="M306" s="11">
        <v>10.874000000000001</v>
      </c>
      <c r="N306" s="11">
        <v>9.5299999999999994</v>
      </c>
      <c r="O306" s="11">
        <v>5.2149999999999999</v>
      </c>
      <c r="P306" s="11">
        <v>0.17199999999999999</v>
      </c>
      <c r="Q306" s="11">
        <v>8.2210000000000001</v>
      </c>
      <c r="R306" s="11">
        <v>0.93700000000000006</v>
      </c>
      <c r="S306" s="11">
        <v>5.3940000000000001</v>
      </c>
      <c r="T306" s="1">
        <v>6.4000000000000001E-2</v>
      </c>
      <c r="U306" s="1">
        <v>7.774</v>
      </c>
      <c r="V306" s="1">
        <v>2.1999999999999999E-2</v>
      </c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  <c r="ID306" s="11"/>
      <c r="IE306" s="11"/>
      <c r="IF306" s="11"/>
      <c r="IG306" s="11"/>
      <c r="IH306" s="11"/>
      <c r="II306" s="11"/>
      <c r="IJ306" s="11"/>
      <c r="IK306" s="11"/>
      <c r="IL306" s="11"/>
      <c r="IM306" s="11"/>
      <c r="IN306" s="11"/>
      <c r="IO306" s="11"/>
      <c r="IP306" s="11"/>
      <c r="IQ306" s="11"/>
      <c r="IR306" s="11"/>
      <c r="IS306" s="11"/>
      <c r="IT306" s="11"/>
      <c r="IU306" s="11"/>
      <c r="IV306" s="11"/>
      <c r="IW306" s="11"/>
      <c r="IX306" s="11"/>
      <c r="IY306" s="11"/>
      <c r="IZ306" s="11"/>
      <c r="JA306" s="11"/>
      <c r="JB306" s="11"/>
      <c r="JC306" s="11"/>
      <c r="JD306" s="11"/>
      <c r="JE306" s="11"/>
      <c r="JF306" s="11"/>
      <c r="JG306" s="11"/>
      <c r="JH306" s="11"/>
      <c r="JI306" s="11"/>
      <c r="JJ306" s="11"/>
      <c r="JK306" s="11"/>
      <c r="JL306" s="11"/>
      <c r="JM306" s="11"/>
      <c r="JN306" s="11"/>
      <c r="JO306" s="11"/>
      <c r="JP306" s="11"/>
      <c r="JQ306" s="11"/>
      <c r="JR306" s="11"/>
      <c r="JS306" s="11"/>
      <c r="JT306" s="11"/>
      <c r="JU306" s="11"/>
      <c r="JV306" s="11"/>
      <c r="JW306" s="11"/>
      <c r="JX306" s="11"/>
      <c r="JY306" s="11"/>
      <c r="JZ306" s="11"/>
      <c r="KA306" s="11"/>
      <c r="KB306" s="11"/>
      <c r="KC306" s="11"/>
      <c r="KD306" s="11"/>
      <c r="KE306" s="11"/>
      <c r="KF306" s="11"/>
      <c r="KG306" s="11"/>
      <c r="KH306" s="11"/>
      <c r="KI306" s="11"/>
      <c r="KJ306" s="11"/>
      <c r="KK306" s="11"/>
      <c r="KL306" s="11"/>
      <c r="KM306" s="11"/>
      <c r="KN306" s="11"/>
      <c r="KO306" s="11"/>
      <c r="KP306" s="11"/>
      <c r="KQ306" s="11"/>
      <c r="KR306" s="11"/>
      <c r="KS306" s="11"/>
      <c r="KT306" s="11"/>
      <c r="KU306" s="11"/>
      <c r="KV306" s="11"/>
      <c r="KW306" s="11"/>
      <c r="KX306" s="11"/>
      <c r="KY306" s="11"/>
      <c r="KZ306" s="11"/>
      <c r="LA306" s="11"/>
      <c r="LB306" s="11"/>
      <c r="LC306" s="11"/>
      <c r="LD306" s="11"/>
      <c r="LE306" s="11"/>
      <c r="LF306" s="11"/>
      <c r="LG306" s="11"/>
      <c r="LH306" s="11"/>
      <c r="LI306" s="11"/>
      <c r="LJ306" s="11"/>
      <c r="LK306" s="11"/>
      <c r="LL306" s="11"/>
      <c r="LM306" s="11"/>
      <c r="LN306" s="11"/>
      <c r="LO306" s="11"/>
      <c r="LP306" s="11"/>
      <c r="LQ306" s="11"/>
      <c r="LR306" s="11"/>
      <c r="LS306" s="11"/>
      <c r="LT306" s="11"/>
      <c r="LU306" s="11"/>
      <c r="LV306" s="11"/>
      <c r="LW306" s="11"/>
      <c r="LX306" s="11"/>
      <c r="LY306" s="11"/>
      <c r="LZ306" s="11"/>
      <c r="MA306" s="11"/>
      <c r="MB306" s="11"/>
      <c r="MC306" s="11"/>
      <c r="MD306" s="11"/>
      <c r="ME306" s="11"/>
      <c r="MF306" s="11"/>
      <c r="MG306" s="11"/>
      <c r="MH306" s="11"/>
      <c r="MI306" s="11"/>
      <c r="MJ306" s="11"/>
      <c r="MK306" s="11"/>
      <c r="ML306" s="11"/>
      <c r="MM306" s="11"/>
      <c r="MN306" s="11"/>
      <c r="MO306" s="11"/>
      <c r="MP306" s="11"/>
      <c r="MQ306" s="11"/>
      <c r="MR306" s="11"/>
      <c r="MS306" s="11"/>
      <c r="MT306" s="11"/>
      <c r="MU306" s="11"/>
      <c r="MV306" s="11"/>
      <c r="MW306" s="11"/>
      <c r="MX306" s="11"/>
      <c r="MY306" s="11"/>
      <c r="MZ306" s="11"/>
      <c r="NA306" s="11"/>
      <c r="NB306" s="11"/>
      <c r="NC306" s="11"/>
      <c r="ND306" s="11"/>
      <c r="NE306" s="11"/>
      <c r="NF306" s="11"/>
      <c r="NG306" s="11"/>
      <c r="NH306" s="11"/>
      <c r="NI306" s="11"/>
      <c r="NJ306" s="11"/>
      <c r="NK306" s="11"/>
      <c r="NL306" s="11"/>
      <c r="NM306" s="11"/>
      <c r="NN306" s="11"/>
      <c r="NO306" s="11"/>
      <c r="NP306" s="11"/>
      <c r="NQ306" s="11"/>
      <c r="NR306" s="11"/>
      <c r="NS306" s="11"/>
      <c r="NT306" s="11"/>
      <c r="NU306" s="11"/>
      <c r="NV306" s="11"/>
      <c r="NW306" s="11"/>
      <c r="NX306" s="11"/>
      <c r="NY306" s="11"/>
      <c r="NZ306" s="11"/>
      <c r="OA306" s="11"/>
      <c r="OB306" s="11"/>
      <c r="OC306" s="11"/>
      <c r="OD306" s="11"/>
      <c r="OE306" s="11"/>
      <c r="OF306" s="11"/>
      <c r="OG306" s="11"/>
      <c r="OH306" s="11"/>
      <c r="OI306" s="11"/>
      <c r="OJ306" s="11"/>
      <c r="OK306" s="11"/>
      <c r="OL306" s="11"/>
      <c r="OM306" s="11"/>
      <c r="ON306" s="11"/>
      <c r="OO306" s="11"/>
      <c r="OP306" s="11"/>
      <c r="OQ306" s="11"/>
      <c r="OR306" s="11"/>
      <c r="OS306" s="11"/>
      <c r="OT306" s="11"/>
      <c r="OU306" s="11"/>
      <c r="OV306" s="11"/>
      <c r="OW306" s="11"/>
      <c r="OX306" s="11"/>
      <c r="OY306" s="11"/>
      <c r="OZ306" s="11"/>
      <c r="PA306" s="11"/>
      <c r="PB306" s="11"/>
      <c r="PC306" s="11"/>
      <c r="PD306" s="11"/>
      <c r="PE306" s="11"/>
      <c r="PF306" s="11"/>
      <c r="PG306" s="11"/>
      <c r="PH306" s="11"/>
      <c r="PI306" s="11"/>
      <c r="PJ306" s="11"/>
      <c r="PK306" s="11"/>
      <c r="PL306" s="11"/>
      <c r="PM306" s="11"/>
      <c r="PN306" s="11"/>
      <c r="PO306" s="11"/>
      <c r="PP306" s="11"/>
      <c r="PQ306" s="11"/>
      <c r="PR306" s="11"/>
      <c r="PS306" s="11"/>
      <c r="PT306" s="11"/>
      <c r="PU306" s="11"/>
      <c r="PV306" s="11"/>
      <c r="PW306" s="11"/>
      <c r="PX306" s="11"/>
      <c r="PY306" s="11"/>
      <c r="PZ306" s="11"/>
      <c r="QA306" s="11"/>
      <c r="QB306" s="11"/>
      <c r="QC306" s="11"/>
      <c r="QD306" s="11"/>
      <c r="QE306" s="11"/>
      <c r="QF306" s="11"/>
      <c r="QG306" s="11"/>
      <c r="QH306" s="11"/>
      <c r="QI306" s="11"/>
      <c r="QJ306" s="11"/>
      <c r="QK306" s="11"/>
      <c r="QL306" s="11"/>
      <c r="QM306" s="11"/>
      <c r="QN306" s="11"/>
      <c r="QO306" s="11"/>
      <c r="QP306" s="11"/>
      <c r="QQ306" s="11"/>
      <c r="QR306" s="11"/>
      <c r="QS306" s="11"/>
      <c r="QT306" s="11"/>
      <c r="QU306" s="11"/>
      <c r="QV306" s="11"/>
      <c r="QW306" s="11"/>
      <c r="QX306" s="11"/>
      <c r="QY306" s="11"/>
      <c r="QZ306" s="11"/>
      <c r="RA306" s="11"/>
      <c r="RB306" s="11"/>
      <c r="RC306" s="11"/>
      <c r="RD306" s="11"/>
      <c r="RE306" s="11"/>
      <c r="RF306" s="11"/>
      <c r="RG306" s="11"/>
      <c r="RH306" s="11"/>
      <c r="RI306" s="11"/>
      <c r="RJ306" s="11"/>
      <c r="RK306" s="11"/>
      <c r="RL306" s="11"/>
      <c r="RM306" s="11"/>
      <c r="RN306" s="11"/>
      <c r="RO306" s="11"/>
      <c r="RP306" s="11"/>
      <c r="RQ306" s="11"/>
      <c r="RR306" s="11"/>
      <c r="RS306" s="11"/>
      <c r="RT306" s="11"/>
      <c r="RU306" s="11"/>
      <c r="RV306" s="11"/>
      <c r="RW306" s="11"/>
      <c r="RX306" s="11"/>
      <c r="RY306" s="11"/>
      <c r="RZ306" s="11"/>
      <c r="SA306" s="11"/>
      <c r="SB306" s="11"/>
      <c r="SC306" s="11"/>
      <c r="SD306" s="11"/>
      <c r="SE306" s="11"/>
      <c r="SF306" s="11"/>
      <c r="SG306" s="11"/>
      <c r="SH306" s="11"/>
      <c r="SI306" s="11"/>
      <c r="SJ306" s="11"/>
      <c r="SK306" s="11"/>
      <c r="SL306" s="11"/>
      <c r="SM306" s="11"/>
      <c r="SN306" s="11"/>
      <c r="SO306" s="11"/>
      <c r="SP306" s="11"/>
      <c r="SQ306" s="11"/>
      <c r="SR306" s="11"/>
      <c r="SS306" s="11"/>
      <c r="ST306" s="11"/>
      <c r="SU306" s="11"/>
      <c r="SV306" s="11"/>
      <c r="SW306" s="11"/>
      <c r="SX306" s="11"/>
      <c r="SY306" s="11"/>
      <c r="SZ306" s="11"/>
      <c r="TA306" s="11"/>
      <c r="TB306" s="11"/>
      <c r="TC306" s="11"/>
      <c r="TD306" s="11"/>
      <c r="TE306" s="11"/>
      <c r="TF306" s="11"/>
      <c r="TG306" s="11"/>
      <c r="TH306" s="11"/>
      <c r="TI306" s="11"/>
      <c r="TJ306" s="11"/>
      <c r="TK306" s="11"/>
      <c r="TL306" s="11"/>
      <c r="TM306" s="11"/>
      <c r="TN306" s="11"/>
      <c r="TO306" s="11"/>
      <c r="TP306" s="11"/>
      <c r="TQ306" s="11"/>
      <c r="TR306" s="11"/>
      <c r="TS306" s="11"/>
      <c r="TT306" s="11"/>
      <c r="TU306" s="11"/>
      <c r="TV306" s="11"/>
      <c r="TW306" s="11"/>
      <c r="TX306" s="11"/>
      <c r="TY306" s="11"/>
      <c r="TZ306" s="11"/>
    </row>
    <row r="307" spans="1:546" x14ac:dyDescent="0.25">
      <c r="A307" s="11"/>
      <c r="B307" s="72"/>
      <c r="C307" s="1" t="s">
        <v>6</v>
      </c>
      <c r="D307" s="1">
        <v>5.0990000000000002</v>
      </c>
      <c r="E307" s="78"/>
      <c r="F307" s="1">
        <v>3.6850000000000001</v>
      </c>
      <c r="G307" s="74"/>
      <c r="I307" s="11">
        <v>3.71</v>
      </c>
      <c r="J307" s="41">
        <v>5.0990000000000002</v>
      </c>
      <c r="K307" s="41">
        <v>9.2870000000000008</v>
      </c>
      <c r="L307" s="41">
        <v>6.9669999999999996</v>
      </c>
      <c r="M307" s="11">
        <v>7.5529999999999999</v>
      </c>
      <c r="N307" s="11">
        <v>9.3789999999999996</v>
      </c>
      <c r="O307" s="11">
        <v>3.3660000000000001</v>
      </c>
      <c r="P307" s="11">
        <v>9.8000000000000004E-2</v>
      </c>
      <c r="Q307" s="11">
        <v>7.0220000000000002</v>
      </c>
      <c r="R307" s="11">
        <v>8.6999999999999994E-2</v>
      </c>
      <c r="S307" s="11">
        <v>6.5170000000000003</v>
      </c>
      <c r="T307" s="1">
        <v>0.23799999999999999</v>
      </c>
      <c r="U307" s="1">
        <v>7.8849999999999998</v>
      </c>
      <c r="V307" s="1">
        <v>0.10199999999999999</v>
      </c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1"/>
      <c r="EZ307" s="11"/>
      <c r="FA307" s="11"/>
      <c r="FB307" s="11"/>
      <c r="FC307" s="11"/>
      <c r="FD307" s="11"/>
      <c r="FE307" s="11"/>
      <c r="FF307" s="11"/>
      <c r="FG307" s="11"/>
      <c r="FH307" s="11"/>
      <c r="FI307" s="11"/>
      <c r="FJ307" s="11"/>
      <c r="FK307" s="11"/>
      <c r="FL307" s="11"/>
      <c r="FM307" s="11"/>
      <c r="FN307" s="11"/>
      <c r="FO307" s="11"/>
      <c r="FP307" s="11"/>
      <c r="FQ307" s="11"/>
      <c r="FR307" s="11"/>
      <c r="FS307" s="11"/>
      <c r="FT307" s="11"/>
      <c r="FU307" s="11"/>
      <c r="FV307" s="11"/>
      <c r="FW307" s="11"/>
      <c r="FX307" s="11"/>
      <c r="FY307" s="11"/>
      <c r="FZ307" s="11"/>
      <c r="GA307" s="11"/>
      <c r="GB307" s="11"/>
      <c r="GC307" s="11"/>
      <c r="GD307" s="11"/>
      <c r="GE307" s="11"/>
      <c r="GF307" s="11"/>
      <c r="GG307" s="11"/>
      <c r="GH307" s="11"/>
      <c r="GI307" s="11"/>
      <c r="GJ307" s="11"/>
      <c r="GK307" s="11"/>
      <c r="GL307" s="11"/>
      <c r="GM307" s="11"/>
      <c r="GN307" s="11"/>
      <c r="GO307" s="11"/>
      <c r="GP307" s="11"/>
      <c r="GQ307" s="11"/>
      <c r="GR307" s="11"/>
      <c r="GS307" s="11"/>
      <c r="GT307" s="11"/>
      <c r="GU307" s="11"/>
      <c r="GV307" s="11"/>
      <c r="GW307" s="11"/>
      <c r="GX307" s="11"/>
      <c r="GY307" s="11"/>
      <c r="GZ307" s="11"/>
      <c r="HA307" s="11"/>
      <c r="HB307" s="11"/>
      <c r="HC307" s="11"/>
      <c r="HD307" s="11"/>
      <c r="HE307" s="11"/>
      <c r="HF307" s="11"/>
      <c r="HG307" s="11"/>
      <c r="HH307" s="11"/>
      <c r="HI307" s="11"/>
      <c r="HJ307" s="11"/>
      <c r="HK307" s="11"/>
      <c r="HL307" s="11"/>
      <c r="HM307" s="11"/>
      <c r="HN307" s="11"/>
      <c r="HO307" s="11"/>
      <c r="HP307" s="11"/>
      <c r="HQ307" s="11"/>
      <c r="HR307" s="11"/>
      <c r="HS307" s="11"/>
      <c r="HT307" s="11"/>
      <c r="HU307" s="11"/>
      <c r="HV307" s="11"/>
      <c r="HW307" s="11"/>
      <c r="HX307" s="11"/>
      <c r="HY307" s="11"/>
      <c r="HZ307" s="11"/>
      <c r="IA307" s="11"/>
      <c r="IB307" s="11"/>
      <c r="IC307" s="11"/>
      <c r="ID307" s="11"/>
      <c r="IE307" s="11"/>
      <c r="IF307" s="11"/>
      <c r="IG307" s="11"/>
      <c r="IH307" s="11"/>
      <c r="II307" s="11"/>
      <c r="IJ307" s="11"/>
      <c r="IK307" s="11"/>
      <c r="IL307" s="11"/>
      <c r="IM307" s="11"/>
      <c r="IN307" s="11"/>
      <c r="IO307" s="11"/>
      <c r="IP307" s="11"/>
      <c r="IQ307" s="11"/>
      <c r="IR307" s="11"/>
      <c r="IS307" s="11"/>
      <c r="IT307" s="11"/>
      <c r="IU307" s="11"/>
      <c r="IV307" s="11"/>
      <c r="IW307" s="11"/>
      <c r="IX307" s="11"/>
      <c r="IY307" s="11"/>
      <c r="IZ307" s="11"/>
      <c r="JA307" s="11"/>
      <c r="JB307" s="11"/>
      <c r="JC307" s="11"/>
      <c r="JD307" s="11"/>
      <c r="JE307" s="11"/>
      <c r="JF307" s="11"/>
      <c r="JG307" s="11"/>
      <c r="JH307" s="11"/>
      <c r="JI307" s="11"/>
      <c r="JJ307" s="11"/>
      <c r="JK307" s="11"/>
      <c r="JL307" s="11"/>
      <c r="JM307" s="11"/>
      <c r="JN307" s="11"/>
      <c r="JO307" s="11"/>
      <c r="JP307" s="11"/>
      <c r="JQ307" s="11"/>
      <c r="JR307" s="11"/>
      <c r="JS307" s="11"/>
      <c r="JT307" s="11"/>
      <c r="JU307" s="11"/>
      <c r="JV307" s="11"/>
      <c r="JW307" s="11"/>
      <c r="JX307" s="11"/>
      <c r="JY307" s="11"/>
      <c r="JZ307" s="11"/>
      <c r="KA307" s="11"/>
      <c r="KB307" s="11"/>
      <c r="KC307" s="11"/>
      <c r="KD307" s="11"/>
      <c r="KE307" s="11"/>
      <c r="KF307" s="11"/>
      <c r="KG307" s="11"/>
      <c r="KH307" s="11"/>
      <c r="KI307" s="11"/>
      <c r="KJ307" s="11"/>
      <c r="KK307" s="11"/>
      <c r="KL307" s="11"/>
      <c r="KM307" s="11"/>
      <c r="KN307" s="11"/>
      <c r="KO307" s="11"/>
      <c r="KP307" s="11"/>
      <c r="KQ307" s="11"/>
      <c r="KR307" s="11"/>
      <c r="KS307" s="11"/>
      <c r="KT307" s="11"/>
      <c r="KU307" s="11"/>
      <c r="KV307" s="11"/>
      <c r="KW307" s="11"/>
      <c r="KX307" s="11"/>
      <c r="KY307" s="11"/>
      <c r="KZ307" s="11"/>
      <c r="LA307" s="11"/>
      <c r="LB307" s="11"/>
      <c r="LC307" s="11"/>
      <c r="LD307" s="11"/>
      <c r="LE307" s="11"/>
      <c r="LF307" s="11"/>
      <c r="LG307" s="11"/>
      <c r="LH307" s="11"/>
      <c r="LI307" s="11"/>
      <c r="LJ307" s="11"/>
      <c r="LK307" s="11"/>
      <c r="LL307" s="11"/>
      <c r="LM307" s="11"/>
      <c r="LN307" s="11"/>
      <c r="LO307" s="11"/>
      <c r="LP307" s="11"/>
      <c r="LQ307" s="11"/>
      <c r="LR307" s="11"/>
      <c r="LS307" s="11"/>
      <c r="LT307" s="11"/>
      <c r="LU307" s="11"/>
      <c r="LV307" s="11"/>
      <c r="LW307" s="11"/>
      <c r="LX307" s="11"/>
      <c r="LY307" s="11"/>
      <c r="LZ307" s="11"/>
      <c r="MA307" s="11"/>
      <c r="MB307" s="11"/>
      <c r="MC307" s="11"/>
      <c r="MD307" s="11"/>
      <c r="ME307" s="11"/>
      <c r="MF307" s="11"/>
      <c r="MG307" s="11"/>
      <c r="MH307" s="11"/>
      <c r="MI307" s="11"/>
      <c r="MJ307" s="11"/>
      <c r="MK307" s="11"/>
      <c r="ML307" s="11"/>
      <c r="MM307" s="11"/>
      <c r="MN307" s="11"/>
      <c r="MO307" s="11"/>
      <c r="MP307" s="11"/>
      <c r="MQ307" s="11"/>
      <c r="MR307" s="11"/>
      <c r="MS307" s="11"/>
      <c r="MT307" s="11"/>
      <c r="MU307" s="11"/>
      <c r="MV307" s="11"/>
      <c r="MW307" s="11"/>
      <c r="MX307" s="11"/>
      <c r="MY307" s="11"/>
      <c r="MZ307" s="11"/>
      <c r="NA307" s="11"/>
      <c r="NB307" s="11"/>
      <c r="NC307" s="11"/>
      <c r="ND307" s="11"/>
      <c r="NE307" s="11"/>
      <c r="NF307" s="11"/>
      <c r="NG307" s="11"/>
      <c r="NH307" s="11"/>
      <c r="NI307" s="11"/>
      <c r="NJ307" s="11"/>
      <c r="NK307" s="11"/>
      <c r="NL307" s="11"/>
      <c r="NM307" s="11"/>
      <c r="NN307" s="11"/>
      <c r="NO307" s="11"/>
      <c r="NP307" s="11"/>
      <c r="NQ307" s="11"/>
      <c r="NR307" s="11"/>
      <c r="NS307" s="11"/>
      <c r="NT307" s="11"/>
      <c r="NU307" s="11"/>
      <c r="NV307" s="11"/>
      <c r="NW307" s="11"/>
      <c r="NX307" s="11"/>
      <c r="NY307" s="11"/>
      <c r="NZ307" s="11"/>
      <c r="OA307" s="11"/>
      <c r="OB307" s="11"/>
      <c r="OC307" s="11"/>
      <c r="OD307" s="11"/>
      <c r="OE307" s="11"/>
      <c r="OF307" s="11"/>
      <c r="OG307" s="11"/>
      <c r="OH307" s="11"/>
      <c r="OI307" s="11"/>
      <c r="OJ307" s="11"/>
      <c r="OK307" s="11"/>
      <c r="OL307" s="11"/>
      <c r="OM307" s="11"/>
      <c r="ON307" s="11"/>
      <c r="OO307" s="11"/>
      <c r="OP307" s="11"/>
      <c r="OQ307" s="11"/>
      <c r="OR307" s="11"/>
      <c r="OS307" s="11"/>
      <c r="OT307" s="11"/>
      <c r="OU307" s="11"/>
      <c r="OV307" s="11"/>
      <c r="OW307" s="11"/>
      <c r="OX307" s="11"/>
      <c r="OY307" s="11"/>
      <c r="OZ307" s="11"/>
      <c r="PA307" s="11"/>
      <c r="PB307" s="11"/>
      <c r="PC307" s="11"/>
      <c r="PD307" s="11"/>
      <c r="PE307" s="11"/>
      <c r="PF307" s="11"/>
      <c r="PG307" s="11"/>
      <c r="PH307" s="11"/>
      <c r="PI307" s="11"/>
      <c r="PJ307" s="11"/>
      <c r="PK307" s="11"/>
      <c r="PL307" s="11"/>
      <c r="PM307" s="11"/>
      <c r="PN307" s="11"/>
      <c r="PO307" s="11"/>
      <c r="PP307" s="11"/>
      <c r="PQ307" s="11"/>
      <c r="PR307" s="11"/>
      <c r="PS307" s="11"/>
      <c r="PT307" s="11"/>
      <c r="PU307" s="11"/>
      <c r="PV307" s="11"/>
      <c r="PW307" s="11"/>
      <c r="PX307" s="11"/>
      <c r="PY307" s="11"/>
      <c r="PZ307" s="11"/>
      <c r="QA307" s="11"/>
      <c r="QB307" s="11"/>
      <c r="QC307" s="11"/>
      <c r="QD307" s="11"/>
      <c r="QE307" s="11"/>
      <c r="QF307" s="11"/>
      <c r="QG307" s="11"/>
      <c r="QH307" s="11"/>
      <c r="QI307" s="11"/>
      <c r="QJ307" s="11"/>
      <c r="QK307" s="11"/>
      <c r="QL307" s="11"/>
      <c r="QM307" s="11"/>
      <c r="QN307" s="11"/>
      <c r="QO307" s="11"/>
      <c r="QP307" s="11"/>
      <c r="QQ307" s="11"/>
      <c r="QR307" s="11"/>
      <c r="QS307" s="11"/>
      <c r="QT307" s="11"/>
      <c r="QU307" s="11"/>
      <c r="QV307" s="11"/>
      <c r="QW307" s="11"/>
      <c r="QX307" s="11"/>
      <c r="QY307" s="11"/>
      <c r="QZ307" s="11"/>
      <c r="RA307" s="11"/>
      <c r="RB307" s="11"/>
      <c r="RC307" s="11"/>
      <c r="RD307" s="11"/>
      <c r="RE307" s="11"/>
      <c r="RF307" s="11"/>
      <c r="RG307" s="11"/>
      <c r="RH307" s="11"/>
      <c r="RI307" s="11"/>
      <c r="RJ307" s="11"/>
      <c r="RK307" s="11"/>
      <c r="RL307" s="11"/>
      <c r="RM307" s="11"/>
      <c r="RN307" s="11"/>
      <c r="RO307" s="11"/>
      <c r="RP307" s="11"/>
      <c r="RQ307" s="11"/>
      <c r="RR307" s="11"/>
      <c r="RS307" s="11"/>
      <c r="RT307" s="11"/>
      <c r="RU307" s="11"/>
      <c r="RV307" s="11"/>
      <c r="RW307" s="11"/>
      <c r="RX307" s="11"/>
      <c r="RY307" s="11"/>
      <c r="RZ307" s="11"/>
      <c r="SA307" s="11"/>
      <c r="SB307" s="11"/>
      <c r="SC307" s="11"/>
      <c r="SD307" s="11"/>
      <c r="SE307" s="11"/>
      <c r="SF307" s="11"/>
      <c r="SG307" s="11"/>
      <c r="SH307" s="11"/>
      <c r="SI307" s="11"/>
      <c r="SJ307" s="11"/>
      <c r="SK307" s="11"/>
      <c r="SL307" s="11"/>
      <c r="SM307" s="11"/>
      <c r="SN307" s="11"/>
      <c r="SO307" s="11"/>
      <c r="SP307" s="11"/>
      <c r="SQ307" s="11"/>
      <c r="SR307" s="11"/>
      <c r="SS307" s="11"/>
      <c r="ST307" s="11"/>
      <c r="SU307" s="11"/>
      <c r="SV307" s="11"/>
      <c r="SW307" s="11"/>
      <c r="SX307" s="11"/>
      <c r="SY307" s="11"/>
      <c r="SZ307" s="11"/>
      <c r="TA307" s="11"/>
      <c r="TB307" s="11"/>
      <c r="TC307" s="11"/>
      <c r="TD307" s="11"/>
      <c r="TE307" s="11"/>
      <c r="TF307" s="11"/>
      <c r="TG307" s="11"/>
      <c r="TH307" s="11"/>
      <c r="TI307" s="11"/>
      <c r="TJ307" s="11"/>
      <c r="TK307" s="11"/>
      <c r="TL307" s="11"/>
      <c r="TM307" s="11"/>
      <c r="TN307" s="11"/>
      <c r="TO307" s="11"/>
      <c r="TP307" s="11"/>
      <c r="TQ307" s="11"/>
      <c r="TR307" s="11"/>
      <c r="TS307" s="11"/>
      <c r="TT307" s="11"/>
      <c r="TU307" s="11"/>
      <c r="TV307" s="11"/>
      <c r="TW307" s="11"/>
      <c r="TX307" s="11"/>
      <c r="TY307" s="11"/>
      <c r="TZ307" s="11"/>
    </row>
    <row r="308" spans="1:546" x14ac:dyDescent="0.25">
      <c r="A308" s="11"/>
      <c r="B308" s="72"/>
      <c r="C308" s="1" t="s">
        <v>63</v>
      </c>
      <c r="D308" s="50"/>
      <c r="E308" s="78"/>
      <c r="F308" s="1">
        <v>5.7949999999999999</v>
      </c>
      <c r="G308" s="74"/>
      <c r="I308" s="11"/>
      <c r="J308" s="41"/>
      <c r="K308" s="41"/>
      <c r="L308" s="4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1"/>
      <c r="EZ308" s="11"/>
      <c r="FA308" s="11"/>
      <c r="FB308" s="11"/>
      <c r="FC308" s="11"/>
      <c r="FD308" s="11"/>
      <c r="FE308" s="11"/>
      <c r="FF308" s="11"/>
      <c r="FG308" s="11"/>
      <c r="FH308" s="11"/>
      <c r="FI308" s="11"/>
      <c r="FJ308" s="11"/>
      <c r="FK308" s="11"/>
      <c r="FL308" s="11"/>
      <c r="FM308" s="11"/>
      <c r="FN308" s="11"/>
      <c r="FO308" s="11"/>
      <c r="FP308" s="11"/>
      <c r="FQ308" s="11"/>
      <c r="FR308" s="11"/>
      <c r="FS308" s="11"/>
      <c r="FT308" s="11"/>
      <c r="FU308" s="11"/>
      <c r="FV308" s="11"/>
      <c r="FW308" s="11"/>
      <c r="FX308" s="11"/>
      <c r="FY308" s="11"/>
      <c r="FZ308" s="11"/>
      <c r="GA308" s="11"/>
      <c r="GB308" s="11"/>
      <c r="GC308" s="11"/>
      <c r="GD308" s="11"/>
      <c r="GE308" s="11"/>
      <c r="GF308" s="11"/>
      <c r="GG308" s="11"/>
      <c r="GH308" s="11"/>
      <c r="GI308" s="11"/>
      <c r="GJ308" s="11"/>
      <c r="GK308" s="11"/>
      <c r="GL308" s="11"/>
      <c r="GM308" s="11"/>
      <c r="GN308" s="11"/>
      <c r="GO308" s="11"/>
      <c r="GP308" s="11"/>
      <c r="GQ308" s="11"/>
      <c r="GR308" s="11"/>
      <c r="GS308" s="11"/>
      <c r="GT308" s="11"/>
      <c r="GU308" s="11"/>
      <c r="GV308" s="11"/>
      <c r="GW308" s="11"/>
      <c r="GX308" s="11"/>
      <c r="GY308" s="11"/>
      <c r="GZ308" s="11"/>
      <c r="HA308" s="11"/>
      <c r="HB308" s="11"/>
      <c r="HC308" s="11"/>
      <c r="HD308" s="11"/>
      <c r="HE308" s="11"/>
      <c r="HF308" s="11"/>
      <c r="HG308" s="11"/>
      <c r="HH308" s="11"/>
      <c r="HI308" s="11"/>
      <c r="HJ308" s="11"/>
      <c r="HK308" s="11"/>
      <c r="HL308" s="11"/>
      <c r="HM308" s="11"/>
      <c r="HN308" s="11"/>
      <c r="HO308" s="11"/>
      <c r="HP308" s="11"/>
      <c r="HQ308" s="11"/>
      <c r="HR308" s="11"/>
      <c r="HS308" s="11"/>
      <c r="HT308" s="11"/>
      <c r="HU308" s="11"/>
      <c r="HV308" s="11"/>
      <c r="HW308" s="11"/>
      <c r="HX308" s="11"/>
      <c r="HY308" s="11"/>
      <c r="HZ308" s="11"/>
      <c r="IA308" s="11"/>
      <c r="IB308" s="11"/>
      <c r="IC308" s="11"/>
      <c r="ID308" s="11"/>
      <c r="IE308" s="11"/>
      <c r="IF308" s="11"/>
      <c r="IG308" s="11"/>
      <c r="IH308" s="11"/>
      <c r="II308" s="11"/>
      <c r="IJ308" s="11"/>
      <c r="IK308" s="11"/>
      <c r="IL308" s="11"/>
      <c r="IM308" s="11"/>
      <c r="IN308" s="11"/>
      <c r="IO308" s="11"/>
      <c r="IP308" s="11"/>
      <c r="IQ308" s="11"/>
      <c r="IR308" s="11"/>
      <c r="IS308" s="11"/>
      <c r="IT308" s="11"/>
      <c r="IU308" s="11"/>
      <c r="IV308" s="11"/>
      <c r="IW308" s="11"/>
      <c r="IX308" s="11"/>
      <c r="IY308" s="11"/>
      <c r="IZ308" s="11"/>
      <c r="JA308" s="11"/>
      <c r="JB308" s="11"/>
      <c r="JC308" s="11"/>
      <c r="JD308" s="11"/>
      <c r="JE308" s="11"/>
      <c r="JF308" s="11"/>
      <c r="JG308" s="11"/>
      <c r="JH308" s="11"/>
      <c r="JI308" s="11"/>
      <c r="JJ308" s="11"/>
      <c r="JK308" s="11"/>
      <c r="JL308" s="11"/>
      <c r="JM308" s="11"/>
      <c r="JN308" s="11"/>
      <c r="JO308" s="11"/>
      <c r="JP308" s="11"/>
      <c r="JQ308" s="11"/>
      <c r="JR308" s="11"/>
      <c r="JS308" s="11"/>
      <c r="JT308" s="11"/>
      <c r="JU308" s="11"/>
      <c r="JV308" s="11"/>
      <c r="JW308" s="11"/>
      <c r="JX308" s="11"/>
      <c r="JY308" s="11"/>
      <c r="JZ308" s="11"/>
      <c r="KA308" s="11"/>
      <c r="KB308" s="11"/>
      <c r="KC308" s="11"/>
      <c r="KD308" s="11"/>
      <c r="KE308" s="11"/>
      <c r="KF308" s="11"/>
      <c r="KG308" s="11"/>
      <c r="KH308" s="11"/>
      <c r="KI308" s="11"/>
      <c r="KJ308" s="11"/>
      <c r="KK308" s="11"/>
      <c r="KL308" s="11"/>
      <c r="KM308" s="11"/>
      <c r="KN308" s="11"/>
      <c r="KO308" s="11"/>
      <c r="KP308" s="11"/>
      <c r="KQ308" s="11"/>
      <c r="KR308" s="11"/>
      <c r="KS308" s="11"/>
      <c r="KT308" s="11"/>
      <c r="KU308" s="11"/>
      <c r="KV308" s="11"/>
      <c r="KW308" s="11"/>
      <c r="KX308" s="11"/>
      <c r="KY308" s="11"/>
      <c r="KZ308" s="11"/>
      <c r="LA308" s="11"/>
      <c r="LB308" s="11"/>
      <c r="LC308" s="11"/>
      <c r="LD308" s="11"/>
      <c r="LE308" s="11"/>
      <c r="LF308" s="11"/>
      <c r="LG308" s="11"/>
      <c r="LH308" s="11"/>
      <c r="LI308" s="11"/>
      <c r="LJ308" s="11"/>
      <c r="LK308" s="11"/>
      <c r="LL308" s="11"/>
      <c r="LM308" s="11"/>
      <c r="LN308" s="11"/>
      <c r="LO308" s="11"/>
      <c r="LP308" s="11"/>
      <c r="LQ308" s="11"/>
      <c r="LR308" s="11"/>
      <c r="LS308" s="11"/>
      <c r="LT308" s="11"/>
      <c r="LU308" s="11"/>
      <c r="LV308" s="11"/>
      <c r="LW308" s="11"/>
      <c r="LX308" s="11"/>
      <c r="LY308" s="11"/>
      <c r="LZ308" s="11"/>
      <c r="MA308" s="11"/>
      <c r="MB308" s="11"/>
      <c r="MC308" s="11"/>
      <c r="MD308" s="11"/>
      <c r="ME308" s="11"/>
      <c r="MF308" s="11"/>
      <c r="MG308" s="11"/>
      <c r="MH308" s="11"/>
      <c r="MI308" s="11"/>
      <c r="MJ308" s="11"/>
      <c r="MK308" s="11"/>
      <c r="ML308" s="11"/>
      <c r="MM308" s="11"/>
      <c r="MN308" s="11"/>
      <c r="MO308" s="11"/>
      <c r="MP308" s="11"/>
      <c r="MQ308" s="11"/>
      <c r="MR308" s="11"/>
      <c r="MS308" s="11"/>
      <c r="MT308" s="11"/>
      <c r="MU308" s="11"/>
      <c r="MV308" s="11"/>
      <c r="MW308" s="11"/>
      <c r="MX308" s="11"/>
      <c r="MY308" s="11"/>
      <c r="MZ308" s="11"/>
      <c r="NA308" s="11"/>
      <c r="NB308" s="11"/>
      <c r="NC308" s="11"/>
      <c r="ND308" s="11"/>
      <c r="NE308" s="11"/>
      <c r="NF308" s="11"/>
      <c r="NG308" s="11"/>
      <c r="NH308" s="11"/>
      <c r="NI308" s="11"/>
      <c r="NJ308" s="11"/>
      <c r="NK308" s="11"/>
      <c r="NL308" s="11"/>
      <c r="NM308" s="11"/>
      <c r="NN308" s="11"/>
      <c r="NO308" s="11"/>
      <c r="NP308" s="11"/>
      <c r="NQ308" s="11"/>
      <c r="NR308" s="11"/>
      <c r="NS308" s="11"/>
      <c r="NT308" s="11"/>
      <c r="NU308" s="11"/>
      <c r="NV308" s="11"/>
      <c r="NW308" s="11"/>
      <c r="NX308" s="11"/>
      <c r="NY308" s="11"/>
      <c r="NZ308" s="11"/>
      <c r="OA308" s="11"/>
      <c r="OB308" s="11"/>
      <c r="OC308" s="11"/>
      <c r="OD308" s="11"/>
      <c r="OE308" s="11"/>
      <c r="OF308" s="11"/>
      <c r="OG308" s="11"/>
      <c r="OH308" s="11"/>
      <c r="OI308" s="11"/>
      <c r="OJ308" s="11"/>
      <c r="OK308" s="11"/>
      <c r="OL308" s="11"/>
      <c r="OM308" s="11"/>
      <c r="ON308" s="11"/>
      <c r="OO308" s="11"/>
      <c r="OP308" s="11"/>
      <c r="OQ308" s="11"/>
      <c r="OR308" s="11"/>
      <c r="OS308" s="11"/>
      <c r="OT308" s="11"/>
      <c r="OU308" s="11"/>
      <c r="OV308" s="11"/>
      <c r="OW308" s="11"/>
      <c r="OX308" s="11"/>
      <c r="OY308" s="11"/>
      <c r="OZ308" s="11"/>
      <c r="PA308" s="11"/>
      <c r="PB308" s="11"/>
      <c r="PC308" s="11"/>
      <c r="PD308" s="11"/>
      <c r="PE308" s="11"/>
      <c r="PF308" s="11"/>
      <c r="PG308" s="11"/>
      <c r="PH308" s="11"/>
      <c r="PI308" s="11"/>
      <c r="PJ308" s="11"/>
      <c r="PK308" s="11"/>
      <c r="PL308" s="11"/>
      <c r="PM308" s="11"/>
      <c r="PN308" s="11"/>
      <c r="PO308" s="11"/>
      <c r="PP308" s="11"/>
      <c r="PQ308" s="11"/>
      <c r="PR308" s="11"/>
      <c r="PS308" s="11"/>
      <c r="PT308" s="11"/>
      <c r="PU308" s="11"/>
      <c r="PV308" s="11"/>
      <c r="PW308" s="11"/>
      <c r="PX308" s="11"/>
      <c r="PY308" s="11"/>
      <c r="PZ308" s="11"/>
      <c r="QA308" s="11"/>
      <c r="QB308" s="11"/>
      <c r="QC308" s="11"/>
      <c r="QD308" s="11"/>
      <c r="QE308" s="11"/>
      <c r="QF308" s="11"/>
      <c r="QG308" s="11"/>
      <c r="QH308" s="11"/>
      <c r="QI308" s="11"/>
      <c r="QJ308" s="11"/>
      <c r="QK308" s="11"/>
      <c r="QL308" s="11"/>
      <c r="QM308" s="11"/>
      <c r="QN308" s="11"/>
      <c r="QO308" s="11"/>
      <c r="QP308" s="11"/>
      <c r="QQ308" s="11"/>
      <c r="QR308" s="11"/>
      <c r="QS308" s="11"/>
      <c r="QT308" s="11"/>
      <c r="QU308" s="11"/>
      <c r="QV308" s="11"/>
      <c r="QW308" s="11"/>
      <c r="QX308" s="11"/>
      <c r="QY308" s="11"/>
      <c r="QZ308" s="11"/>
      <c r="RA308" s="11"/>
      <c r="RB308" s="11"/>
      <c r="RC308" s="11"/>
      <c r="RD308" s="11"/>
      <c r="RE308" s="11"/>
      <c r="RF308" s="11"/>
      <c r="RG308" s="11"/>
      <c r="RH308" s="11"/>
      <c r="RI308" s="11"/>
      <c r="RJ308" s="11"/>
      <c r="RK308" s="11"/>
      <c r="RL308" s="11"/>
      <c r="RM308" s="11"/>
      <c r="RN308" s="11"/>
      <c r="RO308" s="11"/>
      <c r="RP308" s="11"/>
      <c r="RQ308" s="11"/>
      <c r="RR308" s="11"/>
      <c r="RS308" s="11"/>
      <c r="RT308" s="11"/>
      <c r="RU308" s="11"/>
      <c r="RV308" s="11"/>
      <c r="RW308" s="11"/>
      <c r="RX308" s="11"/>
      <c r="RY308" s="11"/>
      <c r="RZ308" s="11"/>
      <c r="SA308" s="11"/>
      <c r="SB308" s="11"/>
      <c r="SC308" s="11"/>
      <c r="SD308" s="11"/>
      <c r="SE308" s="11"/>
      <c r="SF308" s="11"/>
      <c r="SG308" s="11"/>
      <c r="SH308" s="11"/>
      <c r="SI308" s="11"/>
      <c r="SJ308" s="11"/>
      <c r="SK308" s="11"/>
      <c r="SL308" s="11"/>
      <c r="SM308" s="11"/>
      <c r="SN308" s="11"/>
      <c r="SO308" s="11"/>
      <c r="SP308" s="11"/>
      <c r="SQ308" s="11"/>
      <c r="SR308" s="11"/>
      <c r="SS308" s="11"/>
      <c r="ST308" s="11"/>
      <c r="SU308" s="11"/>
      <c r="SV308" s="11"/>
      <c r="SW308" s="11"/>
      <c r="SX308" s="11"/>
      <c r="SY308" s="11"/>
      <c r="SZ308" s="11"/>
      <c r="TA308" s="11"/>
      <c r="TB308" s="11"/>
      <c r="TC308" s="11"/>
      <c r="TD308" s="11"/>
      <c r="TE308" s="11"/>
      <c r="TF308" s="11"/>
      <c r="TG308" s="11"/>
      <c r="TH308" s="11"/>
      <c r="TI308" s="11"/>
      <c r="TJ308" s="11"/>
      <c r="TK308" s="11"/>
      <c r="TL308" s="11"/>
      <c r="TM308" s="11"/>
      <c r="TN308" s="11"/>
      <c r="TO308" s="11"/>
      <c r="TP308" s="11"/>
      <c r="TQ308" s="11"/>
      <c r="TR308" s="11"/>
      <c r="TS308" s="11"/>
      <c r="TT308" s="11"/>
      <c r="TU308" s="11"/>
      <c r="TV308" s="11"/>
      <c r="TW308" s="11"/>
      <c r="TX308" s="11"/>
      <c r="TY308" s="11"/>
      <c r="TZ308" s="11"/>
    </row>
    <row r="309" spans="1:546" x14ac:dyDescent="0.25">
      <c r="A309" s="11"/>
      <c r="B309" s="72"/>
      <c r="C309" s="1" t="s">
        <v>47</v>
      </c>
      <c r="D309" s="50"/>
      <c r="E309" s="78"/>
      <c r="F309" s="1">
        <v>0.90800000000000003</v>
      </c>
      <c r="G309" s="74"/>
      <c r="I309" s="11"/>
      <c r="J309" s="41"/>
      <c r="K309" s="41"/>
      <c r="L309" s="4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1"/>
      <c r="EZ309" s="11"/>
      <c r="FA309" s="11"/>
      <c r="FB309" s="11"/>
      <c r="FC309" s="11"/>
      <c r="FD309" s="11"/>
      <c r="FE309" s="11"/>
      <c r="FF309" s="11"/>
      <c r="FG309" s="11"/>
      <c r="FH309" s="11"/>
      <c r="FI309" s="11"/>
      <c r="FJ309" s="11"/>
      <c r="FK309" s="11"/>
      <c r="FL309" s="11"/>
      <c r="FM309" s="11"/>
      <c r="FN309" s="11"/>
      <c r="FO309" s="11"/>
      <c r="FP309" s="11"/>
      <c r="FQ309" s="11"/>
      <c r="FR309" s="11"/>
      <c r="FS309" s="11"/>
      <c r="FT309" s="11"/>
      <c r="FU309" s="11"/>
      <c r="FV309" s="11"/>
      <c r="FW309" s="11"/>
      <c r="FX309" s="11"/>
      <c r="FY309" s="11"/>
      <c r="FZ309" s="11"/>
      <c r="GA309" s="11"/>
      <c r="GB309" s="11"/>
      <c r="GC309" s="11"/>
      <c r="GD309" s="11"/>
      <c r="GE309" s="11"/>
      <c r="GF309" s="11"/>
      <c r="GG309" s="11"/>
      <c r="GH309" s="11"/>
      <c r="GI309" s="11"/>
      <c r="GJ309" s="11"/>
      <c r="GK309" s="11"/>
      <c r="GL309" s="11"/>
      <c r="GM309" s="11"/>
      <c r="GN309" s="11"/>
      <c r="GO309" s="11"/>
      <c r="GP309" s="11"/>
      <c r="GQ309" s="11"/>
      <c r="GR309" s="11"/>
      <c r="GS309" s="11"/>
      <c r="GT309" s="11"/>
      <c r="GU309" s="11"/>
      <c r="GV309" s="11"/>
      <c r="GW309" s="11"/>
      <c r="GX309" s="11"/>
      <c r="GY309" s="11"/>
      <c r="GZ309" s="11"/>
      <c r="HA309" s="11"/>
      <c r="HB309" s="11"/>
      <c r="HC309" s="11"/>
      <c r="HD309" s="11"/>
      <c r="HE309" s="11"/>
      <c r="HF309" s="11"/>
      <c r="HG309" s="11"/>
      <c r="HH309" s="11"/>
      <c r="HI309" s="11"/>
      <c r="HJ309" s="11"/>
      <c r="HK309" s="11"/>
      <c r="HL309" s="11"/>
      <c r="HM309" s="11"/>
      <c r="HN309" s="11"/>
      <c r="HO309" s="11"/>
      <c r="HP309" s="11"/>
      <c r="HQ309" s="11"/>
      <c r="HR309" s="11"/>
      <c r="HS309" s="11"/>
      <c r="HT309" s="11"/>
      <c r="HU309" s="11"/>
      <c r="HV309" s="11"/>
      <c r="HW309" s="11"/>
      <c r="HX309" s="11"/>
      <c r="HY309" s="11"/>
      <c r="HZ309" s="11"/>
      <c r="IA309" s="11"/>
      <c r="IB309" s="11"/>
      <c r="IC309" s="11"/>
      <c r="ID309" s="11"/>
      <c r="IE309" s="11"/>
      <c r="IF309" s="11"/>
      <c r="IG309" s="11"/>
      <c r="IH309" s="11"/>
      <c r="II309" s="11"/>
      <c r="IJ309" s="11"/>
      <c r="IK309" s="11"/>
      <c r="IL309" s="11"/>
      <c r="IM309" s="11"/>
      <c r="IN309" s="11"/>
      <c r="IO309" s="11"/>
      <c r="IP309" s="11"/>
      <c r="IQ309" s="11"/>
      <c r="IR309" s="11"/>
      <c r="IS309" s="11"/>
      <c r="IT309" s="11"/>
      <c r="IU309" s="11"/>
      <c r="IV309" s="11"/>
      <c r="IW309" s="11"/>
      <c r="IX309" s="11"/>
      <c r="IY309" s="11"/>
      <c r="IZ309" s="11"/>
      <c r="JA309" s="11"/>
      <c r="JB309" s="11"/>
      <c r="JC309" s="11"/>
      <c r="JD309" s="11"/>
      <c r="JE309" s="11"/>
      <c r="JF309" s="11"/>
      <c r="JG309" s="11"/>
      <c r="JH309" s="11"/>
      <c r="JI309" s="11"/>
      <c r="JJ309" s="11"/>
      <c r="JK309" s="11"/>
      <c r="JL309" s="11"/>
      <c r="JM309" s="11"/>
      <c r="JN309" s="11"/>
      <c r="JO309" s="11"/>
      <c r="JP309" s="11"/>
      <c r="JQ309" s="11"/>
      <c r="JR309" s="11"/>
      <c r="JS309" s="11"/>
      <c r="JT309" s="11"/>
      <c r="JU309" s="11"/>
      <c r="JV309" s="11"/>
      <c r="JW309" s="11"/>
      <c r="JX309" s="11"/>
      <c r="JY309" s="11"/>
      <c r="JZ309" s="11"/>
      <c r="KA309" s="11"/>
      <c r="KB309" s="11"/>
      <c r="KC309" s="11"/>
      <c r="KD309" s="11"/>
      <c r="KE309" s="11"/>
      <c r="KF309" s="11"/>
      <c r="KG309" s="11"/>
      <c r="KH309" s="11"/>
      <c r="KI309" s="11"/>
      <c r="KJ309" s="11"/>
      <c r="KK309" s="11"/>
      <c r="KL309" s="11"/>
      <c r="KM309" s="11"/>
      <c r="KN309" s="11"/>
      <c r="KO309" s="11"/>
      <c r="KP309" s="11"/>
      <c r="KQ309" s="11"/>
      <c r="KR309" s="11"/>
      <c r="KS309" s="11"/>
      <c r="KT309" s="11"/>
      <c r="KU309" s="11"/>
      <c r="KV309" s="11"/>
      <c r="KW309" s="11"/>
      <c r="KX309" s="11"/>
      <c r="KY309" s="11"/>
      <c r="KZ309" s="11"/>
      <c r="LA309" s="11"/>
      <c r="LB309" s="11"/>
      <c r="LC309" s="11"/>
      <c r="LD309" s="11"/>
      <c r="LE309" s="11"/>
      <c r="LF309" s="11"/>
      <c r="LG309" s="11"/>
      <c r="LH309" s="11"/>
      <c r="LI309" s="11"/>
      <c r="LJ309" s="11"/>
      <c r="LK309" s="11"/>
      <c r="LL309" s="11"/>
      <c r="LM309" s="11"/>
      <c r="LN309" s="11"/>
      <c r="LO309" s="11"/>
      <c r="LP309" s="11"/>
      <c r="LQ309" s="11"/>
      <c r="LR309" s="11"/>
      <c r="LS309" s="11"/>
      <c r="LT309" s="11"/>
      <c r="LU309" s="11"/>
      <c r="LV309" s="11"/>
      <c r="LW309" s="11"/>
      <c r="LX309" s="11"/>
      <c r="LY309" s="11"/>
      <c r="LZ309" s="11"/>
      <c r="MA309" s="11"/>
      <c r="MB309" s="11"/>
      <c r="MC309" s="11"/>
      <c r="MD309" s="11"/>
      <c r="ME309" s="11"/>
      <c r="MF309" s="11"/>
      <c r="MG309" s="11"/>
      <c r="MH309" s="11"/>
      <c r="MI309" s="11"/>
      <c r="MJ309" s="11"/>
      <c r="MK309" s="11"/>
      <c r="ML309" s="11"/>
      <c r="MM309" s="11"/>
      <c r="MN309" s="11"/>
      <c r="MO309" s="11"/>
      <c r="MP309" s="11"/>
      <c r="MQ309" s="11"/>
      <c r="MR309" s="11"/>
      <c r="MS309" s="11"/>
      <c r="MT309" s="11"/>
      <c r="MU309" s="11"/>
      <c r="MV309" s="11"/>
      <c r="MW309" s="11"/>
      <c r="MX309" s="11"/>
      <c r="MY309" s="11"/>
      <c r="MZ309" s="11"/>
      <c r="NA309" s="11"/>
      <c r="NB309" s="11"/>
      <c r="NC309" s="11"/>
      <c r="ND309" s="11"/>
      <c r="NE309" s="11"/>
      <c r="NF309" s="11"/>
      <c r="NG309" s="11"/>
      <c r="NH309" s="11"/>
      <c r="NI309" s="11"/>
      <c r="NJ309" s="11"/>
      <c r="NK309" s="11"/>
      <c r="NL309" s="11"/>
      <c r="NM309" s="11"/>
      <c r="NN309" s="11"/>
      <c r="NO309" s="11"/>
      <c r="NP309" s="11"/>
      <c r="NQ309" s="11"/>
      <c r="NR309" s="11"/>
      <c r="NS309" s="11"/>
      <c r="NT309" s="11"/>
      <c r="NU309" s="11"/>
      <c r="NV309" s="11"/>
      <c r="NW309" s="11"/>
      <c r="NX309" s="11"/>
      <c r="NY309" s="11"/>
      <c r="NZ309" s="11"/>
      <c r="OA309" s="11"/>
      <c r="OB309" s="11"/>
      <c r="OC309" s="11"/>
      <c r="OD309" s="11"/>
      <c r="OE309" s="11"/>
      <c r="OF309" s="11"/>
      <c r="OG309" s="11"/>
      <c r="OH309" s="11"/>
      <c r="OI309" s="11"/>
      <c r="OJ309" s="11"/>
      <c r="OK309" s="11"/>
      <c r="OL309" s="11"/>
      <c r="OM309" s="11"/>
      <c r="ON309" s="11"/>
      <c r="OO309" s="11"/>
      <c r="OP309" s="11"/>
      <c r="OQ309" s="11"/>
      <c r="OR309" s="11"/>
      <c r="OS309" s="11"/>
      <c r="OT309" s="11"/>
      <c r="OU309" s="11"/>
      <c r="OV309" s="11"/>
      <c r="OW309" s="11"/>
      <c r="OX309" s="11"/>
      <c r="OY309" s="11"/>
      <c r="OZ309" s="11"/>
      <c r="PA309" s="11"/>
      <c r="PB309" s="11"/>
      <c r="PC309" s="11"/>
      <c r="PD309" s="11"/>
      <c r="PE309" s="11"/>
      <c r="PF309" s="11"/>
      <c r="PG309" s="11"/>
      <c r="PH309" s="11"/>
      <c r="PI309" s="11"/>
      <c r="PJ309" s="11"/>
      <c r="PK309" s="11"/>
      <c r="PL309" s="11"/>
      <c r="PM309" s="11"/>
      <c r="PN309" s="11"/>
      <c r="PO309" s="11"/>
      <c r="PP309" s="11"/>
      <c r="PQ309" s="11"/>
      <c r="PR309" s="11"/>
      <c r="PS309" s="11"/>
      <c r="PT309" s="11"/>
      <c r="PU309" s="11"/>
      <c r="PV309" s="11"/>
      <c r="PW309" s="11"/>
      <c r="PX309" s="11"/>
      <c r="PY309" s="11"/>
      <c r="PZ309" s="11"/>
      <c r="QA309" s="11"/>
      <c r="QB309" s="11"/>
      <c r="QC309" s="11"/>
      <c r="QD309" s="11"/>
      <c r="QE309" s="11"/>
      <c r="QF309" s="11"/>
      <c r="QG309" s="11"/>
      <c r="QH309" s="11"/>
      <c r="QI309" s="11"/>
      <c r="QJ309" s="11"/>
      <c r="QK309" s="11"/>
      <c r="QL309" s="11"/>
      <c r="QM309" s="11"/>
      <c r="QN309" s="11"/>
      <c r="QO309" s="11"/>
      <c r="QP309" s="11"/>
      <c r="QQ309" s="11"/>
      <c r="QR309" s="11"/>
      <c r="QS309" s="11"/>
      <c r="QT309" s="11"/>
      <c r="QU309" s="11"/>
      <c r="QV309" s="11"/>
      <c r="QW309" s="11"/>
      <c r="QX309" s="11"/>
      <c r="QY309" s="11"/>
      <c r="QZ309" s="11"/>
      <c r="RA309" s="11"/>
      <c r="RB309" s="11"/>
      <c r="RC309" s="11"/>
      <c r="RD309" s="11"/>
      <c r="RE309" s="11"/>
      <c r="RF309" s="11"/>
      <c r="RG309" s="11"/>
      <c r="RH309" s="11"/>
      <c r="RI309" s="11"/>
      <c r="RJ309" s="11"/>
      <c r="RK309" s="11"/>
      <c r="RL309" s="11"/>
      <c r="RM309" s="11"/>
      <c r="RN309" s="11"/>
      <c r="RO309" s="11"/>
      <c r="RP309" s="11"/>
      <c r="RQ309" s="11"/>
      <c r="RR309" s="11"/>
      <c r="RS309" s="11"/>
      <c r="RT309" s="11"/>
      <c r="RU309" s="11"/>
      <c r="RV309" s="11"/>
      <c r="RW309" s="11"/>
      <c r="RX309" s="11"/>
      <c r="RY309" s="11"/>
      <c r="RZ309" s="11"/>
      <c r="SA309" s="11"/>
      <c r="SB309" s="11"/>
      <c r="SC309" s="11"/>
      <c r="SD309" s="11"/>
      <c r="SE309" s="11"/>
      <c r="SF309" s="11"/>
      <c r="SG309" s="11"/>
      <c r="SH309" s="11"/>
      <c r="SI309" s="11"/>
      <c r="SJ309" s="11"/>
      <c r="SK309" s="11"/>
      <c r="SL309" s="11"/>
      <c r="SM309" s="11"/>
      <c r="SN309" s="11"/>
      <c r="SO309" s="11"/>
      <c r="SP309" s="11"/>
      <c r="SQ309" s="11"/>
      <c r="SR309" s="11"/>
      <c r="SS309" s="11"/>
      <c r="ST309" s="11"/>
      <c r="SU309" s="11"/>
      <c r="SV309" s="11"/>
      <c r="SW309" s="11"/>
      <c r="SX309" s="11"/>
      <c r="SY309" s="11"/>
      <c r="SZ309" s="11"/>
      <c r="TA309" s="11"/>
      <c r="TB309" s="11"/>
      <c r="TC309" s="11"/>
      <c r="TD309" s="11"/>
      <c r="TE309" s="11"/>
      <c r="TF309" s="11"/>
      <c r="TG309" s="11"/>
      <c r="TH309" s="11"/>
      <c r="TI309" s="11"/>
      <c r="TJ309" s="11"/>
      <c r="TK309" s="11"/>
      <c r="TL309" s="11"/>
      <c r="TM309" s="11"/>
      <c r="TN309" s="11"/>
      <c r="TO309" s="11"/>
      <c r="TP309" s="11"/>
      <c r="TQ309" s="11"/>
      <c r="TR309" s="11"/>
      <c r="TS309" s="11"/>
      <c r="TT309" s="11"/>
      <c r="TU309" s="11"/>
      <c r="TV309" s="11"/>
      <c r="TW309" s="11"/>
      <c r="TX309" s="11"/>
      <c r="TY309" s="11"/>
      <c r="TZ309" s="11"/>
    </row>
    <row r="310" spans="1:546" x14ac:dyDescent="0.25">
      <c r="A310" s="11"/>
      <c r="B310" s="72"/>
      <c r="C310" s="1" t="s">
        <v>70</v>
      </c>
      <c r="D310" s="50"/>
      <c r="E310" s="78"/>
      <c r="F310" s="1">
        <v>1.607</v>
      </c>
      <c r="G310" s="74"/>
      <c r="I310" s="11"/>
      <c r="J310" s="41"/>
      <c r="K310" s="41"/>
      <c r="L310" s="4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1"/>
      <c r="EZ310" s="11"/>
      <c r="FA310" s="11"/>
      <c r="FB310" s="11"/>
      <c r="FC310" s="11"/>
      <c r="FD310" s="11"/>
      <c r="FE310" s="11"/>
      <c r="FF310" s="11"/>
      <c r="FG310" s="11"/>
      <c r="FH310" s="11"/>
      <c r="FI310" s="11"/>
      <c r="FJ310" s="11"/>
      <c r="FK310" s="11"/>
      <c r="FL310" s="11"/>
      <c r="FM310" s="11"/>
      <c r="FN310" s="11"/>
      <c r="FO310" s="11"/>
      <c r="FP310" s="11"/>
      <c r="FQ310" s="11"/>
      <c r="FR310" s="11"/>
      <c r="FS310" s="11"/>
      <c r="FT310" s="11"/>
      <c r="FU310" s="11"/>
      <c r="FV310" s="11"/>
      <c r="FW310" s="11"/>
      <c r="FX310" s="11"/>
      <c r="FY310" s="11"/>
      <c r="FZ310" s="11"/>
      <c r="GA310" s="11"/>
      <c r="GB310" s="11"/>
      <c r="GC310" s="11"/>
      <c r="GD310" s="11"/>
      <c r="GE310" s="11"/>
      <c r="GF310" s="11"/>
      <c r="GG310" s="11"/>
      <c r="GH310" s="11"/>
      <c r="GI310" s="11"/>
      <c r="GJ310" s="11"/>
      <c r="GK310" s="11"/>
      <c r="GL310" s="11"/>
      <c r="GM310" s="11"/>
      <c r="GN310" s="11"/>
      <c r="GO310" s="11"/>
      <c r="GP310" s="11"/>
      <c r="GQ310" s="11"/>
      <c r="GR310" s="11"/>
      <c r="GS310" s="11"/>
      <c r="GT310" s="11"/>
      <c r="GU310" s="11"/>
      <c r="GV310" s="11"/>
      <c r="GW310" s="11"/>
      <c r="GX310" s="11"/>
      <c r="GY310" s="11"/>
      <c r="GZ310" s="11"/>
      <c r="HA310" s="11"/>
      <c r="HB310" s="11"/>
      <c r="HC310" s="11"/>
      <c r="HD310" s="11"/>
      <c r="HE310" s="11"/>
      <c r="HF310" s="11"/>
      <c r="HG310" s="11"/>
      <c r="HH310" s="11"/>
      <c r="HI310" s="11"/>
      <c r="HJ310" s="11"/>
      <c r="HK310" s="11"/>
      <c r="HL310" s="11"/>
      <c r="HM310" s="11"/>
      <c r="HN310" s="11"/>
      <c r="HO310" s="11"/>
      <c r="HP310" s="11"/>
      <c r="HQ310" s="11"/>
      <c r="HR310" s="11"/>
      <c r="HS310" s="11"/>
      <c r="HT310" s="11"/>
      <c r="HU310" s="11"/>
      <c r="HV310" s="11"/>
      <c r="HW310" s="11"/>
      <c r="HX310" s="11"/>
      <c r="HY310" s="11"/>
      <c r="HZ310" s="11"/>
      <c r="IA310" s="11"/>
      <c r="IB310" s="11"/>
      <c r="IC310" s="11"/>
      <c r="ID310" s="11"/>
      <c r="IE310" s="11"/>
      <c r="IF310" s="11"/>
      <c r="IG310" s="11"/>
      <c r="IH310" s="11"/>
      <c r="II310" s="11"/>
      <c r="IJ310" s="11"/>
      <c r="IK310" s="11"/>
      <c r="IL310" s="11"/>
      <c r="IM310" s="11"/>
      <c r="IN310" s="11"/>
      <c r="IO310" s="11"/>
      <c r="IP310" s="11"/>
      <c r="IQ310" s="11"/>
      <c r="IR310" s="11"/>
      <c r="IS310" s="11"/>
      <c r="IT310" s="11"/>
      <c r="IU310" s="11"/>
      <c r="IV310" s="11"/>
      <c r="IW310" s="11"/>
      <c r="IX310" s="11"/>
      <c r="IY310" s="11"/>
      <c r="IZ310" s="11"/>
      <c r="JA310" s="11"/>
      <c r="JB310" s="11"/>
      <c r="JC310" s="11"/>
      <c r="JD310" s="11"/>
      <c r="JE310" s="11"/>
      <c r="JF310" s="11"/>
      <c r="JG310" s="11"/>
      <c r="JH310" s="11"/>
      <c r="JI310" s="11"/>
      <c r="JJ310" s="11"/>
      <c r="JK310" s="11"/>
      <c r="JL310" s="11"/>
      <c r="JM310" s="11"/>
      <c r="JN310" s="11"/>
      <c r="JO310" s="11"/>
      <c r="JP310" s="11"/>
      <c r="JQ310" s="11"/>
      <c r="JR310" s="11"/>
      <c r="JS310" s="11"/>
      <c r="JT310" s="11"/>
      <c r="JU310" s="11"/>
      <c r="JV310" s="11"/>
      <c r="JW310" s="11"/>
      <c r="JX310" s="11"/>
      <c r="JY310" s="11"/>
      <c r="JZ310" s="11"/>
      <c r="KA310" s="11"/>
      <c r="KB310" s="11"/>
      <c r="KC310" s="11"/>
      <c r="KD310" s="11"/>
      <c r="KE310" s="11"/>
      <c r="KF310" s="11"/>
      <c r="KG310" s="11"/>
      <c r="KH310" s="11"/>
      <c r="KI310" s="11"/>
      <c r="KJ310" s="11"/>
      <c r="KK310" s="11"/>
      <c r="KL310" s="11"/>
      <c r="KM310" s="11"/>
      <c r="KN310" s="11"/>
      <c r="KO310" s="11"/>
      <c r="KP310" s="11"/>
      <c r="KQ310" s="11"/>
      <c r="KR310" s="11"/>
      <c r="KS310" s="11"/>
      <c r="KT310" s="11"/>
      <c r="KU310" s="11"/>
      <c r="KV310" s="11"/>
      <c r="KW310" s="11"/>
      <c r="KX310" s="11"/>
      <c r="KY310" s="11"/>
      <c r="KZ310" s="11"/>
      <c r="LA310" s="11"/>
      <c r="LB310" s="11"/>
      <c r="LC310" s="11"/>
      <c r="LD310" s="11"/>
      <c r="LE310" s="11"/>
      <c r="LF310" s="11"/>
      <c r="LG310" s="11"/>
      <c r="LH310" s="11"/>
      <c r="LI310" s="11"/>
      <c r="LJ310" s="11"/>
      <c r="LK310" s="11"/>
      <c r="LL310" s="11"/>
      <c r="LM310" s="11"/>
      <c r="LN310" s="11"/>
      <c r="LO310" s="11"/>
      <c r="LP310" s="11"/>
      <c r="LQ310" s="11"/>
      <c r="LR310" s="11"/>
      <c r="LS310" s="11"/>
      <c r="LT310" s="11"/>
      <c r="LU310" s="11"/>
      <c r="LV310" s="11"/>
      <c r="LW310" s="11"/>
      <c r="LX310" s="11"/>
      <c r="LY310" s="11"/>
      <c r="LZ310" s="11"/>
      <c r="MA310" s="11"/>
      <c r="MB310" s="11"/>
      <c r="MC310" s="11"/>
      <c r="MD310" s="11"/>
      <c r="ME310" s="11"/>
      <c r="MF310" s="11"/>
      <c r="MG310" s="11"/>
      <c r="MH310" s="11"/>
      <c r="MI310" s="11"/>
      <c r="MJ310" s="11"/>
      <c r="MK310" s="11"/>
      <c r="ML310" s="11"/>
      <c r="MM310" s="11"/>
      <c r="MN310" s="11"/>
      <c r="MO310" s="11"/>
      <c r="MP310" s="11"/>
      <c r="MQ310" s="11"/>
      <c r="MR310" s="11"/>
      <c r="MS310" s="11"/>
      <c r="MT310" s="11"/>
      <c r="MU310" s="11"/>
      <c r="MV310" s="11"/>
      <c r="MW310" s="11"/>
      <c r="MX310" s="11"/>
      <c r="MY310" s="11"/>
      <c r="MZ310" s="11"/>
      <c r="NA310" s="11"/>
      <c r="NB310" s="11"/>
      <c r="NC310" s="11"/>
      <c r="ND310" s="11"/>
      <c r="NE310" s="11"/>
      <c r="NF310" s="11"/>
      <c r="NG310" s="11"/>
      <c r="NH310" s="11"/>
      <c r="NI310" s="11"/>
      <c r="NJ310" s="11"/>
      <c r="NK310" s="11"/>
      <c r="NL310" s="11"/>
      <c r="NM310" s="11"/>
      <c r="NN310" s="11"/>
      <c r="NO310" s="11"/>
      <c r="NP310" s="11"/>
      <c r="NQ310" s="11"/>
      <c r="NR310" s="11"/>
      <c r="NS310" s="11"/>
      <c r="NT310" s="11"/>
      <c r="NU310" s="11"/>
      <c r="NV310" s="11"/>
      <c r="NW310" s="11"/>
      <c r="NX310" s="11"/>
      <c r="NY310" s="11"/>
      <c r="NZ310" s="11"/>
      <c r="OA310" s="11"/>
      <c r="OB310" s="11"/>
      <c r="OC310" s="11"/>
      <c r="OD310" s="11"/>
      <c r="OE310" s="11"/>
      <c r="OF310" s="11"/>
      <c r="OG310" s="11"/>
      <c r="OH310" s="11"/>
      <c r="OI310" s="11"/>
      <c r="OJ310" s="11"/>
      <c r="OK310" s="11"/>
      <c r="OL310" s="11"/>
      <c r="OM310" s="11"/>
      <c r="ON310" s="11"/>
      <c r="OO310" s="11"/>
      <c r="OP310" s="11"/>
      <c r="OQ310" s="11"/>
      <c r="OR310" s="11"/>
      <c r="OS310" s="11"/>
      <c r="OT310" s="11"/>
      <c r="OU310" s="11"/>
      <c r="OV310" s="11"/>
      <c r="OW310" s="11"/>
      <c r="OX310" s="11"/>
      <c r="OY310" s="11"/>
      <c r="OZ310" s="11"/>
      <c r="PA310" s="11"/>
      <c r="PB310" s="11"/>
      <c r="PC310" s="11"/>
      <c r="PD310" s="11"/>
      <c r="PE310" s="11"/>
      <c r="PF310" s="11"/>
      <c r="PG310" s="11"/>
      <c r="PH310" s="11"/>
      <c r="PI310" s="11"/>
      <c r="PJ310" s="11"/>
      <c r="PK310" s="11"/>
      <c r="PL310" s="11"/>
      <c r="PM310" s="11"/>
      <c r="PN310" s="11"/>
      <c r="PO310" s="11"/>
      <c r="PP310" s="11"/>
      <c r="PQ310" s="11"/>
      <c r="PR310" s="11"/>
      <c r="PS310" s="11"/>
      <c r="PT310" s="11"/>
      <c r="PU310" s="11"/>
      <c r="PV310" s="11"/>
      <c r="PW310" s="11"/>
      <c r="PX310" s="11"/>
      <c r="PY310" s="11"/>
      <c r="PZ310" s="11"/>
      <c r="QA310" s="11"/>
      <c r="QB310" s="11"/>
      <c r="QC310" s="11"/>
      <c r="QD310" s="11"/>
      <c r="QE310" s="11"/>
      <c r="QF310" s="11"/>
      <c r="QG310" s="11"/>
      <c r="QH310" s="11"/>
      <c r="QI310" s="11"/>
      <c r="QJ310" s="11"/>
      <c r="QK310" s="11"/>
      <c r="QL310" s="11"/>
      <c r="QM310" s="11"/>
      <c r="QN310" s="11"/>
      <c r="QO310" s="11"/>
      <c r="QP310" s="11"/>
      <c r="QQ310" s="11"/>
      <c r="QR310" s="11"/>
      <c r="QS310" s="11"/>
      <c r="QT310" s="11"/>
      <c r="QU310" s="11"/>
      <c r="QV310" s="11"/>
      <c r="QW310" s="11"/>
      <c r="QX310" s="11"/>
      <c r="QY310" s="11"/>
      <c r="QZ310" s="11"/>
      <c r="RA310" s="11"/>
      <c r="RB310" s="11"/>
      <c r="RC310" s="11"/>
      <c r="RD310" s="11"/>
      <c r="RE310" s="11"/>
      <c r="RF310" s="11"/>
      <c r="RG310" s="11"/>
      <c r="RH310" s="11"/>
      <c r="RI310" s="11"/>
      <c r="RJ310" s="11"/>
      <c r="RK310" s="11"/>
      <c r="RL310" s="11"/>
      <c r="RM310" s="11"/>
      <c r="RN310" s="11"/>
      <c r="RO310" s="11"/>
      <c r="RP310" s="11"/>
      <c r="RQ310" s="11"/>
      <c r="RR310" s="11"/>
      <c r="RS310" s="11"/>
      <c r="RT310" s="11"/>
      <c r="RU310" s="11"/>
      <c r="RV310" s="11"/>
      <c r="RW310" s="11"/>
      <c r="RX310" s="11"/>
      <c r="RY310" s="11"/>
      <c r="RZ310" s="11"/>
      <c r="SA310" s="11"/>
      <c r="SB310" s="11"/>
      <c r="SC310" s="11"/>
      <c r="SD310" s="11"/>
      <c r="SE310" s="11"/>
      <c r="SF310" s="11"/>
      <c r="SG310" s="11"/>
      <c r="SH310" s="11"/>
      <c r="SI310" s="11"/>
      <c r="SJ310" s="11"/>
      <c r="SK310" s="11"/>
      <c r="SL310" s="11"/>
      <c r="SM310" s="11"/>
      <c r="SN310" s="11"/>
      <c r="SO310" s="11"/>
      <c r="SP310" s="11"/>
      <c r="SQ310" s="11"/>
      <c r="SR310" s="11"/>
      <c r="SS310" s="11"/>
      <c r="ST310" s="11"/>
      <c r="SU310" s="11"/>
      <c r="SV310" s="11"/>
      <c r="SW310" s="11"/>
      <c r="SX310" s="11"/>
      <c r="SY310" s="11"/>
      <c r="SZ310" s="11"/>
      <c r="TA310" s="11"/>
      <c r="TB310" s="11"/>
      <c r="TC310" s="11"/>
      <c r="TD310" s="11"/>
      <c r="TE310" s="11"/>
      <c r="TF310" s="11"/>
      <c r="TG310" s="11"/>
      <c r="TH310" s="11"/>
      <c r="TI310" s="11"/>
      <c r="TJ310" s="11"/>
      <c r="TK310" s="11"/>
      <c r="TL310" s="11"/>
      <c r="TM310" s="11"/>
      <c r="TN310" s="11"/>
      <c r="TO310" s="11"/>
      <c r="TP310" s="11"/>
      <c r="TQ310" s="11"/>
      <c r="TR310" s="11"/>
      <c r="TS310" s="11"/>
      <c r="TT310" s="11"/>
      <c r="TU310" s="11"/>
      <c r="TV310" s="11"/>
      <c r="TW310" s="11"/>
      <c r="TX310" s="11"/>
      <c r="TY310" s="11"/>
      <c r="TZ310" s="11"/>
    </row>
    <row r="311" spans="1:546" x14ac:dyDescent="0.25">
      <c r="A311" s="11"/>
      <c r="B311" s="72"/>
      <c r="C311" s="1" t="s">
        <v>71</v>
      </c>
      <c r="D311" s="50"/>
      <c r="E311" s="79"/>
      <c r="F311" s="1">
        <v>9.8000000000000004E-2</v>
      </c>
      <c r="G311" s="75"/>
      <c r="I311" s="11"/>
      <c r="J311" s="41"/>
      <c r="K311" s="41"/>
      <c r="L311" s="4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1"/>
      <c r="EZ311" s="11"/>
      <c r="FA311" s="11"/>
      <c r="FB311" s="11"/>
      <c r="FC311" s="11"/>
      <c r="FD311" s="11"/>
      <c r="FE311" s="11"/>
      <c r="FF311" s="11"/>
      <c r="FG311" s="11"/>
      <c r="FH311" s="11"/>
      <c r="FI311" s="11"/>
      <c r="FJ311" s="11"/>
      <c r="FK311" s="11"/>
      <c r="FL311" s="11"/>
      <c r="FM311" s="11"/>
      <c r="FN311" s="11"/>
      <c r="FO311" s="11"/>
      <c r="FP311" s="11"/>
      <c r="FQ311" s="11"/>
      <c r="FR311" s="11"/>
      <c r="FS311" s="11"/>
      <c r="FT311" s="11"/>
      <c r="FU311" s="11"/>
      <c r="FV311" s="11"/>
      <c r="FW311" s="11"/>
      <c r="FX311" s="11"/>
      <c r="FY311" s="11"/>
      <c r="FZ311" s="11"/>
      <c r="GA311" s="11"/>
      <c r="GB311" s="11"/>
      <c r="GC311" s="11"/>
      <c r="GD311" s="11"/>
      <c r="GE311" s="11"/>
      <c r="GF311" s="11"/>
      <c r="GG311" s="11"/>
      <c r="GH311" s="11"/>
      <c r="GI311" s="11"/>
      <c r="GJ311" s="11"/>
      <c r="GK311" s="11"/>
      <c r="GL311" s="11"/>
      <c r="GM311" s="11"/>
      <c r="GN311" s="11"/>
      <c r="GO311" s="11"/>
      <c r="GP311" s="11"/>
      <c r="GQ311" s="11"/>
      <c r="GR311" s="11"/>
      <c r="GS311" s="11"/>
      <c r="GT311" s="11"/>
      <c r="GU311" s="11"/>
      <c r="GV311" s="11"/>
      <c r="GW311" s="11"/>
      <c r="GX311" s="11"/>
      <c r="GY311" s="11"/>
      <c r="GZ311" s="11"/>
      <c r="HA311" s="11"/>
      <c r="HB311" s="11"/>
      <c r="HC311" s="11"/>
      <c r="HD311" s="11"/>
      <c r="HE311" s="11"/>
      <c r="HF311" s="11"/>
      <c r="HG311" s="11"/>
      <c r="HH311" s="11"/>
      <c r="HI311" s="11"/>
      <c r="HJ311" s="11"/>
      <c r="HK311" s="11"/>
      <c r="HL311" s="11"/>
      <c r="HM311" s="11"/>
      <c r="HN311" s="11"/>
      <c r="HO311" s="11"/>
      <c r="HP311" s="11"/>
      <c r="HQ311" s="11"/>
      <c r="HR311" s="11"/>
      <c r="HS311" s="11"/>
      <c r="HT311" s="11"/>
      <c r="HU311" s="11"/>
      <c r="HV311" s="11"/>
      <c r="HW311" s="11"/>
      <c r="HX311" s="11"/>
      <c r="HY311" s="11"/>
      <c r="HZ311" s="11"/>
      <c r="IA311" s="11"/>
      <c r="IB311" s="11"/>
      <c r="IC311" s="11"/>
      <c r="ID311" s="11"/>
      <c r="IE311" s="11"/>
      <c r="IF311" s="11"/>
      <c r="IG311" s="11"/>
      <c r="IH311" s="11"/>
      <c r="II311" s="11"/>
      <c r="IJ311" s="11"/>
      <c r="IK311" s="11"/>
      <c r="IL311" s="11"/>
      <c r="IM311" s="11"/>
      <c r="IN311" s="11"/>
      <c r="IO311" s="11"/>
      <c r="IP311" s="11"/>
      <c r="IQ311" s="11"/>
      <c r="IR311" s="11"/>
      <c r="IS311" s="11"/>
      <c r="IT311" s="11"/>
      <c r="IU311" s="11"/>
      <c r="IV311" s="11"/>
      <c r="IW311" s="11"/>
      <c r="IX311" s="11"/>
      <c r="IY311" s="11"/>
      <c r="IZ311" s="11"/>
      <c r="JA311" s="11"/>
      <c r="JB311" s="11"/>
      <c r="JC311" s="11"/>
      <c r="JD311" s="11"/>
      <c r="JE311" s="11"/>
      <c r="JF311" s="11"/>
      <c r="JG311" s="11"/>
      <c r="JH311" s="11"/>
      <c r="JI311" s="11"/>
      <c r="JJ311" s="11"/>
      <c r="JK311" s="11"/>
      <c r="JL311" s="11"/>
      <c r="JM311" s="11"/>
      <c r="JN311" s="11"/>
      <c r="JO311" s="11"/>
      <c r="JP311" s="11"/>
      <c r="JQ311" s="11"/>
      <c r="JR311" s="11"/>
      <c r="JS311" s="11"/>
      <c r="JT311" s="11"/>
      <c r="JU311" s="11"/>
      <c r="JV311" s="11"/>
      <c r="JW311" s="11"/>
      <c r="JX311" s="11"/>
      <c r="JY311" s="11"/>
      <c r="JZ311" s="11"/>
      <c r="KA311" s="11"/>
      <c r="KB311" s="11"/>
      <c r="KC311" s="11"/>
      <c r="KD311" s="11"/>
      <c r="KE311" s="11"/>
      <c r="KF311" s="11"/>
      <c r="KG311" s="11"/>
      <c r="KH311" s="11"/>
      <c r="KI311" s="11"/>
      <c r="KJ311" s="11"/>
      <c r="KK311" s="11"/>
      <c r="KL311" s="11"/>
      <c r="KM311" s="11"/>
      <c r="KN311" s="11"/>
      <c r="KO311" s="11"/>
      <c r="KP311" s="11"/>
      <c r="KQ311" s="11"/>
      <c r="KR311" s="11"/>
      <c r="KS311" s="11"/>
      <c r="KT311" s="11"/>
      <c r="KU311" s="11"/>
      <c r="KV311" s="11"/>
      <c r="KW311" s="11"/>
      <c r="KX311" s="11"/>
      <c r="KY311" s="11"/>
      <c r="KZ311" s="11"/>
      <c r="LA311" s="11"/>
      <c r="LB311" s="11"/>
      <c r="LC311" s="11"/>
      <c r="LD311" s="11"/>
      <c r="LE311" s="11"/>
      <c r="LF311" s="11"/>
      <c r="LG311" s="11"/>
      <c r="LH311" s="11"/>
      <c r="LI311" s="11"/>
      <c r="LJ311" s="11"/>
      <c r="LK311" s="11"/>
      <c r="LL311" s="11"/>
      <c r="LM311" s="11"/>
      <c r="LN311" s="11"/>
      <c r="LO311" s="11"/>
      <c r="LP311" s="11"/>
      <c r="LQ311" s="11"/>
      <c r="LR311" s="11"/>
      <c r="LS311" s="11"/>
      <c r="LT311" s="11"/>
      <c r="LU311" s="11"/>
      <c r="LV311" s="11"/>
      <c r="LW311" s="11"/>
      <c r="LX311" s="11"/>
      <c r="LY311" s="11"/>
      <c r="LZ311" s="11"/>
      <c r="MA311" s="11"/>
      <c r="MB311" s="11"/>
      <c r="MC311" s="11"/>
      <c r="MD311" s="11"/>
      <c r="ME311" s="11"/>
      <c r="MF311" s="11"/>
      <c r="MG311" s="11"/>
      <c r="MH311" s="11"/>
      <c r="MI311" s="11"/>
      <c r="MJ311" s="11"/>
      <c r="MK311" s="11"/>
      <c r="ML311" s="11"/>
      <c r="MM311" s="11"/>
      <c r="MN311" s="11"/>
      <c r="MO311" s="11"/>
      <c r="MP311" s="11"/>
      <c r="MQ311" s="11"/>
      <c r="MR311" s="11"/>
      <c r="MS311" s="11"/>
      <c r="MT311" s="11"/>
      <c r="MU311" s="11"/>
      <c r="MV311" s="11"/>
      <c r="MW311" s="11"/>
      <c r="MX311" s="11"/>
      <c r="MY311" s="11"/>
      <c r="MZ311" s="11"/>
      <c r="NA311" s="11"/>
      <c r="NB311" s="11"/>
      <c r="NC311" s="11"/>
      <c r="ND311" s="11"/>
      <c r="NE311" s="11"/>
      <c r="NF311" s="11"/>
      <c r="NG311" s="11"/>
      <c r="NH311" s="11"/>
      <c r="NI311" s="11"/>
      <c r="NJ311" s="11"/>
      <c r="NK311" s="11"/>
      <c r="NL311" s="11"/>
      <c r="NM311" s="11"/>
      <c r="NN311" s="11"/>
      <c r="NO311" s="11"/>
      <c r="NP311" s="11"/>
      <c r="NQ311" s="11"/>
      <c r="NR311" s="11"/>
      <c r="NS311" s="11"/>
      <c r="NT311" s="11"/>
      <c r="NU311" s="11"/>
      <c r="NV311" s="11"/>
      <c r="NW311" s="11"/>
      <c r="NX311" s="11"/>
      <c r="NY311" s="11"/>
      <c r="NZ311" s="11"/>
      <c r="OA311" s="11"/>
      <c r="OB311" s="11"/>
      <c r="OC311" s="11"/>
      <c r="OD311" s="11"/>
      <c r="OE311" s="11"/>
      <c r="OF311" s="11"/>
      <c r="OG311" s="11"/>
      <c r="OH311" s="11"/>
      <c r="OI311" s="11"/>
      <c r="OJ311" s="11"/>
      <c r="OK311" s="11"/>
      <c r="OL311" s="11"/>
      <c r="OM311" s="11"/>
      <c r="ON311" s="11"/>
      <c r="OO311" s="11"/>
      <c r="OP311" s="11"/>
      <c r="OQ311" s="11"/>
      <c r="OR311" s="11"/>
      <c r="OS311" s="11"/>
      <c r="OT311" s="11"/>
      <c r="OU311" s="11"/>
      <c r="OV311" s="11"/>
      <c r="OW311" s="11"/>
      <c r="OX311" s="11"/>
      <c r="OY311" s="11"/>
      <c r="OZ311" s="11"/>
      <c r="PA311" s="11"/>
      <c r="PB311" s="11"/>
      <c r="PC311" s="11"/>
      <c r="PD311" s="11"/>
      <c r="PE311" s="11"/>
      <c r="PF311" s="11"/>
      <c r="PG311" s="11"/>
      <c r="PH311" s="11"/>
      <c r="PI311" s="11"/>
      <c r="PJ311" s="11"/>
      <c r="PK311" s="11"/>
      <c r="PL311" s="11"/>
      <c r="PM311" s="11"/>
      <c r="PN311" s="11"/>
      <c r="PO311" s="11"/>
      <c r="PP311" s="11"/>
      <c r="PQ311" s="11"/>
      <c r="PR311" s="11"/>
      <c r="PS311" s="11"/>
      <c r="PT311" s="11"/>
      <c r="PU311" s="11"/>
      <c r="PV311" s="11"/>
      <c r="PW311" s="11"/>
      <c r="PX311" s="11"/>
      <c r="PY311" s="11"/>
      <c r="PZ311" s="11"/>
      <c r="QA311" s="11"/>
      <c r="QB311" s="11"/>
      <c r="QC311" s="11"/>
      <c r="QD311" s="11"/>
      <c r="QE311" s="11"/>
      <c r="QF311" s="11"/>
      <c r="QG311" s="11"/>
      <c r="QH311" s="11"/>
      <c r="QI311" s="11"/>
      <c r="QJ311" s="11"/>
      <c r="QK311" s="11"/>
      <c r="QL311" s="11"/>
      <c r="QM311" s="11"/>
      <c r="QN311" s="11"/>
      <c r="QO311" s="11"/>
      <c r="QP311" s="11"/>
      <c r="QQ311" s="11"/>
      <c r="QR311" s="11"/>
      <c r="QS311" s="11"/>
      <c r="QT311" s="11"/>
      <c r="QU311" s="11"/>
      <c r="QV311" s="11"/>
      <c r="QW311" s="11"/>
      <c r="QX311" s="11"/>
      <c r="QY311" s="11"/>
      <c r="QZ311" s="11"/>
      <c r="RA311" s="11"/>
      <c r="RB311" s="11"/>
      <c r="RC311" s="11"/>
      <c r="RD311" s="11"/>
      <c r="RE311" s="11"/>
      <c r="RF311" s="11"/>
      <c r="RG311" s="11"/>
      <c r="RH311" s="11"/>
      <c r="RI311" s="11"/>
      <c r="RJ311" s="11"/>
      <c r="RK311" s="11"/>
      <c r="RL311" s="11"/>
      <c r="RM311" s="11"/>
      <c r="RN311" s="11"/>
      <c r="RO311" s="11"/>
      <c r="RP311" s="11"/>
      <c r="RQ311" s="11"/>
      <c r="RR311" s="11"/>
      <c r="RS311" s="11"/>
      <c r="RT311" s="11"/>
      <c r="RU311" s="11"/>
      <c r="RV311" s="11"/>
      <c r="RW311" s="11"/>
      <c r="RX311" s="11"/>
      <c r="RY311" s="11"/>
      <c r="RZ311" s="11"/>
      <c r="SA311" s="11"/>
      <c r="SB311" s="11"/>
      <c r="SC311" s="11"/>
      <c r="SD311" s="11"/>
      <c r="SE311" s="11"/>
      <c r="SF311" s="11"/>
      <c r="SG311" s="11"/>
      <c r="SH311" s="11"/>
      <c r="SI311" s="11"/>
      <c r="SJ311" s="11"/>
      <c r="SK311" s="11"/>
      <c r="SL311" s="11"/>
      <c r="SM311" s="11"/>
      <c r="SN311" s="11"/>
      <c r="SO311" s="11"/>
      <c r="SP311" s="11"/>
      <c r="SQ311" s="11"/>
      <c r="SR311" s="11"/>
      <c r="SS311" s="11"/>
      <c r="ST311" s="11"/>
      <c r="SU311" s="11"/>
      <c r="SV311" s="11"/>
      <c r="SW311" s="11"/>
      <c r="SX311" s="11"/>
      <c r="SY311" s="11"/>
      <c r="SZ311" s="11"/>
      <c r="TA311" s="11"/>
      <c r="TB311" s="11"/>
      <c r="TC311" s="11"/>
      <c r="TD311" s="11"/>
      <c r="TE311" s="11"/>
      <c r="TF311" s="11"/>
      <c r="TG311" s="11"/>
      <c r="TH311" s="11"/>
      <c r="TI311" s="11"/>
      <c r="TJ311" s="11"/>
      <c r="TK311" s="11"/>
      <c r="TL311" s="11"/>
      <c r="TM311" s="11"/>
      <c r="TN311" s="11"/>
      <c r="TO311" s="11"/>
      <c r="TP311" s="11"/>
      <c r="TQ311" s="11"/>
      <c r="TR311" s="11"/>
      <c r="TS311" s="11"/>
      <c r="TT311" s="11"/>
      <c r="TU311" s="11"/>
      <c r="TV311" s="11"/>
      <c r="TW311" s="11"/>
      <c r="TX311" s="11"/>
      <c r="TY311" s="11"/>
      <c r="TZ311" s="11"/>
    </row>
    <row r="312" spans="1:546" x14ac:dyDescent="0.25">
      <c r="A312" s="11"/>
      <c r="B312" s="72">
        <v>3128</v>
      </c>
      <c r="C312" s="1" t="s">
        <v>3</v>
      </c>
      <c r="D312" s="1">
        <v>8.1180000000000003</v>
      </c>
      <c r="E312" s="77">
        <f t="shared" ref="E312" si="4">AVERAGE(D312:D315)</f>
        <v>8.3260000000000005</v>
      </c>
      <c r="F312" s="1">
        <v>7.8E-2</v>
      </c>
      <c r="G312" s="73">
        <f t="shared" ref="G312" si="5">AVERAGE(F312:F319)</f>
        <v>0.93912499999999999</v>
      </c>
      <c r="I312" s="11"/>
      <c r="J312" s="41"/>
      <c r="K312" s="41"/>
      <c r="L312" s="4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1"/>
      <c r="EZ312" s="11"/>
      <c r="FA312" s="11"/>
      <c r="FB312" s="11"/>
      <c r="FC312" s="11"/>
      <c r="FD312" s="11"/>
      <c r="FE312" s="11"/>
      <c r="FF312" s="11"/>
      <c r="FG312" s="11"/>
      <c r="FH312" s="11"/>
      <c r="FI312" s="11"/>
      <c r="FJ312" s="11"/>
      <c r="FK312" s="11"/>
      <c r="FL312" s="11"/>
      <c r="FM312" s="11"/>
      <c r="FN312" s="11"/>
      <c r="FO312" s="11"/>
      <c r="FP312" s="11"/>
      <c r="FQ312" s="11"/>
      <c r="FR312" s="11"/>
      <c r="FS312" s="11"/>
      <c r="FT312" s="11"/>
      <c r="FU312" s="11"/>
      <c r="FV312" s="11"/>
      <c r="FW312" s="11"/>
      <c r="FX312" s="11"/>
      <c r="FY312" s="11"/>
      <c r="FZ312" s="11"/>
      <c r="GA312" s="11"/>
      <c r="GB312" s="11"/>
      <c r="GC312" s="11"/>
      <c r="GD312" s="11"/>
      <c r="GE312" s="11"/>
      <c r="GF312" s="11"/>
      <c r="GG312" s="11"/>
      <c r="GH312" s="11"/>
      <c r="GI312" s="11"/>
      <c r="GJ312" s="11"/>
      <c r="GK312" s="11"/>
      <c r="GL312" s="11"/>
      <c r="GM312" s="11"/>
      <c r="GN312" s="11"/>
      <c r="GO312" s="11"/>
      <c r="GP312" s="11"/>
      <c r="GQ312" s="11"/>
      <c r="GR312" s="11"/>
      <c r="GS312" s="11"/>
      <c r="GT312" s="11"/>
      <c r="GU312" s="11"/>
      <c r="GV312" s="11"/>
      <c r="GW312" s="11"/>
      <c r="GX312" s="11"/>
      <c r="GY312" s="11"/>
      <c r="GZ312" s="11"/>
      <c r="HA312" s="11"/>
      <c r="HB312" s="11"/>
      <c r="HC312" s="11"/>
      <c r="HD312" s="11"/>
      <c r="HE312" s="11"/>
      <c r="HF312" s="11"/>
      <c r="HG312" s="11"/>
      <c r="HH312" s="11"/>
      <c r="HI312" s="11"/>
      <c r="HJ312" s="11"/>
      <c r="HK312" s="11"/>
      <c r="HL312" s="11"/>
      <c r="HM312" s="11"/>
      <c r="HN312" s="11"/>
      <c r="HO312" s="11"/>
      <c r="HP312" s="11"/>
      <c r="HQ312" s="11"/>
      <c r="HR312" s="11"/>
      <c r="HS312" s="11"/>
      <c r="HT312" s="11"/>
      <c r="HU312" s="11"/>
      <c r="HV312" s="11"/>
      <c r="HW312" s="11"/>
      <c r="HX312" s="11"/>
      <c r="HY312" s="11"/>
      <c r="HZ312" s="11"/>
      <c r="IA312" s="11"/>
      <c r="IB312" s="11"/>
      <c r="IC312" s="11"/>
      <c r="ID312" s="11"/>
      <c r="IE312" s="11"/>
      <c r="IF312" s="11"/>
      <c r="IG312" s="11"/>
      <c r="IH312" s="11"/>
      <c r="II312" s="11"/>
      <c r="IJ312" s="11"/>
      <c r="IK312" s="11"/>
      <c r="IL312" s="11"/>
      <c r="IM312" s="11"/>
      <c r="IN312" s="11"/>
      <c r="IO312" s="11"/>
      <c r="IP312" s="11"/>
      <c r="IQ312" s="11"/>
      <c r="IR312" s="11"/>
      <c r="IS312" s="11"/>
      <c r="IT312" s="11"/>
      <c r="IU312" s="11"/>
      <c r="IV312" s="11"/>
      <c r="IW312" s="11"/>
      <c r="IX312" s="11"/>
      <c r="IY312" s="11"/>
      <c r="IZ312" s="11"/>
      <c r="JA312" s="11"/>
      <c r="JB312" s="11"/>
      <c r="JC312" s="11"/>
      <c r="JD312" s="11"/>
      <c r="JE312" s="11"/>
      <c r="JF312" s="11"/>
      <c r="JG312" s="11"/>
      <c r="JH312" s="11"/>
      <c r="JI312" s="11"/>
      <c r="JJ312" s="11"/>
      <c r="JK312" s="11"/>
      <c r="JL312" s="11"/>
      <c r="JM312" s="11"/>
      <c r="JN312" s="11"/>
      <c r="JO312" s="11"/>
      <c r="JP312" s="11"/>
      <c r="JQ312" s="11"/>
      <c r="JR312" s="11"/>
      <c r="JS312" s="11"/>
      <c r="JT312" s="11"/>
      <c r="JU312" s="11"/>
      <c r="JV312" s="11"/>
      <c r="JW312" s="11"/>
      <c r="JX312" s="11"/>
      <c r="JY312" s="11"/>
      <c r="JZ312" s="11"/>
      <c r="KA312" s="11"/>
      <c r="KB312" s="11"/>
      <c r="KC312" s="11"/>
      <c r="KD312" s="11"/>
      <c r="KE312" s="11"/>
      <c r="KF312" s="11"/>
      <c r="KG312" s="11"/>
      <c r="KH312" s="11"/>
      <c r="KI312" s="11"/>
      <c r="KJ312" s="11"/>
      <c r="KK312" s="11"/>
      <c r="KL312" s="11"/>
      <c r="KM312" s="11"/>
      <c r="KN312" s="11"/>
      <c r="KO312" s="11"/>
      <c r="KP312" s="11"/>
      <c r="KQ312" s="11"/>
      <c r="KR312" s="11"/>
      <c r="KS312" s="11"/>
      <c r="KT312" s="11"/>
      <c r="KU312" s="11"/>
      <c r="KV312" s="11"/>
      <c r="KW312" s="11"/>
      <c r="KX312" s="11"/>
      <c r="KY312" s="11"/>
      <c r="KZ312" s="11"/>
      <c r="LA312" s="11"/>
      <c r="LB312" s="11"/>
      <c r="LC312" s="11"/>
      <c r="LD312" s="11"/>
      <c r="LE312" s="11"/>
      <c r="LF312" s="11"/>
      <c r="LG312" s="11"/>
      <c r="LH312" s="11"/>
      <c r="LI312" s="11"/>
      <c r="LJ312" s="11"/>
      <c r="LK312" s="11"/>
      <c r="LL312" s="11"/>
      <c r="LM312" s="11"/>
      <c r="LN312" s="11"/>
      <c r="LO312" s="11"/>
      <c r="LP312" s="11"/>
      <c r="LQ312" s="11"/>
      <c r="LR312" s="11"/>
      <c r="LS312" s="11"/>
      <c r="LT312" s="11"/>
      <c r="LU312" s="11"/>
      <c r="LV312" s="11"/>
      <c r="LW312" s="11"/>
      <c r="LX312" s="11"/>
      <c r="LY312" s="11"/>
      <c r="LZ312" s="11"/>
      <c r="MA312" s="11"/>
      <c r="MB312" s="11"/>
      <c r="MC312" s="11"/>
      <c r="MD312" s="11"/>
      <c r="ME312" s="11"/>
      <c r="MF312" s="11"/>
      <c r="MG312" s="11"/>
      <c r="MH312" s="11"/>
      <c r="MI312" s="11"/>
      <c r="MJ312" s="11"/>
      <c r="MK312" s="11"/>
      <c r="ML312" s="11"/>
      <c r="MM312" s="11"/>
      <c r="MN312" s="11"/>
      <c r="MO312" s="11"/>
      <c r="MP312" s="11"/>
      <c r="MQ312" s="11"/>
      <c r="MR312" s="11"/>
      <c r="MS312" s="11"/>
      <c r="MT312" s="11"/>
      <c r="MU312" s="11"/>
      <c r="MV312" s="11"/>
      <c r="MW312" s="11"/>
      <c r="MX312" s="11"/>
      <c r="MY312" s="11"/>
      <c r="MZ312" s="11"/>
      <c r="NA312" s="11"/>
      <c r="NB312" s="11"/>
      <c r="NC312" s="11"/>
      <c r="ND312" s="11"/>
      <c r="NE312" s="11"/>
      <c r="NF312" s="11"/>
      <c r="NG312" s="11"/>
      <c r="NH312" s="11"/>
      <c r="NI312" s="11"/>
      <c r="NJ312" s="11"/>
      <c r="NK312" s="11"/>
      <c r="NL312" s="11"/>
      <c r="NM312" s="11"/>
      <c r="NN312" s="11"/>
      <c r="NO312" s="11"/>
      <c r="NP312" s="11"/>
      <c r="NQ312" s="11"/>
      <c r="NR312" s="11"/>
      <c r="NS312" s="11"/>
      <c r="NT312" s="11"/>
      <c r="NU312" s="11"/>
      <c r="NV312" s="11"/>
      <c r="NW312" s="11"/>
      <c r="NX312" s="11"/>
      <c r="NY312" s="11"/>
      <c r="NZ312" s="11"/>
      <c r="OA312" s="11"/>
      <c r="OB312" s="11"/>
      <c r="OC312" s="11"/>
      <c r="OD312" s="11"/>
      <c r="OE312" s="11"/>
      <c r="OF312" s="11"/>
      <c r="OG312" s="11"/>
      <c r="OH312" s="11"/>
      <c r="OI312" s="11"/>
      <c r="OJ312" s="11"/>
      <c r="OK312" s="11"/>
      <c r="OL312" s="11"/>
      <c r="OM312" s="11"/>
      <c r="ON312" s="11"/>
      <c r="OO312" s="11"/>
      <c r="OP312" s="11"/>
      <c r="OQ312" s="11"/>
      <c r="OR312" s="11"/>
      <c r="OS312" s="11"/>
      <c r="OT312" s="11"/>
      <c r="OU312" s="11"/>
      <c r="OV312" s="11"/>
      <c r="OW312" s="11"/>
      <c r="OX312" s="11"/>
      <c r="OY312" s="11"/>
      <c r="OZ312" s="11"/>
      <c r="PA312" s="11"/>
      <c r="PB312" s="11"/>
      <c r="PC312" s="11"/>
      <c r="PD312" s="11"/>
      <c r="PE312" s="11"/>
      <c r="PF312" s="11"/>
      <c r="PG312" s="11"/>
      <c r="PH312" s="11"/>
      <c r="PI312" s="11"/>
      <c r="PJ312" s="11"/>
      <c r="PK312" s="11"/>
      <c r="PL312" s="11"/>
      <c r="PM312" s="11"/>
      <c r="PN312" s="11"/>
      <c r="PO312" s="11"/>
      <c r="PP312" s="11"/>
      <c r="PQ312" s="11"/>
      <c r="PR312" s="11"/>
      <c r="PS312" s="11"/>
      <c r="PT312" s="11"/>
      <c r="PU312" s="11"/>
      <c r="PV312" s="11"/>
      <c r="PW312" s="11"/>
      <c r="PX312" s="11"/>
      <c r="PY312" s="11"/>
      <c r="PZ312" s="11"/>
      <c r="QA312" s="11"/>
      <c r="QB312" s="11"/>
      <c r="QC312" s="11"/>
      <c r="QD312" s="11"/>
      <c r="QE312" s="11"/>
      <c r="QF312" s="11"/>
      <c r="QG312" s="11"/>
      <c r="QH312" s="11"/>
      <c r="QI312" s="11"/>
      <c r="QJ312" s="11"/>
      <c r="QK312" s="11"/>
      <c r="QL312" s="11"/>
      <c r="QM312" s="11"/>
      <c r="QN312" s="11"/>
      <c r="QO312" s="11"/>
      <c r="QP312" s="11"/>
      <c r="QQ312" s="11"/>
      <c r="QR312" s="11"/>
      <c r="QS312" s="11"/>
      <c r="QT312" s="11"/>
      <c r="QU312" s="11"/>
      <c r="QV312" s="11"/>
      <c r="QW312" s="11"/>
      <c r="QX312" s="11"/>
      <c r="QY312" s="11"/>
      <c r="QZ312" s="11"/>
      <c r="RA312" s="11"/>
      <c r="RB312" s="11"/>
      <c r="RC312" s="11"/>
      <c r="RD312" s="11"/>
      <c r="RE312" s="11"/>
      <c r="RF312" s="11"/>
      <c r="RG312" s="11"/>
      <c r="RH312" s="11"/>
      <c r="RI312" s="11"/>
      <c r="RJ312" s="11"/>
      <c r="RK312" s="11"/>
      <c r="RL312" s="11"/>
      <c r="RM312" s="11"/>
      <c r="RN312" s="11"/>
      <c r="RO312" s="11"/>
      <c r="RP312" s="11"/>
      <c r="RQ312" s="11"/>
      <c r="RR312" s="11"/>
      <c r="RS312" s="11"/>
      <c r="RT312" s="11"/>
      <c r="RU312" s="11"/>
      <c r="RV312" s="11"/>
      <c r="RW312" s="11"/>
      <c r="RX312" s="11"/>
      <c r="RY312" s="11"/>
      <c r="RZ312" s="11"/>
      <c r="SA312" s="11"/>
      <c r="SB312" s="11"/>
      <c r="SC312" s="11"/>
      <c r="SD312" s="11"/>
      <c r="SE312" s="11"/>
      <c r="SF312" s="11"/>
      <c r="SG312" s="11"/>
      <c r="SH312" s="11"/>
      <c r="SI312" s="11"/>
      <c r="SJ312" s="11"/>
      <c r="SK312" s="11"/>
      <c r="SL312" s="11"/>
      <c r="SM312" s="11"/>
      <c r="SN312" s="11"/>
      <c r="SO312" s="11"/>
      <c r="SP312" s="11"/>
      <c r="SQ312" s="11"/>
      <c r="SR312" s="11"/>
      <c r="SS312" s="11"/>
      <c r="ST312" s="11"/>
      <c r="SU312" s="11"/>
      <c r="SV312" s="11"/>
      <c r="SW312" s="11"/>
      <c r="SX312" s="11"/>
      <c r="SY312" s="11"/>
      <c r="SZ312" s="11"/>
      <c r="TA312" s="11"/>
      <c r="TB312" s="11"/>
      <c r="TC312" s="11"/>
      <c r="TD312" s="11"/>
      <c r="TE312" s="11"/>
      <c r="TF312" s="11"/>
      <c r="TG312" s="11"/>
      <c r="TH312" s="11"/>
      <c r="TI312" s="11"/>
      <c r="TJ312" s="11"/>
      <c r="TK312" s="11"/>
      <c r="TL312" s="11"/>
      <c r="TM312" s="11"/>
      <c r="TN312" s="11"/>
      <c r="TO312" s="11"/>
      <c r="TP312" s="11"/>
      <c r="TQ312" s="11"/>
      <c r="TR312" s="11"/>
      <c r="TS312" s="11"/>
      <c r="TT312" s="11"/>
      <c r="TU312" s="11"/>
      <c r="TV312" s="11"/>
      <c r="TW312" s="11"/>
      <c r="TX312" s="11"/>
      <c r="TY312" s="11"/>
      <c r="TZ312" s="11"/>
    </row>
    <row r="313" spans="1:546" x14ac:dyDescent="0.25">
      <c r="A313" s="11"/>
      <c r="B313" s="72"/>
      <c r="C313" s="1" t="s">
        <v>4</v>
      </c>
      <c r="D313" s="1">
        <v>7.4269999999999996</v>
      </c>
      <c r="E313" s="78"/>
      <c r="F313" s="1">
        <v>1.9490000000000001</v>
      </c>
      <c r="G313" s="74"/>
      <c r="I313" s="11"/>
      <c r="J313" s="41"/>
      <c r="K313" s="41"/>
      <c r="L313" s="4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1"/>
      <c r="EZ313" s="11"/>
      <c r="FA313" s="11"/>
      <c r="FB313" s="11"/>
      <c r="FC313" s="11"/>
      <c r="FD313" s="11"/>
      <c r="FE313" s="11"/>
      <c r="FF313" s="11"/>
      <c r="FG313" s="11"/>
      <c r="FH313" s="11"/>
      <c r="FI313" s="11"/>
      <c r="FJ313" s="11"/>
      <c r="FK313" s="11"/>
      <c r="FL313" s="11"/>
      <c r="FM313" s="11"/>
      <c r="FN313" s="11"/>
      <c r="FO313" s="11"/>
      <c r="FP313" s="11"/>
      <c r="FQ313" s="11"/>
      <c r="FR313" s="11"/>
      <c r="FS313" s="11"/>
      <c r="FT313" s="11"/>
      <c r="FU313" s="11"/>
      <c r="FV313" s="11"/>
      <c r="FW313" s="11"/>
      <c r="FX313" s="11"/>
      <c r="FY313" s="11"/>
      <c r="FZ313" s="11"/>
      <c r="GA313" s="11"/>
      <c r="GB313" s="11"/>
      <c r="GC313" s="11"/>
      <c r="GD313" s="11"/>
      <c r="GE313" s="11"/>
      <c r="GF313" s="11"/>
      <c r="GG313" s="11"/>
      <c r="GH313" s="11"/>
      <c r="GI313" s="11"/>
      <c r="GJ313" s="11"/>
      <c r="GK313" s="11"/>
      <c r="GL313" s="11"/>
      <c r="GM313" s="11"/>
      <c r="GN313" s="11"/>
      <c r="GO313" s="11"/>
      <c r="GP313" s="11"/>
      <c r="GQ313" s="11"/>
      <c r="GR313" s="11"/>
      <c r="GS313" s="11"/>
      <c r="GT313" s="11"/>
      <c r="GU313" s="11"/>
      <c r="GV313" s="11"/>
      <c r="GW313" s="11"/>
      <c r="GX313" s="11"/>
      <c r="GY313" s="11"/>
      <c r="GZ313" s="11"/>
      <c r="HA313" s="11"/>
      <c r="HB313" s="11"/>
      <c r="HC313" s="11"/>
      <c r="HD313" s="11"/>
      <c r="HE313" s="11"/>
      <c r="HF313" s="11"/>
      <c r="HG313" s="11"/>
      <c r="HH313" s="11"/>
      <c r="HI313" s="11"/>
      <c r="HJ313" s="11"/>
      <c r="HK313" s="11"/>
      <c r="HL313" s="11"/>
      <c r="HM313" s="11"/>
      <c r="HN313" s="11"/>
      <c r="HO313" s="11"/>
      <c r="HP313" s="11"/>
      <c r="HQ313" s="11"/>
      <c r="HR313" s="11"/>
      <c r="HS313" s="11"/>
      <c r="HT313" s="11"/>
      <c r="HU313" s="11"/>
      <c r="HV313" s="11"/>
      <c r="HW313" s="11"/>
      <c r="HX313" s="11"/>
      <c r="HY313" s="11"/>
      <c r="HZ313" s="11"/>
      <c r="IA313" s="11"/>
      <c r="IB313" s="11"/>
      <c r="IC313" s="11"/>
      <c r="ID313" s="11"/>
      <c r="IE313" s="11"/>
      <c r="IF313" s="11"/>
      <c r="IG313" s="11"/>
      <c r="IH313" s="11"/>
      <c r="II313" s="11"/>
      <c r="IJ313" s="11"/>
      <c r="IK313" s="11"/>
      <c r="IL313" s="11"/>
      <c r="IM313" s="11"/>
      <c r="IN313" s="11"/>
      <c r="IO313" s="11"/>
      <c r="IP313" s="11"/>
      <c r="IQ313" s="11"/>
      <c r="IR313" s="11"/>
      <c r="IS313" s="11"/>
      <c r="IT313" s="11"/>
      <c r="IU313" s="11"/>
      <c r="IV313" s="11"/>
      <c r="IW313" s="11"/>
      <c r="IX313" s="11"/>
      <c r="IY313" s="11"/>
      <c r="IZ313" s="11"/>
      <c r="JA313" s="11"/>
      <c r="JB313" s="11"/>
      <c r="JC313" s="11"/>
      <c r="JD313" s="11"/>
      <c r="JE313" s="11"/>
      <c r="JF313" s="11"/>
      <c r="JG313" s="11"/>
      <c r="JH313" s="11"/>
      <c r="JI313" s="11"/>
      <c r="JJ313" s="11"/>
      <c r="JK313" s="11"/>
      <c r="JL313" s="11"/>
      <c r="JM313" s="11"/>
      <c r="JN313" s="11"/>
      <c r="JO313" s="11"/>
      <c r="JP313" s="11"/>
      <c r="JQ313" s="11"/>
      <c r="JR313" s="11"/>
      <c r="JS313" s="11"/>
      <c r="JT313" s="11"/>
      <c r="JU313" s="11"/>
      <c r="JV313" s="11"/>
      <c r="JW313" s="11"/>
      <c r="JX313" s="11"/>
      <c r="JY313" s="11"/>
      <c r="JZ313" s="11"/>
      <c r="KA313" s="11"/>
      <c r="KB313" s="11"/>
      <c r="KC313" s="11"/>
      <c r="KD313" s="11"/>
      <c r="KE313" s="11"/>
      <c r="KF313" s="11"/>
      <c r="KG313" s="11"/>
      <c r="KH313" s="11"/>
      <c r="KI313" s="11"/>
      <c r="KJ313" s="11"/>
      <c r="KK313" s="11"/>
      <c r="KL313" s="11"/>
      <c r="KM313" s="11"/>
      <c r="KN313" s="11"/>
      <c r="KO313" s="11"/>
      <c r="KP313" s="11"/>
      <c r="KQ313" s="11"/>
      <c r="KR313" s="11"/>
      <c r="KS313" s="11"/>
      <c r="KT313" s="11"/>
      <c r="KU313" s="11"/>
      <c r="KV313" s="11"/>
      <c r="KW313" s="11"/>
      <c r="KX313" s="11"/>
      <c r="KY313" s="11"/>
      <c r="KZ313" s="11"/>
      <c r="LA313" s="11"/>
      <c r="LB313" s="11"/>
      <c r="LC313" s="11"/>
      <c r="LD313" s="11"/>
      <c r="LE313" s="11"/>
      <c r="LF313" s="11"/>
      <c r="LG313" s="11"/>
      <c r="LH313" s="11"/>
      <c r="LI313" s="11"/>
      <c r="LJ313" s="11"/>
      <c r="LK313" s="11"/>
      <c r="LL313" s="11"/>
      <c r="LM313" s="11"/>
      <c r="LN313" s="11"/>
      <c r="LO313" s="11"/>
      <c r="LP313" s="11"/>
      <c r="LQ313" s="11"/>
      <c r="LR313" s="11"/>
      <c r="LS313" s="11"/>
      <c r="LT313" s="11"/>
      <c r="LU313" s="11"/>
      <c r="LV313" s="11"/>
      <c r="LW313" s="11"/>
      <c r="LX313" s="11"/>
      <c r="LY313" s="11"/>
      <c r="LZ313" s="11"/>
      <c r="MA313" s="11"/>
      <c r="MB313" s="11"/>
      <c r="MC313" s="11"/>
      <c r="MD313" s="11"/>
      <c r="ME313" s="11"/>
      <c r="MF313" s="11"/>
      <c r="MG313" s="11"/>
      <c r="MH313" s="11"/>
      <c r="MI313" s="11"/>
      <c r="MJ313" s="11"/>
      <c r="MK313" s="11"/>
      <c r="ML313" s="11"/>
      <c r="MM313" s="11"/>
      <c r="MN313" s="11"/>
      <c r="MO313" s="11"/>
      <c r="MP313" s="11"/>
      <c r="MQ313" s="11"/>
      <c r="MR313" s="11"/>
      <c r="MS313" s="11"/>
      <c r="MT313" s="11"/>
      <c r="MU313" s="11"/>
      <c r="MV313" s="11"/>
      <c r="MW313" s="11"/>
      <c r="MX313" s="11"/>
      <c r="MY313" s="11"/>
      <c r="MZ313" s="11"/>
      <c r="NA313" s="11"/>
      <c r="NB313" s="11"/>
      <c r="NC313" s="11"/>
      <c r="ND313" s="11"/>
      <c r="NE313" s="11"/>
      <c r="NF313" s="11"/>
      <c r="NG313" s="11"/>
      <c r="NH313" s="11"/>
      <c r="NI313" s="11"/>
      <c r="NJ313" s="11"/>
      <c r="NK313" s="11"/>
      <c r="NL313" s="11"/>
      <c r="NM313" s="11"/>
      <c r="NN313" s="11"/>
      <c r="NO313" s="11"/>
      <c r="NP313" s="11"/>
      <c r="NQ313" s="11"/>
      <c r="NR313" s="11"/>
      <c r="NS313" s="11"/>
      <c r="NT313" s="11"/>
      <c r="NU313" s="11"/>
      <c r="NV313" s="11"/>
      <c r="NW313" s="11"/>
      <c r="NX313" s="11"/>
      <c r="NY313" s="11"/>
      <c r="NZ313" s="11"/>
      <c r="OA313" s="11"/>
      <c r="OB313" s="11"/>
      <c r="OC313" s="11"/>
      <c r="OD313" s="11"/>
      <c r="OE313" s="11"/>
      <c r="OF313" s="11"/>
      <c r="OG313" s="11"/>
      <c r="OH313" s="11"/>
      <c r="OI313" s="11"/>
      <c r="OJ313" s="11"/>
      <c r="OK313" s="11"/>
      <c r="OL313" s="11"/>
      <c r="OM313" s="11"/>
      <c r="ON313" s="11"/>
      <c r="OO313" s="11"/>
      <c r="OP313" s="11"/>
      <c r="OQ313" s="11"/>
      <c r="OR313" s="11"/>
      <c r="OS313" s="11"/>
      <c r="OT313" s="11"/>
      <c r="OU313" s="11"/>
      <c r="OV313" s="11"/>
      <c r="OW313" s="11"/>
      <c r="OX313" s="11"/>
      <c r="OY313" s="11"/>
      <c r="OZ313" s="11"/>
      <c r="PA313" s="11"/>
      <c r="PB313" s="11"/>
      <c r="PC313" s="11"/>
      <c r="PD313" s="11"/>
      <c r="PE313" s="11"/>
      <c r="PF313" s="11"/>
      <c r="PG313" s="11"/>
      <c r="PH313" s="11"/>
      <c r="PI313" s="11"/>
      <c r="PJ313" s="11"/>
      <c r="PK313" s="11"/>
      <c r="PL313" s="11"/>
      <c r="PM313" s="11"/>
      <c r="PN313" s="11"/>
      <c r="PO313" s="11"/>
      <c r="PP313" s="11"/>
      <c r="PQ313" s="11"/>
      <c r="PR313" s="11"/>
      <c r="PS313" s="11"/>
      <c r="PT313" s="11"/>
      <c r="PU313" s="11"/>
      <c r="PV313" s="11"/>
      <c r="PW313" s="11"/>
      <c r="PX313" s="11"/>
      <c r="PY313" s="11"/>
      <c r="PZ313" s="11"/>
      <c r="QA313" s="11"/>
      <c r="QB313" s="11"/>
      <c r="QC313" s="11"/>
      <c r="QD313" s="11"/>
      <c r="QE313" s="11"/>
      <c r="QF313" s="11"/>
      <c r="QG313" s="11"/>
      <c r="QH313" s="11"/>
      <c r="QI313" s="11"/>
      <c r="QJ313" s="11"/>
      <c r="QK313" s="11"/>
      <c r="QL313" s="11"/>
      <c r="QM313" s="11"/>
      <c r="QN313" s="11"/>
      <c r="QO313" s="11"/>
      <c r="QP313" s="11"/>
      <c r="QQ313" s="11"/>
      <c r="QR313" s="11"/>
      <c r="QS313" s="11"/>
      <c r="QT313" s="11"/>
      <c r="QU313" s="11"/>
      <c r="QV313" s="11"/>
      <c r="QW313" s="11"/>
      <c r="QX313" s="11"/>
      <c r="QY313" s="11"/>
      <c r="QZ313" s="11"/>
      <c r="RA313" s="11"/>
      <c r="RB313" s="11"/>
      <c r="RC313" s="11"/>
      <c r="RD313" s="11"/>
      <c r="RE313" s="11"/>
      <c r="RF313" s="11"/>
      <c r="RG313" s="11"/>
      <c r="RH313" s="11"/>
      <c r="RI313" s="11"/>
      <c r="RJ313" s="11"/>
      <c r="RK313" s="11"/>
      <c r="RL313" s="11"/>
      <c r="RM313" s="11"/>
      <c r="RN313" s="11"/>
      <c r="RO313" s="11"/>
      <c r="RP313" s="11"/>
      <c r="RQ313" s="11"/>
      <c r="RR313" s="11"/>
      <c r="RS313" s="11"/>
      <c r="RT313" s="11"/>
      <c r="RU313" s="11"/>
      <c r="RV313" s="11"/>
      <c r="RW313" s="11"/>
      <c r="RX313" s="11"/>
      <c r="RY313" s="11"/>
      <c r="RZ313" s="11"/>
      <c r="SA313" s="11"/>
      <c r="SB313" s="11"/>
      <c r="SC313" s="11"/>
      <c r="SD313" s="11"/>
      <c r="SE313" s="11"/>
      <c r="SF313" s="11"/>
      <c r="SG313" s="11"/>
      <c r="SH313" s="11"/>
      <c r="SI313" s="11"/>
      <c r="SJ313" s="11"/>
      <c r="SK313" s="11"/>
      <c r="SL313" s="11"/>
      <c r="SM313" s="11"/>
      <c r="SN313" s="11"/>
      <c r="SO313" s="11"/>
      <c r="SP313" s="11"/>
      <c r="SQ313" s="11"/>
      <c r="SR313" s="11"/>
      <c r="SS313" s="11"/>
      <c r="ST313" s="11"/>
      <c r="SU313" s="11"/>
      <c r="SV313" s="11"/>
      <c r="SW313" s="11"/>
      <c r="SX313" s="11"/>
      <c r="SY313" s="11"/>
      <c r="SZ313" s="11"/>
      <c r="TA313" s="11"/>
      <c r="TB313" s="11"/>
      <c r="TC313" s="11"/>
      <c r="TD313" s="11"/>
      <c r="TE313" s="11"/>
      <c r="TF313" s="11"/>
      <c r="TG313" s="11"/>
      <c r="TH313" s="11"/>
      <c r="TI313" s="11"/>
      <c r="TJ313" s="11"/>
      <c r="TK313" s="11"/>
      <c r="TL313" s="11"/>
      <c r="TM313" s="11"/>
      <c r="TN313" s="11"/>
      <c r="TO313" s="11"/>
      <c r="TP313" s="11"/>
      <c r="TQ313" s="11"/>
      <c r="TR313" s="11"/>
      <c r="TS313" s="11"/>
      <c r="TT313" s="11"/>
      <c r="TU313" s="11"/>
      <c r="TV313" s="11"/>
      <c r="TW313" s="11"/>
      <c r="TX313" s="11"/>
      <c r="TY313" s="11"/>
      <c r="TZ313" s="11"/>
    </row>
    <row r="314" spans="1:546" x14ac:dyDescent="0.25">
      <c r="A314" s="11"/>
      <c r="B314" s="72"/>
      <c r="C314" s="1" t="s">
        <v>5</v>
      </c>
      <c r="D314" s="1">
        <v>8.4719999999999995</v>
      </c>
      <c r="E314" s="78"/>
      <c r="F314" s="1">
        <v>1.0129999999999999</v>
      </c>
      <c r="G314" s="74"/>
      <c r="I314" s="11">
        <v>2</v>
      </c>
      <c r="J314" s="41"/>
      <c r="K314" s="41"/>
      <c r="L314" s="4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1"/>
      <c r="EZ314" s="11"/>
      <c r="FA314" s="11"/>
      <c r="FB314" s="11"/>
      <c r="FC314" s="11"/>
      <c r="FD314" s="11"/>
      <c r="FE314" s="11"/>
      <c r="FF314" s="11"/>
      <c r="FG314" s="11"/>
      <c r="FH314" s="11"/>
      <c r="FI314" s="11"/>
      <c r="FJ314" s="11"/>
      <c r="FK314" s="11"/>
      <c r="FL314" s="11"/>
      <c r="FM314" s="11"/>
      <c r="FN314" s="11"/>
      <c r="FO314" s="11"/>
      <c r="FP314" s="11"/>
      <c r="FQ314" s="11"/>
      <c r="FR314" s="11"/>
      <c r="FS314" s="11"/>
      <c r="FT314" s="11"/>
      <c r="FU314" s="11"/>
      <c r="FV314" s="11"/>
      <c r="FW314" s="11"/>
      <c r="FX314" s="11"/>
      <c r="FY314" s="11"/>
      <c r="FZ314" s="11"/>
      <c r="GA314" s="11"/>
      <c r="GB314" s="11"/>
      <c r="GC314" s="11"/>
      <c r="GD314" s="11"/>
      <c r="GE314" s="11"/>
      <c r="GF314" s="11"/>
      <c r="GG314" s="11"/>
      <c r="GH314" s="11"/>
      <c r="GI314" s="11"/>
      <c r="GJ314" s="11"/>
      <c r="GK314" s="11"/>
      <c r="GL314" s="11"/>
      <c r="GM314" s="11"/>
      <c r="GN314" s="11"/>
      <c r="GO314" s="11"/>
      <c r="GP314" s="11"/>
      <c r="GQ314" s="11"/>
      <c r="GR314" s="11"/>
      <c r="GS314" s="11"/>
      <c r="GT314" s="11"/>
      <c r="GU314" s="11"/>
      <c r="GV314" s="11"/>
      <c r="GW314" s="11"/>
      <c r="GX314" s="11"/>
      <c r="GY314" s="11"/>
      <c r="GZ314" s="11"/>
      <c r="HA314" s="11"/>
      <c r="HB314" s="11"/>
      <c r="HC314" s="11"/>
      <c r="HD314" s="11"/>
      <c r="HE314" s="11"/>
      <c r="HF314" s="11"/>
      <c r="HG314" s="11"/>
      <c r="HH314" s="11"/>
      <c r="HI314" s="11"/>
      <c r="HJ314" s="11"/>
      <c r="HK314" s="11"/>
      <c r="HL314" s="11"/>
      <c r="HM314" s="11"/>
      <c r="HN314" s="11"/>
      <c r="HO314" s="11"/>
      <c r="HP314" s="11"/>
      <c r="HQ314" s="11"/>
      <c r="HR314" s="11"/>
      <c r="HS314" s="11"/>
      <c r="HT314" s="11"/>
      <c r="HU314" s="11"/>
      <c r="HV314" s="11"/>
      <c r="HW314" s="11"/>
      <c r="HX314" s="11"/>
      <c r="HY314" s="11"/>
      <c r="HZ314" s="11"/>
      <c r="IA314" s="11"/>
      <c r="IB314" s="11"/>
      <c r="IC314" s="11"/>
      <c r="ID314" s="11"/>
      <c r="IE314" s="11"/>
      <c r="IF314" s="11"/>
      <c r="IG314" s="11"/>
      <c r="IH314" s="11"/>
      <c r="II314" s="11"/>
      <c r="IJ314" s="11"/>
      <c r="IK314" s="11"/>
      <c r="IL314" s="11"/>
      <c r="IM314" s="11"/>
      <c r="IN314" s="11"/>
      <c r="IO314" s="11"/>
      <c r="IP314" s="11"/>
      <c r="IQ314" s="11"/>
      <c r="IR314" s="11"/>
      <c r="IS314" s="11"/>
      <c r="IT314" s="11"/>
      <c r="IU314" s="11"/>
      <c r="IV314" s="11"/>
      <c r="IW314" s="11"/>
      <c r="IX314" s="11"/>
      <c r="IY314" s="11"/>
      <c r="IZ314" s="11"/>
      <c r="JA314" s="11"/>
      <c r="JB314" s="11"/>
      <c r="JC314" s="11"/>
      <c r="JD314" s="11"/>
      <c r="JE314" s="11"/>
      <c r="JF314" s="11"/>
      <c r="JG314" s="11"/>
      <c r="JH314" s="11"/>
      <c r="JI314" s="11"/>
      <c r="JJ314" s="11"/>
      <c r="JK314" s="11"/>
      <c r="JL314" s="11"/>
      <c r="JM314" s="11"/>
      <c r="JN314" s="11"/>
      <c r="JO314" s="11"/>
      <c r="JP314" s="11"/>
      <c r="JQ314" s="11"/>
      <c r="JR314" s="11"/>
      <c r="JS314" s="11"/>
      <c r="JT314" s="11"/>
      <c r="JU314" s="11"/>
      <c r="JV314" s="11"/>
      <c r="JW314" s="11"/>
      <c r="JX314" s="11"/>
      <c r="JY314" s="11"/>
      <c r="JZ314" s="11"/>
      <c r="KA314" s="11"/>
      <c r="KB314" s="11"/>
      <c r="KC314" s="11"/>
      <c r="KD314" s="11"/>
      <c r="KE314" s="11"/>
      <c r="KF314" s="11"/>
      <c r="KG314" s="11"/>
      <c r="KH314" s="11"/>
      <c r="KI314" s="11"/>
      <c r="KJ314" s="11"/>
      <c r="KK314" s="11"/>
      <c r="KL314" s="11"/>
      <c r="KM314" s="11"/>
      <c r="KN314" s="11"/>
      <c r="KO314" s="11"/>
      <c r="KP314" s="11"/>
      <c r="KQ314" s="11"/>
      <c r="KR314" s="11"/>
      <c r="KS314" s="11"/>
      <c r="KT314" s="11"/>
      <c r="KU314" s="11"/>
      <c r="KV314" s="11"/>
      <c r="KW314" s="11"/>
      <c r="KX314" s="11"/>
      <c r="KY314" s="11"/>
      <c r="KZ314" s="11"/>
      <c r="LA314" s="11"/>
      <c r="LB314" s="11"/>
      <c r="LC314" s="11"/>
      <c r="LD314" s="11"/>
      <c r="LE314" s="11"/>
      <c r="LF314" s="11"/>
      <c r="LG314" s="11"/>
      <c r="LH314" s="11"/>
      <c r="LI314" s="11"/>
      <c r="LJ314" s="11"/>
      <c r="LK314" s="11"/>
      <c r="LL314" s="11"/>
      <c r="LM314" s="11"/>
      <c r="LN314" s="11"/>
      <c r="LO314" s="11"/>
      <c r="LP314" s="11"/>
      <c r="LQ314" s="11"/>
      <c r="LR314" s="11"/>
      <c r="LS314" s="11"/>
      <c r="LT314" s="11"/>
      <c r="LU314" s="11"/>
      <c r="LV314" s="11"/>
      <c r="LW314" s="11"/>
      <c r="LX314" s="11"/>
      <c r="LY314" s="11"/>
      <c r="LZ314" s="11"/>
      <c r="MA314" s="11"/>
      <c r="MB314" s="11"/>
      <c r="MC314" s="11"/>
      <c r="MD314" s="11"/>
      <c r="ME314" s="11"/>
      <c r="MF314" s="11"/>
      <c r="MG314" s="11"/>
      <c r="MH314" s="11"/>
      <c r="MI314" s="11"/>
      <c r="MJ314" s="11"/>
      <c r="MK314" s="11"/>
      <c r="ML314" s="11"/>
      <c r="MM314" s="11"/>
      <c r="MN314" s="11"/>
      <c r="MO314" s="11"/>
      <c r="MP314" s="11"/>
      <c r="MQ314" s="11"/>
      <c r="MR314" s="11"/>
      <c r="MS314" s="11"/>
      <c r="MT314" s="11"/>
      <c r="MU314" s="11"/>
      <c r="MV314" s="11"/>
      <c r="MW314" s="11"/>
      <c r="MX314" s="11"/>
      <c r="MY314" s="11"/>
      <c r="MZ314" s="11"/>
      <c r="NA314" s="11"/>
      <c r="NB314" s="11"/>
      <c r="NC314" s="11"/>
      <c r="ND314" s="11"/>
      <c r="NE314" s="11"/>
      <c r="NF314" s="11"/>
      <c r="NG314" s="11"/>
      <c r="NH314" s="11"/>
      <c r="NI314" s="11"/>
      <c r="NJ314" s="11"/>
      <c r="NK314" s="11"/>
      <c r="NL314" s="11"/>
      <c r="NM314" s="11"/>
      <c r="NN314" s="11"/>
      <c r="NO314" s="11"/>
      <c r="NP314" s="11"/>
      <c r="NQ314" s="11"/>
      <c r="NR314" s="11"/>
      <c r="NS314" s="11"/>
      <c r="NT314" s="11"/>
      <c r="NU314" s="11"/>
      <c r="NV314" s="11"/>
      <c r="NW314" s="11"/>
      <c r="NX314" s="11"/>
      <c r="NY314" s="11"/>
      <c r="NZ314" s="11"/>
      <c r="OA314" s="11"/>
      <c r="OB314" s="11"/>
      <c r="OC314" s="11"/>
      <c r="OD314" s="11"/>
      <c r="OE314" s="11"/>
      <c r="OF314" s="11"/>
      <c r="OG314" s="11"/>
      <c r="OH314" s="11"/>
      <c r="OI314" s="11"/>
      <c r="OJ314" s="11"/>
      <c r="OK314" s="11"/>
      <c r="OL314" s="11"/>
      <c r="OM314" s="11"/>
      <c r="ON314" s="11"/>
      <c r="OO314" s="11"/>
      <c r="OP314" s="11"/>
      <c r="OQ314" s="11"/>
      <c r="OR314" s="11"/>
      <c r="OS314" s="11"/>
      <c r="OT314" s="11"/>
      <c r="OU314" s="11"/>
      <c r="OV314" s="11"/>
      <c r="OW314" s="11"/>
      <c r="OX314" s="11"/>
      <c r="OY314" s="11"/>
      <c r="OZ314" s="11"/>
      <c r="PA314" s="11"/>
      <c r="PB314" s="11"/>
      <c r="PC314" s="11"/>
      <c r="PD314" s="11"/>
      <c r="PE314" s="11"/>
      <c r="PF314" s="11"/>
      <c r="PG314" s="11"/>
      <c r="PH314" s="11"/>
      <c r="PI314" s="11"/>
      <c r="PJ314" s="11"/>
      <c r="PK314" s="11"/>
      <c r="PL314" s="11"/>
      <c r="PM314" s="11"/>
      <c r="PN314" s="11"/>
      <c r="PO314" s="11"/>
      <c r="PP314" s="11"/>
      <c r="PQ314" s="11"/>
      <c r="PR314" s="11"/>
      <c r="PS314" s="11"/>
      <c r="PT314" s="11"/>
      <c r="PU314" s="11"/>
      <c r="PV314" s="11"/>
      <c r="PW314" s="11"/>
      <c r="PX314" s="11"/>
      <c r="PY314" s="11"/>
      <c r="PZ314" s="11"/>
      <c r="QA314" s="11"/>
      <c r="QB314" s="11"/>
      <c r="QC314" s="11"/>
      <c r="QD314" s="11"/>
      <c r="QE314" s="11"/>
      <c r="QF314" s="11"/>
      <c r="QG314" s="11"/>
      <c r="QH314" s="11"/>
      <c r="QI314" s="11"/>
      <c r="QJ314" s="11"/>
      <c r="QK314" s="11"/>
      <c r="QL314" s="11"/>
      <c r="QM314" s="11"/>
      <c r="QN314" s="11"/>
      <c r="QO314" s="11"/>
      <c r="QP314" s="11"/>
      <c r="QQ314" s="11"/>
      <c r="QR314" s="11"/>
      <c r="QS314" s="11"/>
      <c r="QT314" s="11"/>
      <c r="QU314" s="11"/>
      <c r="QV314" s="11"/>
      <c r="QW314" s="11"/>
      <c r="QX314" s="11"/>
      <c r="QY314" s="11"/>
      <c r="QZ314" s="11"/>
      <c r="RA314" s="11"/>
      <c r="RB314" s="11"/>
      <c r="RC314" s="11"/>
      <c r="RD314" s="11"/>
      <c r="RE314" s="11"/>
      <c r="RF314" s="11"/>
      <c r="RG314" s="11"/>
      <c r="RH314" s="11"/>
      <c r="RI314" s="11"/>
      <c r="RJ314" s="11"/>
      <c r="RK314" s="11"/>
      <c r="RL314" s="11"/>
      <c r="RM314" s="11"/>
      <c r="RN314" s="11"/>
      <c r="RO314" s="11"/>
      <c r="RP314" s="11"/>
      <c r="RQ314" s="11"/>
      <c r="RR314" s="11"/>
      <c r="RS314" s="11"/>
      <c r="RT314" s="11"/>
      <c r="RU314" s="11"/>
      <c r="RV314" s="11"/>
      <c r="RW314" s="11"/>
      <c r="RX314" s="11"/>
      <c r="RY314" s="11"/>
      <c r="RZ314" s="11"/>
      <c r="SA314" s="11"/>
      <c r="SB314" s="11"/>
      <c r="SC314" s="11"/>
      <c r="SD314" s="11"/>
      <c r="SE314" s="11"/>
      <c r="SF314" s="11"/>
      <c r="SG314" s="11"/>
      <c r="SH314" s="11"/>
      <c r="SI314" s="11"/>
      <c r="SJ314" s="11"/>
      <c r="SK314" s="11"/>
      <c r="SL314" s="11"/>
      <c r="SM314" s="11"/>
      <c r="SN314" s="11"/>
      <c r="SO314" s="11"/>
      <c r="SP314" s="11"/>
      <c r="SQ314" s="11"/>
      <c r="SR314" s="11"/>
      <c r="SS314" s="11"/>
      <c r="ST314" s="11"/>
      <c r="SU314" s="11"/>
      <c r="SV314" s="11"/>
      <c r="SW314" s="11"/>
      <c r="SX314" s="11"/>
      <c r="SY314" s="11"/>
      <c r="SZ314" s="11"/>
      <c r="TA314" s="11"/>
      <c r="TB314" s="11"/>
      <c r="TC314" s="11"/>
      <c r="TD314" s="11"/>
      <c r="TE314" s="11"/>
      <c r="TF314" s="11"/>
      <c r="TG314" s="11"/>
      <c r="TH314" s="11"/>
      <c r="TI314" s="11"/>
      <c r="TJ314" s="11"/>
      <c r="TK314" s="11"/>
      <c r="TL314" s="11"/>
      <c r="TM314" s="11"/>
      <c r="TN314" s="11"/>
      <c r="TO314" s="11"/>
      <c r="TP314" s="11"/>
      <c r="TQ314" s="11"/>
      <c r="TR314" s="11"/>
      <c r="TS314" s="11"/>
      <c r="TT314" s="11"/>
      <c r="TU314" s="11"/>
      <c r="TV314" s="11"/>
      <c r="TW314" s="11"/>
      <c r="TX314" s="11"/>
      <c r="TY314" s="11"/>
      <c r="TZ314" s="11"/>
    </row>
    <row r="315" spans="1:546" x14ac:dyDescent="0.25">
      <c r="A315" s="11"/>
      <c r="B315" s="72"/>
      <c r="C315" s="1" t="s">
        <v>6</v>
      </c>
      <c r="D315" s="1">
        <v>9.2870000000000008</v>
      </c>
      <c r="E315" s="78"/>
      <c r="F315" s="1">
        <v>0.18099999999999999</v>
      </c>
      <c r="G315" s="74"/>
      <c r="I315" s="11">
        <v>3118</v>
      </c>
      <c r="J315" s="11">
        <v>3126</v>
      </c>
      <c r="K315" s="11">
        <v>3128</v>
      </c>
      <c r="L315" s="11">
        <v>3616</v>
      </c>
      <c r="M315" s="11">
        <v>3687</v>
      </c>
      <c r="N315" s="11">
        <v>3770</v>
      </c>
      <c r="O315" s="11">
        <v>3772</v>
      </c>
      <c r="P315" s="11">
        <v>3813</v>
      </c>
      <c r="Q315" s="11">
        <v>3815</v>
      </c>
      <c r="R315" s="11">
        <v>3885</v>
      </c>
      <c r="S315" s="11">
        <v>4289</v>
      </c>
      <c r="T315" s="11">
        <v>4290</v>
      </c>
      <c r="U315" s="11">
        <v>4291</v>
      </c>
      <c r="V315" s="11" t="s">
        <v>2</v>
      </c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1"/>
      <c r="EZ315" s="11"/>
      <c r="FA315" s="11"/>
      <c r="FB315" s="11"/>
      <c r="FC315" s="11"/>
      <c r="FD315" s="11"/>
      <c r="FE315" s="11"/>
      <c r="FF315" s="11"/>
      <c r="FG315" s="11"/>
      <c r="FH315" s="11"/>
      <c r="FI315" s="11"/>
      <c r="FJ315" s="11"/>
      <c r="FK315" s="11"/>
      <c r="FL315" s="11"/>
      <c r="FM315" s="11"/>
      <c r="FN315" s="11"/>
      <c r="FO315" s="11"/>
      <c r="FP315" s="11"/>
      <c r="FQ315" s="11"/>
      <c r="FR315" s="11"/>
      <c r="FS315" s="11"/>
      <c r="FT315" s="11"/>
      <c r="FU315" s="11"/>
      <c r="FV315" s="11"/>
      <c r="FW315" s="11"/>
      <c r="FX315" s="11"/>
      <c r="FY315" s="11"/>
      <c r="FZ315" s="11"/>
      <c r="GA315" s="11"/>
      <c r="GB315" s="11"/>
      <c r="GC315" s="11"/>
      <c r="GD315" s="11"/>
      <c r="GE315" s="11"/>
      <c r="GF315" s="11"/>
      <c r="GG315" s="11"/>
      <c r="GH315" s="11"/>
      <c r="GI315" s="11"/>
      <c r="GJ315" s="11"/>
      <c r="GK315" s="11"/>
      <c r="GL315" s="11"/>
      <c r="GM315" s="11"/>
      <c r="GN315" s="11"/>
      <c r="GO315" s="11"/>
      <c r="GP315" s="11"/>
      <c r="GQ315" s="11"/>
      <c r="GR315" s="11"/>
      <c r="GS315" s="11"/>
      <c r="GT315" s="11"/>
      <c r="GU315" s="11"/>
      <c r="GV315" s="11"/>
      <c r="GW315" s="11"/>
      <c r="GX315" s="11"/>
      <c r="GY315" s="11"/>
      <c r="GZ315" s="11"/>
      <c r="HA315" s="11"/>
      <c r="HB315" s="11"/>
      <c r="HC315" s="11"/>
      <c r="HD315" s="11"/>
      <c r="HE315" s="11"/>
      <c r="HF315" s="11"/>
      <c r="HG315" s="11"/>
      <c r="HH315" s="11"/>
      <c r="HI315" s="11"/>
      <c r="HJ315" s="11"/>
      <c r="HK315" s="11"/>
      <c r="HL315" s="11"/>
      <c r="HM315" s="11"/>
      <c r="HN315" s="11"/>
      <c r="HO315" s="11"/>
      <c r="HP315" s="11"/>
      <c r="HQ315" s="11"/>
      <c r="HR315" s="11"/>
      <c r="HS315" s="11"/>
      <c r="HT315" s="11"/>
      <c r="HU315" s="11"/>
      <c r="HV315" s="11"/>
      <c r="HW315" s="11"/>
      <c r="HX315" s="11"/>
      <c r="HY315" s="11"/>
      <c r="HZ315" s="11"/>
      <c r="IA315" s="11"/>
      <c r="IB315" s="11"/>
      <c r="IC315" s="11"/>
      <c r="ID315" s="11"/>
      <c r="IE315" s="11"/>
      <c r="IF315" s="11"/>
      <c r="IG315" s="11"/>
      <c r="IH315" s="11"/>
      <c r="II315" s="11"/>
      <c r="IJ315" s="11"/>
      <c r="IK315" s="11"/>
      <c r="IL315" s="11"/>
      <c r="IM315" s="11"/>
      <c r="IN315" s="11"/>
      <c r="IO315" s="11"/>
      <c r="IP315" s="11"/>
      <c r="IQ315" s="11"/>
      <c r="IR315" s="11"/>
      <c r="IS315" s="11"/>
      <c r="IT315" s="11"/>
      <c r="IU315" s="11"/>
      <c r="IV315" s="11"/>
      <c r="IW315" s="11"/>
      <c r="IX315" s="11"/>
      <c r="IY315" s="11"/>
      <c r="IZ315" s="11"/>
      <c r="JA315" s="11"/>
      <c r="JB315" s="11"/>
      <c r="JC315" s="11"/>
      <c r="JD315" s="11"/>
      <c r="JE315" s="11"/>
      <c r="JF315" s="11"/>
      <c r="JG315" s="11"/>
      <c r="JH315" s="11"/>
      <c r="JI315" s="11"/>
      <c r="JJ315" s="11"/>
      <c r="JK315" s="11"/>
      <c r="JL315" s="11"/>
      <c r="JM315" s="11"/>
      <c r="JN315" s="11"/>
      <c r="JO315" s="11"/>
      <c r="JP315" s="11"/>
      <c r="JQ315" s="11"/>
      <c r="JR315" s="11"/>
      <c r="JS315" s="11"/>
      <c r="JT315" s="11"/>
      <c r="JU315" s="11"/>
      <c r="JV315" s="11"/>
      <c r="JW315" s="11"/>
      <c r="JX315" s="11"/>
      <c r="JY315" s="11"/>
      <c r="JZ315" s="11"/>
      <c r="KA315" s="11"/>
      <c r="KB315" s="11"/>
      <c r="KC315" s="11"/>
      <c r="KD315" s="11"/>
      <c r="KE315" s="11"/>
      <c r="KF315" s="11"/>
      <c r="KG315" s="11"/>
      <c r="KH315" s="11"/>
      <c r="KI315" s="11"/>
      <c r="KJ315" s="11"/>
      <c r="KK315" s="11"/>
      <c r="KL315" s="11"/>
      <c r="KM315" s="11"/>
      <c r="KN315" s="11"/>
      <c r="KO315" s="11"/>
      <c r="KP315" s="11"/>
      <c r="KQ315" s="11"/>
      <c r="KR315" s="11"/>
      <c r="KS315" s="11"/>
      <c r="KT315" s="11"/>
      <c r="KU315" s="11"/>
      <c r="KV315" s="11"/>
      <c r="KW315" s="11"/>
      <c r="KX315" s="11"/>
      <c r="KY315" s="11"/>
      <c r="KZ315" s="11"/>
      <c r="LA315" s="11"/>
      <c r="LB315" s="11"/>
      <c r="LC315" s="11"/>
      <c r="LD315" s="11"/>
      <c r="LE315" s="11"/>
      <c r="LF315" s="11"/>
      <c r="LG315" s="11"/>
      <c r="LH315" s="11"/>
      <c r="LI315" s="11"/>
      <c r="LJ315" s="11"/>
      <c r="LK315" s="11"/>
      <c r="LL315" s="11"/>
      <c r="LM315" s="11"/>
      <c r="LN315" s="11"/>
      <c r="LO315" s="11"/>
      <c r="LP315" s="11"/>
      <c r="LQ315" s="11"/>
      <c r="LR315" s="11"/>
      <c r="LS315" s="11"/>
      <c r="LT315" s="11"/>
      <c r="LU315" s="11"/>
      <c r="LV315" s="11"/>
      <c r="LW315" s="11"/>
      <c r="LX315" s="11"/>
      <c r="LY315" s="11"/>
      <c r="LZ315" s="11"/>
      <c r="MA315" s="11"/>
      <c r="MB315" s="11"/>
      <c r="MC315" s="11"/>
      <c r="MD315" s="11"/>
      <c r="ME315" s="11"/>
      <c r="MF315" s="11"/>
      <c r="MG315" s="11"/>
      <c r="MH315" s="11"/>
      <c r="MI315" s="11"/>
      <c r="MJ315" s="11"/>
      <c r="MK315" s="11"/>
      <c r="ML315" s="11"/>
      <c r="MM315" s="11"/>
      <c r="MN315" s="11"/>
      <c r="MO315" s="11"/>
      <c r="MP315" s="11"/>
      <c r="MQ315" s="11"/>
      <c r="MR315" s="11"/>
      <c r="MS315" s="11"/>
      <c r="MT315" s="11"/>
      <c r="MU315" s="11"/>
      <c r="MV315" s="11"/>
      <c r="MW315" s="11"/>
      <c r="MX315" s="11"/>
      <c r="MY315" s="11"/>
      <c r="MZ315" s="11"/>
      <c r="NA315" s="11"/>
      <c r="NB315" s="11"/>
      <c r="NC315" s="11"/>
      <c r="ND315" s="11"/>
      <c r="NE315" s="11"/>
      <c r="NF315" s="11"/>
      <c r="NG315" s="11"/>
      <c r="NH315" s="11"/>
      <c r="NI315" s="11"/>
      <c r="NJ315" s="11"/>
      <c r="NK315" s="11"/>
      <c r="NL315" s="11"/>
      <c r="NM315" s="11"/>
      <c r="NN315" s="11"/>
      <c r="NO315" s="11"/>
      <c r="NP315" s="11"/>
      <c r="NQ315" s="11"/>
      <c r="NR315" s="11"/>
      <c r="NS315" s="11"/>
      <c r="NT315" s="11"/>
      <c r="NU315" s="11"/>
      <c r="NV315" s="11"/>
      <c r="NW315" s="11"/>
      <c r="NX315" s="11"/>
      <c r="NY315" s="11"/>
      <c r="NZ315" s="11"/>
      <c r="OA315" s="11"/>
      <c r="OB315" s="11"/>
      <c r="OC315" s="11"/>
      <c r="OD315" s="11"/>
      <c r="OE315" s="11"/>
      <c r="OF315" s="11"/>
      <c r="OG315" s="11"/>
      <c r="OH315" s="11"/>
      <c r="OI315" s="11"/>
      <c r="OJ315" s="11"/>
      <c r="OK315" s="11"/>
      <c r="OL315" s="11"/>
      <c r="OM315" s="11"/>
      <c r="ON315" s="11"/>
      <c r="OO315" s="11"/>
      <c r="OP315" s="11"/>
      <c r="OQ315" s="11"/>
      <c r="OR315" s="11"/>
      <c r="OS315" s="11"/>
      <c r="OT315" s="11"/>
      <c r="OU315" s="11"/>
      <c r="OV315" s="11"/>
      <c r="OW315" s="11"/>
      <c r="OX315" s="11"/>
      <c r="OY315" s="11"/>
      <c r="OZ315" s="11"/>
      <c r="PA315" s="11"/>
      <c r="PB315" s="11"/>
      <c r="PC315" s="11"/>
      <c r="PD315" s="11"/>
      <c r="PE315" s="11"/>
      <c r="PF315" s="11"/>
      <c r="PG315" s="11"/>
      <c r="PH315" s="11"/>
      <c r="PI315" s="11"/>
      <c r="PJ315" s="11"/>
      <c r="PK315" s="11"/>
      <c r="PL315" s="11"/>
      <c r="PM315" s="11"/>
      <c r="PN315" s="11"/>
      <c r="PO315" s="11"/>
      <c r="PP315" s="11"/>
      <c r="PQ315" s="11"/>
      <c r="PR315" s="11"/>
      <c r="PS315" s="11"/>
      <c r="PT315" s="11"/>
      <c r="PU315" s="11"/>
      <c r="PV315" s="11"/>
      <c r="PW315" s="11"/>
      <c r="PX315" s="11"/>
      <c r="PY315" s="11"/>
      <c r="PZ315" s="11"/>
      <c r="QA315" s="11"/>
      <c r="QB315" s="11"/>
      <c r="QC315" s="11"/>
      <c r="QD315" s="11"/>
      <c r="QE315" s="11"/>
      <c r="QF315" s="11"/>
      <c r="QG315" s="11"/>
      <c r="QH315" s="11"/>
      <c r="QI315" s="11"/>
      <c r="QJ315" s="11"/>
      <c r="QK315" s="11"/>
      <c r="QL315" s="11"/>
      <c r="QM315" s="11"/>
      <c r="QN315" s="11"/>
      <c r="QO315" s="11"/>
      <c r="QP315" s="11"/>
      <c r="QQ315" s="11"/>
      <c r="QR315" s="11"/>
      <c r="QS315" s="11"/>
      <c r="QT315" s="11"/>
      <c r="QU315" s="11"/>
      <c r="QV315" s="11"/>
      <c r="QW315" s="11"/>
      <c r="QX315" s="11"/>
      <c r="QY315" s="11"/>
      <c r="QZ315" s="11"/>
      <c r="RA315" s="11"/>
      <c r="RB315" s="11"/>
      <c r="RC315" s="11"/>
      <c r="RD315" s="11"/>
      <c r="RE315" s="11"/>
      <c r="RF315" s="11"/>
      <c r="RG315" s="11"/>
      <c r="RH315" s="11"/>
      <c r="RI315" s="11"/>
      <c r="RJ315" s="11"/>
      <c r="RK315" s="11"/>
      <c r="RL315" s="11"/>
      <c r="RM315" s="11"/>
      <c r="RN315" s="11"/>
      <c r="RO315" s="11"/>
      <c r="RP315" s="11"/>
      <c r="RQ315" s="11"/>
      <c r="RR315" s="11"/>
      <c r="RS315" s="11"/>
      <c r="RT315" s="11"/>
      <c r="RU315" s="11"/>
      <c r="RV315" s="11"/>
      <c r="RW315" s="11"/>
      <c r="RX315" s="11"/>
      <c r="RY315" s="11"/>
      <c r="RZ315" s="11"/>
      <c r="SA315" s="11"/>
      <c r="SB315" s="11"/>
      <c r="SC315" s="11"/>
      <c r="SD315" s="11"/>
      <c r="SE315" s="11"/>
      <c r="SF315" s="11"/>
      <c r="SG315" s="11"/>
      <c r="SH315" s="11"/>
      <c r="SI315" s="11"/>
      <c r="SJ315" s="11"/>
      <c r="SK315" s="11"/>
      <c r="SL315" s="11"/>
      <c r="SM315" s="11"/>
      <c r="SN315" s="11"/>
      <c r="SO315" s="11"/>
      <c r="SP315" s="11"/>
      <c r="SQ315" s="11"/>
      <c r="SR315" s="11"/>
      <c r="SS315" s="11"/>
      <c r="ST315" s="11"/>
      <c r="SU315" s="11"/>
      <c r="SV315" s="11"/>
      <c r="SW315" s="11"/>
      <c r="SX315" s="11"/>
      <c r="SY315" s="11"/>
      <c r="SZ315" s="11"/>
      <c r="TA315" s="11"/>
      <c r="TB315" s="11"/>
      <c r="TC315" s="11"/>
      <c r="TD315" s="11"/>
      <c r="TE315" s="11"/>
      <c r="TF315" s="11"/>
      <c r="TG315" s="11"/>
      <c r="TH315" s="11"/>
      <c r="TI315" s="11"/>
      <c r="TJ315" s="11"/>
      <c r="TK315" s="11"/>
      <c r="TL315" s="11"/>
      <c r="TM315" s="11"/>
      <c r="TN315" s="11"/>
      <c r="TO315" s="11"/>
      <c r="TP315" s="11"/>
      <c r="TQ315" s="11"/>
      <c r="TR315" s="11"/>
      <c r="TS315" s="11"/>
      <c r="TT315" s="11"/>
      <c r="TU315" s="11"/>
      <c r="TV315" s="11"/>
      <c r="TW315" s="11"/>
      <c r="TX315" s="11"/>
      <c r="TY315" s="11"/>
      <c r="TZ315" s="11"/>
    </row>
    <row r="316" spans="1:546" x14ac:dyDescent="0.25">
      <c r="A316" s="11"/>
      <c r="B316" s="72"/>
      <c r="C316" s="1" t="s">
        <v>63</v>
      </c>
      <c r="D316" s="50"/>
      <c r="E316" s="78"/>
      <c r="F316" s="1">
        <v>0.68400000000000005</v>
      </c>
      <c r="G316" s="74"/>
      <c r="I316" s="1">
        <v>2.4E-2</v>
      </c>
      <c r="J316" s="1">
        <v>4.2000000000000003E-2</v>
      </c>
      <c r="K316" s="1">
        <v>7.8E-2</v>
      </c>
      <c r="L316" s="1">
        <v>0.49299999999999999</v>
      </c>
      <c r="M316" s="1">
        <v>4.1040000000000001</v>
      </c>
      <c r="N316" s="1">
        <v>4.3470000000000004</v>
      </c>
      <c r="O316" s="1">
        <v>0.16700000000000001</v>
      </c>
      <c r="P316" s="1">
        <v>0.22800000000000001</v>
      </c>
      <c r="Q316" s="1">
        <v>2.1859999999999999</v>
      </c>
      <c r="R316" s="1">
        <v>0.16700000000000001</v>
      </c>
      <c r="S316" s="1">
        <v>7.95</v>
      </c>
      <c r="T316" s="1">
        <v>0.14599999999999999</v>
      </c>
      <c r="U316" s="1">
        <v>2.4089999999999998</v>
      </c>
      <c r="V316" s="1">
        <v>0.04</v>
      </c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1"/>
      <c r="EZ316" s="11"/>
      <c r="FA316" s="11"/>
      <c r="FB316" s="11"/>
      <c r="FC316" s="11"/>
      <c r="FD316" s="11"/>
      <c r="FE316" s="11"/>
      <c r="FF316" s="11"/>
      <c r="FG316" s="11"/>
      <c r="FH316" s="11"/>
      <c r="FI316" s="11"/>
      <c r="FJ316" s="11"/>
      <c r="FK316" s="11"/>
      <c r="FL316" s="11"/>
      <c r="FM316" s="11"/>
      <c r="FN316" s="11"/>
      <c r="FO316" s="11"/>
      <c r="FP316" s="11"/>
      <c r="FQ316" s="11"/>
      <c r="FR316" s="11"/>
      <c r="FS316" s="11"/>
      <c r="FT316" s="11"/>
      <c r="FU316" s="11"/>
      <c r="FV316" s="11"/>
      <c r="FW316" s="11"/>
      <c r="FX316" s="11"/>
      <c r="FY316" s="11"/>
      <c r="FZ316" s="11"/>
      <c r="GA316" s="11"/>
      <c r="GB316" s="11"/>
      <c r="GC316" s="11"/>
      <c r="GD316" s="11"/>
      <c r="GE316" s="11"/>
      <c r="GF316" s="11"/>
      <c r="GG316" s="11"/>
      <c r="GH316" s="11"/>
      <c r="GI316" s="11"/>
      <c r="GJ316" s="11"/>
      <c r="GK316" s="11"/>
      <c r="GL316" s="11"/>
      <c r="GM316" s="11"/>
      <c r="GN316" s="11"/>
      <c r="GO316" s="11"/>
      <c r="GP316" s="11"/>
      <c r="GQ316" s="11"/>
      <c r="GR316" s="11"/>
      <c r="GS316" s="11"/>
      <c r="GT316" s="11"/>
      <c r="GU316" s="11"/>
      <c r="GV316" s="11"/>
      <c r="GW316" s="11"/>
      <c r="GX316" s="11"/>
      <c r="GY316" s="11"/>
      <c r="GZ316" s="11"/>
      <c r="HA316" s="11"/>
      <c r="HB316" s="11"/>
      <c r="HC316" s="11"/>
      <c r="HD316" s="11"/>
      <c r="HE316" s="11"/>
      <c r="HF316" s="11"/>
      <c r="HG316" s="11"/>
      <c r="HH316" s="11"/>
      <c r="HI316" s="11"/>
      <c r="HJ316" s="11"/>
      <c r="HK316" s="11"/>
      <c r="HL316" s="11"/>
      <c r="HM316" s="11"/>
      <c r="HN316" s="11"/>
      <c r="HO316" s="11"/>
      <c r="HP316" s="11"/>
      <c r="HQ316" s="11"/>
      <c r="HR316" s="11"/>
      <c r="HS316" s="11"/>
      <c r="HT316" s="11"/>
      <c r="HU316" s="11"/>
      <c r="HV316" s="11"/>
      <c r="HW316" s="11"/>
      <c r="HX316" s="11"/>
      <c r="HY316" s="11"/>
      <c r="HZ316" s="11"/>
      <c r="IA316" s="11"/>
      <c r="IB316" s="11"/>
      <c r="IC316" s="11"/>
      <c r="ID316" s="11"/>
      <c r="IE316" s="11"/>
      <c r="IF316" s="11"/>
      <c r="IG316" s="11"/>
      <c r="IH316" s="11"/>
      <c r="II316" s="11"/>
      <c r="IJ316" s="11"/>
      <c r="IK316" s="11"/>
      <c r="IL316" s="11"/>
      <c r="IM316" s="11"/>
      <c r="IN316" s="11"/>
      <c r="IO316" s="11"/>
      <c r="IP316" s="11"/>
      <c r="IQ316" s="11"/>
      <c r="IR316" s="11"/>
      <c r="IS316" s="11"/>
      <c r="IT316" s="11"/>
      <c r="IU316" s="11"/>
      <c r="IV316" s="11"/>
      <c r="IW316" s="11"/>
      <c r="IX316" s="11"/>
      <c r="IY316" s="11"/>
      <c r="IZ316" s="11"/>
      <c r="JA316" s="11"/>
      <c r="JB316" s="11"/>
      <c r="JC316" s="11"/>
      <c r="JD316" s="11"/>
      <c r="JE316" s="11"/>
      <c r="JF316" s="11"/>
      <c r="JG316" s="11"/>
      <c r="JH316" s="11"/>
      <c r="JI316" s="11"/>
      <c r="JJ316" s="11"/>
      <c r="JK316" s="11"/>
      <c r="JL316" s="11"/>
      <c r="JM316" s="11"/>
      <c r="JN316" s="11"/>
      <c r="JO316" s="11"/>
      <c r="JP316" s="11"/>
      <c r="JQ316" s="11"/>
      <c r="JR316" s="11"/>
      <c r="JS316" s="11"/>
      <c r="JT316" s="11"/>
      <c r="JU316" s="11"/>
      <c r="JV316" s="11"/>
      <c r="JW316" s="11"/>
      <c r="JX316" s="11"/>
      <c r="JY316" s="11"/>
      <c r="JZ316" s="11"/>
      <c r="KA316" s="11"/>
      <c r="KB316" s="11"/>
      <c r="KC316" s="11"/>
      <c r="KD316" s="11"/>
      <c r="KE316" s="11"/>
      <c r="KF316" s="11"/>
      <c r="KG316" s="11"/>
      <c r="KH316" s="11"/>
      <c r="KI316" s="11"/>
      <c r="KJ316" s="11"/>
      <c r="KK316" s="11"/>
      <c r="KL316" s="11"/>
      <c r="KM316" s="11"/>
      <c r="KN316" s="11"/>
      <c r="KO316" s="11"/>
      <c r="KP316" s="11"/>
      <c r="KQ316" s="11"/>
      <c r="KR316" s="11"/>
      <c r="KS316" s="11"/>
      <c r="KT316" s="11"/>
      <c r="KU316" s="11"/>
      <c r="KV316" s="11"/>
      <c r="KW316" s="11"/>
      <c r="KX316" s="11"/>
      <c r="KY316" s="11"/>
      <c r="KZ316" s="11"/>
      <c r="LA316" s="11"/>
      <c r="LB316" s="11"/>
      <c r="LC316" s="11"/>
      <c r="LD316" s="11"/>
      <c r="LE316" s="11"/>
      <c r="LF316" s="11"/>
      <c r="LG316" s="11"/>
      <c r="LH316" s="11"/>
      <c r="LI316" s="11"/>
      <c r="LJ316" s="11"/>
      <c r="LK316" s="11"/>
      <c r="LL316" s="11"/>
      <c r="LM316" s="11"/>
      <c r="LN316" s="11"/>
      <c r="LO316" s="11"/>
      <c r="LP316" s="11"/>
      <c r="LQ316" s="11"/>
      <c r="LR316" s="11"/>
      <c r="LS316" s="11"/>
      <c r="LT316" s="11"/>
      <c r="LU316" s="11"/>
      <c r="LV316" s="11"/>
      <c r="LW316" s="11"/>
      <c r="LX316" s="11"/>
      <c r="LY316" s="11"/>
      <c r="LZ316" s="11"/>
      <c r="MA316" s="11"/>
      <c r="MB316" s="11"/>
      <c r="MC316" s="11"/>
      <c r="MD316" s="11"/>
      <c r="ME316" s="11"/>
      <c r="MF316" s="11"/>
      <c r="MG316" s="11"/>
      <c r="MH316" s="11"/>
      <c r="MI316" s="11"/>
      <c r="MJ316" s="11"/>
      <c r="MK316" s="11"/>
      <c r="ML316" s="11"/>
      <c r="MM316" s="11"/>
      <c r="MN316" s="11"/>
      <c r="MO316" s="11"/>
      <c r="MP316" s="11"/>
      <c r="MQ316" s="11"/>
      <c r="MR316" s="11"/>
      <c r="MS316" s="11"/>
      <c r="MT316" s="11"/>
      <c r="MU316" s="11"/>
      <c r="MV316" s="11"/>
      <c r="MW316" s="11"/>
      <c r="MX316" s="11"/>
      <c r="MY316" s="11"/>
      <c r="MZ316" s="11"/>
      <c r="NA316" s="11"/>
      <c r="NB316" s="11"/>
      <c r="NC316" s="11"/>
      <c r="ND316" s="11"/>
      <c r="NE316" s="11"/>
      <c r="NF316" s="11"/>
      <c r="NG316" s="11"/>
      <c r="NH316" s="11"/>
      <c r="NI316" s="11"/>
      <c r="NJ316" s="11"/>
      <c r="NK316" s="11"/>
      <c r="NL316" s="11"/>
      <c r="NM316" s="11"/>
      <c r="NN316" s="11"/>
      <c r="NO316" s="11"/>
      <c r="NP316" s="11"/>
      <c r="NQ316" s="11"/>
      <c r="NR316" s="11"/>
      <c r="NS316" s="11"/>
      <c r="NT316" s="11"/>
      <c r="NU316" s="11"/>
      <c r="NV316" s="11"/>
      <c r="NW316" s="11"/>
      <c r="NX316" s="11"/>
      <c r="NY316" s="11"/>
      <c r="NZ316" s="11"/>
      <c r="OA316" s="11"/>
      <c r="OB316" s="11"/>
      <c r="OC316" s="11"/>
      <c r="OD316" s="11"/>
      <c r="OE316" s="11"/>
      <c r="OF316" s="11"/>
      <c r="OG316" s="11"/>
      <c r="OH316" s="11"/>
      <c r="OI316" s="11"/>
      <c r="OJ316" s="11"/>
      <c r="OK316" s="11"/>
      <c r="OL316" s="11"/>
      <c r="OM316" s="11"/>
      <c r="ON316" s="11"/>
      <c r="OO316" s="11"/>
      <c r="OP316" s="11"/>
      <c r="OQ316" s="11"/>
      <c r="OR316" s="11"/>
      <c r="OS316" s="11"/>
      <c r="OT316" s="11"/>
      <c r="OU316" s="11"/>
      <c r="OV316" s="11"/>
      <c r="OW316" s="11"/>
      <c r="OX316" s="11"/>
      <c r="OY316" s="11"/>
      <c r="OZ316" s="11"/>
      <c r="PA316" s="11"/>
      <c r="PB316" s="11"/>
      <c r="PC316" s="11"/>
      <c r="PD316" s="11"/>
      <c r="PE316" s="11"/>
      <c r="PF316" s="11"/>
      <c r="PG316" s="11"/>
      <c r="PH316" s="11"/>
      <c r="PI316" s="11"/>
      <c r="PJ316" s="11"/>
      <c r="PK316" s="11"/>
      <c r="PL316" s="11"/>
      <c r="PM316" s="11"/>
      <c r="PN316" s="11"/>
      <c r="PO316" s="11"/>
      <c r="PP316" s="11"/>
      <c r="PQ316" s="11"/>
      <c r="PR316" s="11"/>
      <c r="PS316" s="11"/>
      <c r="PT316" s="11"/>
      <c r="PU316" s="11"/>
      <c r="PV316" s="11"/>
      <c r="PW316" s="11"/>
      <c r="PX316" s="11"/>
      <c r="PY316" s="11"/>
      <c r="PZ316" s="11"/>
      <c r="QA316" s="11"/>
      <c r="QB316" s="11"/>
      <c r="QC316" s="11"/>
      <c r="QD316" s="11"/>
      <c r="QE316" s="11"/>
      <c r="QF316" s="11"/>
      <c r="QG316" s="11"/>
      <c r="QH316" s="11"/>
      <c r="QI316" s="11"/>
      <c r="QJ316" s="11"/>
      <c r="QK316" s="11"/>
      <c r="QL316" s="11"/>
      <c r="QM316" s="11"/>
      <c r="QN316" s="11"/>
      <c r="QO316" s="11"/>
      <c r="QP316" s="11"/>
      <c r="QQ316" s="11"/>
      <c r="QR316" s="11"/>
      <c r="QS316" s="11"/>
      <c r="QT316" s="11"/>
      <c r="QU316" s="11"/>
      <c r="QV316" s="11"/>
      <c r="QW316" s="11"/>
      <c r="QX316" s="11"/>
      <c r="QY316" s="11"/>
      <c r="QZ316" s="11"/>
      <c r="RA316" s="11"/>
      <c r="RB316" s="11"/>
      <c r="RC316" s="11"/>
      <c r="RD316" s="11"/>
      <c r="RE316" s="11"/>
      <c r="RF316" s="11"/>
      <c r="RG316" s="11"/>
      <c r="RH316" s="11"/>
      <c r="RI316" s="11"/>
      <c r="RJ316" s="11"/>
      <c r="RK316" s="11"/>
      <c r="RL316" s="11"/>
      <c r="RM316" s="11"/>
      <c r="RN316" s="11"/>
      <c r="RO316" s="11"/>
      <c r="RP316" s="11"/>
      <c r="RQ316" s="11"/>
      <c r="RR316" s="11"/>
      <c r="RS316" s="11"/>
      <c r="RT316" s="11"/>
      <c r="RU316" s="11"/>
      <c r="RV316" s="11"/>
      <c r="RW316" s="11"/>
      <c r="RX316" s="11"/>
      <c r="RY316" s="11"/>
      <c r="RZ316" s="11"/>
      <c r="SA316" s="11"/>
      <c r="SB316" s="11"/>
      <c r="SC316" s="11"/>
      <c r="SD316" s="11"/>
      <c r="SE316" s="11"/>
      <c r="SF316" s="11"/>
      <c r="SG316" s="11"/>
      <c r="SH316" s="11"/>
      <c r="SI316" s="11"/>
      <c r="SJ316" s="11"/>
      <c r="SK316" s="11"/>
      <c r="SL316" s="11"/>
      <c r="SM316" s="11"/>
      <c r="SN316" s="11"/>
      <c r="SO316" s="11"/>
      <c r="SP316" s="11"/>
      <c r="SQ316" s="11"/>
      <c r="SR316" s="11"/>
      <c r="SS316" s="11"/>
      <c r="ST316" s="11"/>
      <c r="SU316" s="11"/>
      <c r="SV316" s="11"/>
      <c r="SW316" s="11"/>
      <c r="SX316" s="11"/>
      <c r="SY316" s="11"/>
      <c r="SZ316" s="11"/>
      <c r="TA316" s="11"/>
      <c r="TB316" s="11"/>
      <c r="TC316" s="11"/>
      <c r="TD316" s="11"/>
      <c r="TE316" s="11"/>
      <c r="TF316" s="11"/>
      <c r="TG316" s="11"/>
      <c r="TH316" s="11"/>
      <c r="TI316" s="11"/>
      <c r="TJ316" s="11"/>
      <c r="TK316" s="11"/>
      <c r="TL316" s="11"/>
      <c r="TM316" s="11"/>
      <c r="TN316" s="11"/>
      <c r="TO316" s="11"/>
      <c r="TP316" s="11"/>
      <c r="TQ316" s="11"/>
      <c r="TR316" s="11"/>
      <c r="TS316" s="11"/>
      <c r="TT316" s="11"/>
      <c r="TU316" s="11"/>
      <c r="TV316" s="11"/>
      <c r="TW316" s="11"/>
      <c r="TX316" s="11"/>
      <c r="TY316" s="11"/>
      <c r="TZ316" s="11"/>
    </row>
    <row r="317" spans="1:546" x14ac:dyDescent="0.25">
      <c r="A317" s="11"/>
      <c r="B317" s="72"/>
      <c r="C317" s="1" t="s">
        <v>47</v>
      </c>
      <c r="D317" s="50"/>
      <c r="E317" s="78"/>
      <c r="F317" s="1">
        <v>7.4999999999999997E-2</v>
      </c>
      <c r="G317" s="74"/>
      <c r="I317" s="1">
        <v>0.105</v>
      </c>
      <c r="J317" s="1">
        <v>6.2E-2</v>
      </c>
      <c r="K317" s="1">
        <v>1.9490000000000001</v>
      </c>
      <c r="L317" s="1">
        <v>0.125</v>
      </c>
      <c r="M317" s="1">
        <v>0.16800000000000001</v>
      </c>
      <c r="N317" s="1">
        <v>0.20899999999999999</v>
      </c>
      <c r="O317" s="1">
        <v>0.218</v>
      </c>
      <c r="P317" s="1">
        <v>0.21</v>
      </c>
      <c r="Q317" s="1">
        <v>1.748</v>
      </c>
      <c r="R317" s="1">
        <v>0.36799999999999999</v>
      </c>
      <c r="S317" s="1">
        <v>0.13600000000000001</v>
      </c>
      <c r="T317" s="1">
        <v>0.17299999999999999</v>
      </c>
      <c r="U317" s="1">
        <v>4.1070000000000002</v>
      </c>
      <c r="V317" s="1">
        <v>3.3000000000000002E-2</v>
      </c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1"/>
      <c r="EZ317" s="11"/>
      <c r="FA317" s="11"/>
      <c r="FB317" s="11"/>
      <c r="FC317" s="11"/>
      <c r="FD317" s="11"/>
      <c r="FE317" s="11"/>
      <c r="FF317" s="11"/>
      <c r="FG317" s="11"/>
      <c r="FH317" s="11"/>
      <c r="FI317" s="11"/>
      <c r="FJ317" s="11"/>
      <c r="FK317" s="11"/>
      <c r="FL317" s="11"/>
      <c r="FM317" s="11"/>
      <c r="FN317" s="11"/>
      <c r="FO317" s="11"/>
      <c r="FP317" s="11"/>
      <c r="FQ317" s="11"/>
      <c r="FR317" s="11"/>
      <c r="FS317" s="11"/>
      <c r="FT317" s="11"/>
      <c r="FU317" s="11"/>
      <c r="FV317" s="11"/>
      <c r="FW317" s="11"/>
      <c r="FX317" s="11"/>
      <c r="FY317" s="11"/>
      <c r="FZ317" s="11"/>
      <c r="GA317" s="11"/>
      <c r="GB317" s="11"/>
      <c r="GC317" s="11"/>
      <c r="GD317" s="11"/>
      <c r="GE317" s="11"/>
      <c r="GF317" s="11"/>
      <c r="GG317" s="11"/>
      <c r="GH317" s="11"/>
      <c r="GI317" s="11"/>
      <c r="GJ317" s="11"/>
      <c r="GK317" s="11"/>
      <c r="GL317" s="11"/>
      <c r="GM317" s="11"/>
      <c r="GN317" s="11"/>
      <c r="GO317" s="11"/>
      <c r="GP317" s="11"/>
      <c r="GQ317" s="11"/>
      <c r="GR317" s="11"/>
      <c r="GS317" s="11"/>
      <c r="GT317" s="11"/>
      <c r="GU317" s="11"/>
      <c r="GV317" s="11"/>
      <c r="GW317" s="11"/>
      <c r="GX317" s="11"/>
      <c r="GY317" s="11"/>
      <c r="GZ317" s="11"/>
      <c r="HA317" s="11"/>
      <c r="HB317" s="11"/>
      <c r="HC317" s="11"/>
      <c r="HD317" s="11"/>
      <c r="HE317" s="11"/>
      <c r="HF317" s="11"/>
      <c r="HG317" s="11"/>
      <c r="HH317" s="11"/>
      <c r="HI317" s="11"/>
      <c r="HJ317" s="11"/>
      <c r="HK317" s="11"/>
      <c r="HL317" s="11"/>
      <c r="HM317" s="11"/>
      <c r="HN317" s="11"/>
      <c r="HO317" s="11"/>
      <c r="HP317" s="11"/>
      <c r="HQ317" s="11"/>
      <c r="HR317" s="11"/>
      <c r="HS317" s="11"/>
      <c r="HT317" s="11"/>
      <c r="HU317" s="11"/>
      <c r="HV317" s="11"/>
      <c r="HW317" s="11"/>
      <c r="HX317" s="11"/>
      <c r="HY317" s="11"/>
      <c r="HZ317" s="11"/>
      <c r="IA317" s="11"/>
      <c r="IB317" s="11"/>
      <c r="IC317" s="11"/>
      <c r="ID317" s="11"/>
      <c r="IE317" s="11"/>
      <c r="IF317" s="11"/>
      <c r="IG317" s="11"/>
      <c r="IH317" s="11"/>
      <c r="II317" s="11"/>
      <c r="IJ317" s="11"/>
      <c r="IK317" s="11"/>
      <c r="IL317" s="11"/>
      <c r="IM317" s="11"/>
      <c r="IN317" s="11"/>
      <c r="IO317" s="11"/>
      <c r="IP317" s="11"/>
      <c r="IQ317" s="11"/>
      <c r="IR317" s="11"/>
      <c r="IS317" s="11"/>
      <c r="IT317" s="11"/>
      <c r="IU317" s="11"/>
      <c r="IV317" s="11"/>
      <c r="IW317" s="11"/>
      <c r="IX317" s="11"/>
      <c r="IY317" s="11"/>
      <c r="IZ317" s="11"/>
      <c r="JA317" s="11"/>
      <c r="JB317" s="11"/>
      <c r="JC317" s="11"/>
      <c r="JD317" s="11"/>
      <c r="JE317" s="11"/>
      <c r="JF317" s="11"/>
      <c r="JG317" s="11"/>
      <c r="JH317" s="11"/>
      <c r="JI317" s="11"/>
      <c r="JJ317" s="11"/>
      <c r="JK317" s="11"/>
      <c r="JL317" s="11"/>
      <c r="JM317" s="11"/>
      <c r="JN317" s="11"/>
      <c r="JO317" s="11"/>
      <c r="JP317" s="11"/>
      <c r="JQ317" s="11"/>
      <c r="JR317" s="11"/>
      <c r="JS317" s="11"/>
      <c r="JT317" s="11"/>
      <c r="JU317" s="11"/>
      <c r="JV317" s="11"/>
      <c r="JW317" s="11"/>
      <c r="JX317" s="11"/>
      <c r="JY317" s="11"/>
      <c r="JZ317" s="11"/>
      <c r="KA317" s="11"/>
      <c r="KB317" s="11"/>
      <c r="KC317" s="11"/>
      <c r="KD317" s="11"/>
      <c r="KE317" s="11"/>
      <c r="KF317" s="11"/>
      <c r="KG317" s="11"/>
      <c r="KH317" s="11"/>
      <c r="KI317" s="11"/>
      <c r="KJ317" s="11"/>
      <c r="KK317" s="11"/>
      <c r="KL317" s="11"/>
      <c r="KM317" s="11"/>
      <c r="KN317" s="11"/>
      <c r="KO317" s="11"/>
      <c r="KP317" s="11"/>
      <c r="KQ317" s="11"/>
      <c r="KR317" s="11"/>
      <c r="KS317" s="11"/>
      <c r="KT317" s="11"/>
      <c r="KU317" s="11"/>
      <c r="KV317" s="11"/>
      <c r="KW317" s="11"/>
      <c r="KX317" s="11"/>
      <c r="KY317" s="11"/>
      <c r="KZ317" s="11"/>
      <c r="LA317" s="11"/>
      <c r="LB317" s="11"/>
      <c r="LC317" s="11"/>
      <c r="LD317" s="11"/>
      <c r="LE317" s="11"/>
      <c r="LF317" s="11"/>
      <c r="LG317" s="11"/>
      <c r="LH317" s="11"/>
      <c r="LI317" s="11"/>
      <c r="LJ317" s="11"/>
      <c r="LK317" s="11"/>
      <c r="LL317" s="11"/>
      <c r="LM317" s="11"/>
      <c r="LN317" s="11"/>
      <c r="LO317" s="11"/>
      <c r="LP317" s="11"/>
      <c r="LQ317" s="11"/>
      <c r="LR317" s="11"/>
      <c r="LS317" s="11"/>
      <c r="LT317" s="11"/>
      <c r="LU317" s="11"/>
      <c r="LV317" s="11"/>
      <c r="LW317" s="11"/>
      <c r="LX317" s="11"/>
      <c r="LY317" s="11"/>
      <c r="LZ317" s="11"/>
      <c r="MA317" s="11"/>
      <c r="MB317" s="11"/>
      <c r="MC317" s="11"/>
      <c r="MD317" s="11"/>
      <c r="ME317" s="11"/>
      <c r="MF317" s="11"/>
      <c r="MG317" s="11"/>
      <c r="MH317" s="11"/>
      <c r="MI317" s="11"/>
      <c r="MJ317" s="11"/>
      <c r="MK317" s="11"/>
      <c r="ML317" s="11"/>
      <c r="MM317" s="11"/>
      <c r="MN317" s="11"/>
      <c r="MO317" s="11"/>
      <c r="MP317" s="11"/>
      <c r="MQ317" s="11"/>
      <c r="MR317" s="11"/>
      <c r="MS317" s="11"/>
      <c r="MT317" s="11"/>
      <c r="MU317" s="11"/>
      <c r="MV317" s="11"/>
      <c r="MW317" s="11"/>
      <c r="MX317" s="11"/>
      <c r="MY317" s="11"/>
      <c r="MZ317" s="11"/>
      <c r="NA317" s="11"/>
      <c r="NB317" s="11"/>
      <c r="NC317" s="11"/>
      <c r="ND317" s="11"/>
      <c r="NE317" s="11"/>
      <c r="NF317" s="11"/>
      <c r="NG317" s="11"/>
      <c r="NH317" s="11"/>
      <c r="NI317" s="11"/>
      <c r="NJ317" s="11"/>
      <c r="NK317" s="11"/>
      <c r="NL317" s="11"/>
      <c r="NM317" s="11"/>
      <c r="NN317" s="11"/>
      <c r="NO317" s="11"/>
      <c r="NP317" s="11"/>
      <c r="NQ317" s="11"/>
      <c r="NR317" s="11"/>
      <c r="NS317" s="11"/>
      <c r="NT317" s="11"/>
      <c r="NU317" s="11"/>
      <c r="NV317" s="11"/>
      <c r="NW317" s="11"/>
      <c r="NX317" s="11"/>
      <c r="NY317" s="11"/>
      <c r="NZ317" s="11"/>
      <c r="OA317" s="11"/>
      <c r="OB317" s="11"/>
      <c r="OC317" s="11"/>
      <c r="OD317" s="11"/>
      <c r="OE317" s="11"/>
      <c r="OF317" s="11"/>
      <c r="OG317" s="11"/>
      <c r="OH317" s="11"/>
      <c r="OI317" s="11"/>
      <c r="OJ317" s="11"/>
      <c r="OK317" s="11"/>
      <c r="OL317" s="11"/>
      <c r="OM317" s="11"/>
      <c r="ON317" s="11"/>
      <c r="OO317" s="11"/>
      <c r="OP317" s="11"/>
      <c r="OQ317" s="11"/>
      <c r="OR317" s="11"/>
      <c r="OS317" s="11"/>
      <c r="OT317" s="11"/>
      <c r="OU317" s="11"/>
      <c r="OV317" s="11"/>
      <c r="OW317" s="11"/>
      <c r="OX317" s="11"/>
      <c r="OY317" s="11"/>
      <c r="OZ317" s="11"/>
      <c r="PA317" s="11"/>
      <c r="PB317" s="11"/>
      <c r="PC317" s="11"/>
      <c r="PD317" s="11"/>
      <c r="PE317" s="11"/>
      <c r="PF317" s="11"/>
      <c r="PG317" s="11"/>
      <c r="PH317" s="11"/>
      <c r="PI317" s="11"/>
      <c r="PJ317" s="11"/>
      <c r="PK317" s="11"/>
      <c r="PL317" s="11"/>
      <c r="PM317" s="11"/>
      <c r="PN317" s="11"/>
      <c r="PO317" s="11"/>
      <c r="PP317" s="11"/>
      <c r="PQ317" s="11"/>
      <c r="PR317" s="11"/>
      <c r="PS317" s="11"/>
      <c r="PT317" s="11"/>
      <c r="PU317" s="11"/>
      <c r="PV317" s="11"/>
      <c r="PW317" s="11"/>
      <c r="PX317" s="11"/>
      <c r="PY317" s="11"/>
      <c r="PZ317" s="11"/>
      <c r="QA317" s="11"/>
      <c r="QB317" s="11"/>
      <c r="QC317" s="11"/>
      <c r="QD317" s="11"/>
      <c r="QE317" s="11"/>
      <c r="QF317" s="11"/>
      <c r="QG317" s="11"/>
      <c r="QH317" s="11"/>
      <c r="QI317" s="11"/>
      <c r="QJ317" s="11"/>
      <c r="QK317" s="11"/>
      <c r="QL317" s="11"/>
      <c r="QM317" s="11"/>
      <c r="QN317" s="11"/>
      <c r="QO317" s="11"/>
      <c r="QP317" s="11"/>
      <c r="QQ317" s="11"/>
      <c r="QR317" s="11"/>
      <c r="QS317" s="11"/>
      <c r="QT317" s="11"/>
      <c r="QU317" s="11"/>
      <c r="QV317" s="11"/>
      <c r="QW317" s="11"/>
      <c r="QX317" s="11"/>
      <c r="QY317" s="11"/>
      <c r="QZ317" s="11"/>
      <c r="RA317" s="11"/>
      <c r="RB317" s="11"/>
      <c r="RC317" s="11"/>
      <c r="RD317" s="11"/>
      <c r="RE317" s="11"/>
      <c r="RF317" s="11"/>
      <c r="RG317" s="11"/>
      <c r="RH317" s="11"/>
      <c r="RI317" s="11"/>
      <c r="RJ317" s="11"/>
      <c r="RK317" s="11"/>
      <c r="RL317" s="11"/>
      <c r="RM317" s="11"/>
      <c r="RN317" s="11"/>
      <c r="RO317" s="11"/>
      <c r="RP317" s="11"/>
      <c r="RQ317" s="11"/>
      <c r="RR317" s="11"/>
      <c r="RS317" s="11"/>
      <c r="RT317" s="11"/>
      <c r="RU317" s="11"/>
      <c r="RV317" s="11"/>
      <c r="RW317" s="11"/>
      <c r="RX317" s="11"/>
      <c r="RY317" s="11"/>
      <c r="RZ317" s="11"/>
      <c r="SA317" s="11"/>
      <c r="SB317" s="11"/>
      <c r="SC317" s="11"/>
      <c r="SD317" s="11"/>
      <c r="SE317" s="11"/>
      <c r="SF317" s="11"/>
      <c r="SG317" s="11"/>
      <c r="SH317" s="11"/>
      <c r="SI317" s="11"/>
      <c r="SJ317" s="11"/>
      <c r="SK317" s="11"/>
      <c r="SL317" s="11"/>
      <c r="SM317" s="11"/>
      <c r="SN317" s="11"/>
      <c r="SO317" s="11"/>
      <c r="SP317" s="11"/>
      <c r="SQ317" s="11"/>
      <c r="SR317" s="11"/>
      <c r="SS317" s="11"/>
      <c r="ST317" s="11"/>
      <c r="SU317" s="11"/>
      <c r="SV317" s="11"/>
      <c r="SW317" s="11"/>
      <c r="SX317" s="11"/>
      <c r="SY317" s="11"/>
      <c r="SZ317" s="11"/>
      <c r="TA317" s="11"/>
      <c r="TB317" s="11"/>
      <c r="TC317" s="11"/>
      <c r="TD317" s="11"/>
      <c r="TE317" s="11"/>
      <c r="TF317" s="11"/>
      <c r="TG317" s="11"/>
      <c r="TH317" s="11"/>
      <c r="TI317" s="11"/>
      <c r="TJ317" s="11"/>
      <c r="TK317" s="11"/>
      <c r="TL317" s="11"/>
      <c r="TM317" s="11"/>
      <c r="TN317" s="11"/>
      <c r="TO317" s="11"/>
      <c r="TP317" s="11"/>
      <c r="TQ317" s="11"/>
      <c r="TR317" s="11"/>
      <c r="TS317" s="11"/>
      <c r="TT317" s="11"/>
      <c r="TU317" s="11"/>
      <c r="TV317" s="11"/>
      <c r="TW317" s="11"/>
      <c r="TX317" s="11"/>
      <c r="TY317" s="11"/>
      <c r="TZ317" s="11"/>
    </row>
    <row r="318" spans="1:546" x14ac:dyDescent="0.25">
      <c r="A318" s="11"/>
      <c r="B318" s="72"/>
      <c r="C318" s="1" t="s">
        <v>70</v>
      </c>
      <c r="D318" s="50"/>
      <c r="E318" s="78"/>
      <c r="F318" s="1">
        <v>0.18099999999999999</v>
      </c>
      <c r="G318" s="74"/>
      <c r="I318" s="1">
        <v>1.383</v>
      </c>
      <c r="J318" s="1">
        <v>5.1689999999999996</v>
      </c>
      <c r="K318" s="1">
        <v>1.0129999999999999</v>
      </c>
      <c r="L318" s="1">
        <v>0.12</v>
      </c>
      <c r="M318" s="1">
        <v>0.33600000000000002</v>
      </c>
      <c r="N318" s="1">
        <v>0.21099999999999999</v>
      </c>
      <c r="O318" s="1">
        <v>0.22700000000000001</v>
      </c>
      <c r="P318" s="1">
        <v>0.186</v>
      </c>
      <c r="Q318" s="1">
        <v>1.8520000000000001</v>
      </c>
      <c r="R318" s="1">
        <v>8.4000000000000005E-2</v>
      </c>
      <c r="S318" s="1">
        <v>8.4589999999999996</v>
      </c>
      <c r="T318" s="1">
        <v>0.94399999999999995</v>
      </c>
      <c r="U318" s="1">
        <v>2.9510000000000001</v>
      </c>
      <c r="V318" s="1">
        <v>0.109</v>
      </c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1"/>
      <c r="EZ318" s="11"/>
      <c r="FA318" s="11"/>
      <c r="FB318" s="11"/>
      <c r="FC318" s="11"/>
      <c r="FD318" s="11"/>
      <c r="FE318" s="11"/>
      <c r="FF318" s="11"/>
      <c r="FG318" s="11"/>
      <c r="FH318" s="11"/>
      <c r="FI318" s="11"/>
      <c r="FJ318" s="11"/>
      <c r="FK318" s="11"/>
      <c r="FL318" s="11"/>
      <c r="FM318" s="11"/>
      <c r="FN318" s="11"/>
      <c r="FO318" s="11"/>
      <c r="FP318" s="11"/>
      <c r="FQ318" s="11"/>
      <c r="FR318" s="11"/>
      <c r="FS318" s="11"/>
      <c r="FT318" s="11"/>
      <c r="FU318" s="11"/>
      <c r="FV318" s="11"/>
      <c r="FW318" s="11"/>
      <c r="FX318" s="11"/>
      <c r="FY318" s="11"/>
      <c r="FZ318" s="11"/>
      <c r="GA318" s="11"/>
      <c r="GB318" s="11"/>
      <c r="GC318" s="11"/>
      <c r="GD318" s="11"/>
      <c r="GE318" s="11"/>
      <c r="GF318" s="11"/>
      <c r="GG318" s="11"/>
      <c r="GH318" s="11"/>
      <c r="GI318" s="11"/>
      <c r="GJ318" s="11"/>
      <c r="GK318" s="11"/>
      <c r="GL318" s="11"/>
      <c r="GM318" s="11"/>
      <c r="GN318" s="11"/>
      <c r="GO318" s="11"/>
      <c r="GP318" s="11"/>
      <c r="GQ318" s="11"/>
      <c r="GR318" s="11"/>
      <c r="GS318" s="11"/>
      <c r="GT318" s="11"/>
      <c r="GU318" s="11"/>
      <c r="GV318" s="11"/>
      <c r="GW318" s="11"/>
      <c r="GX318" s="11"/>
      <c r="GY318" s="11"/>
      <c r="GZ318" s="11"/>
      <c r="HA318" s="11"/>
      <c r="HB318" s="11"/>
      <c r="HC318" s="11"/>
      <c r="HD318" s="11"/>
      <c r="HE318" s="11"/>
      <c r="HF318" s="11"/>
      <c r="HG318" s="11"/>
      <c r="HH318" s="11"/>
      <c r="HI318" s="11"/>
      <c r="HJ318" s="11"/>
      <c r="HK318" s="11"/>
      <c r="HL318" s="11"/>
      <c r="HM318" s="11"/>
      <c r="HN318" s="11"/>
      <c r="HO318" s="11"/>
      <c r="HP318" s="11"/>
      <c r="HQ318" s="11"/>
      <c r="HR318" s="11"/>
      <c r="HS318" s="11"/>
      <c r="HT318" s="11"/>
      <c r="HU318" s="11"/>
      <c r="HV318" s="11"/>
      <c r="HW318" s="11"/>
      <c r="HX318" s="11"/>
      <c r="HY318" s="11"/>
      <c r="HZ318" s="11"/>
      <c r="IA318" s="11"/>
      <c r="IB318" s="11"/>
      <c r="IC318" s="11"/>
      <c r="ID318" s="11"/>
      <c r="IE318" s="11"/>
      <c r="IF318" s="11"/>
      <c r="IG318" s="11"/>
      <c r="IH318" s="11"/>
      <c r="II318" s="11"/>
      <c r="IJ318" s="11"/>
      <c r="IK318" s="11"/>
      <c r="IL318" s="11"/>
      <c r="IM318" s="11"/>
      <c r="IN318" s="11"/>
      <c r="IO318" s="11"/>
      <c r="IP318" s="11"/>
      <c r="IQ318" s="11"/>
      <c r="IR318" s="11"/>
      <c r="IS318" s="11"/>
      <c r="IT318" s="11"/>
      <c r="IU318" s="11"/>
      <c r="IV318" s="11"/>
      <c r="IW318" s="11"/>
      <c r="IX318" s="11"/>
      <c r="IY318" s="11"/>
      <c r="IZ318" s="11"/>
      <c r="JA318" s="11"/>
      <c r="JB318" s="11"/>
      <c r="JC318" s="11"/>
      <c r="JD318" s="11"/>
      <c r="JE318" s="11"/>
      <c r="JF318" s="11"/>
      <c r="JG318" s="11"/>
      <c r="JH318" s="11"/>
      <c r="JI318" s="11"/>
      <c r="JJ318" s="11"/>
      <c r="JK318" s="11"/>
      <c r="JL318" s="11"/>
      <c r="JM318" s="11"/>
      <c r="JN318" s="11"/>
      <c r="JO318" s="11"/>
      <c r="JP318" s="11"/>
      <c r="JQ318" s="11"/>
      <c r="JR318" s="11"/>
      <c r="JS318" s="11"/>
      <c r="JT318" s="11"/>
      <c r="JU318" s="11"/>
      <c r="JV318" s="11"/>
      <c r="JW318" s="11"/>
      <c r="JX318" s="11"/>
      <c r="JY318" s="11"/>
      <c r="JZ318" s="11"/>
      <c r="KA318" s="11"/>
      <c r="KB318" s="11"/>
      <c r="KC318" s="11"/>
      <c r="KD318" s="11"/>
      <c r="KE318" s="11"/>
      <c r="KF318" s="11"/>
      <c r="KG318" s="11"/>
      <c r="KH318" s="11"/>
      <c r="KI318" s="11"/>
      <c r="KJ318" s="11"/>
      <c r="KK318" s="11"/>
      <c r="KL318" s="11"/>
      <c r="KM318" s="11"/>
      <c r="KN318" s="11"/>
      <c r="KO318" s="11"/>
      <c r="KP318" s="11"/>
      <c r="KQ318" s="11"/>
      <c r="KR318" s="11"/>
      <c r="KS318" s="11"/>
      <c r="KT318" s="11"/>
      <c r="KU318" s="11"/>
      <c r="KV318" s="11"/>
      <c r="KW318" s="11"/>
      <c r="KX318" s="11"/>
      <c r="KY318" s="11"/>
      <c r="KZ318" s="11"/>
      <c r="LA318" s="11"/>
      <c r="LB318" s="11"/>
      <c r="LC318" s="11"/>
      <c r="LD318" s="11"/>
      <c r="LE318" s="11"/>
      <c r="LF318" s="11"/>
      <c r="LG318" s="11"/>
      <c r="LH318" s="11"/>
      <c r="LI318" s="11"/>
      <c r="LJ318" s="11"/>
      <c r="LK318" s="11"/>
      <c r="LL318" s="11"/>
      <c r="LM318" s="11"/>
      <c r="LN318" s="11"/>
      <c r="LO318" s="11"/>
      <c r="LP318" s="11"/>
      <c r="LQ318" s="11"/>
      <c r="LR318" s="11"/>
      <c r="LS318" s="11"/>
      <c r="LT318" s="11"/>
      <c r="LU318" s="11"/>
      <c r="LV318" s="11"/>
      <c r="LW318" s="11"/>
      <c r="LX318" s="11"/>
      <c r="LY318" s="11"/>
      <c r="LZ318" s="11"/>
      <c r="MA318" s="11"/>
      <c r="MB318" s="11"/>
      <c r="MC318" s="11"/>
      <c r="MD318" s="11"/>
      <c r="ME318" s="11"/>
      <c r="MF318" s="11"/>
      <c r="MG318" s="11"/>
      <c r="MH318" s="11"/>
      <c r="MI318" s="11"/>
      <c r="MJ318" s="11"/>
      <c r="MK318" s="11"/>
      <c r="ML318" s="11"/>
      <c r="MM318" s="11"/>
      <c r="MN318" s="11"/>
      <c r="MO318" s="11"/>
      <c r="MP318" s="11"/>
      <c r="MQ318" s="11"/>
      <c r="MR318" s="11"/>
      <c r="MS318" s="11"/>
      <c r="MT318" s="11"/>
      <c r="MU318" s="11"/>
      <c r="MV318" s="11"/>
      <c r="MW318" s="11"/>
      <c r="MX318" s="11"/>
      <c r="MY318" s="11"/>
      <c r="MZ318" s="11"/>
      <c r="NA318" s="11"/>
      <c r="NB318" s="11"/>
      <c r="NC318" s="11"/>
      <c r="ND318" s="11"/>
      <c r="NE318" s="11"/>
      <c r="NF318" s="11"/>
      <c r="NG318" s="11"/>
      <c r="NH318" s="11"/>
      <c r="NI318" s="11"/>
      <c r="NJ318" s="11"/>
      <c r="NK318" s="11"/>
      <c r="NL318" s="11"/>
      <c r="NM318" s="11"/>
      <c r="NN318" s="11"/>
      <c r="NO318" s="11"/>
      <c r="NP318" s="11"/>
      <c r="NQ318" s="11"/>
      <c r="NR318" s="11"/>
      <c r="NS318" s="11"/>
      <c r="NT318" s="11"/>
      <c r="NU318" s="11"/>
      <c r="NV318" s="11"/>
      <c r="NW318" s="11"/>
      <c r="NX318" s="11"/>
      <c r="NY318" s="11"/>
      <c r="NZ318" s="11"/>
      <c r="OA318" s="11"/>
      <c r="OB318" s="11"/>
      <c r="OC318" s="11"/>
      <c r="OD318" s="11"/>
      <c r="OE318" s="11"/>
      <c r="OF318" s="11"/>
      <c r="OG318" s="11"/>
      <c r="OH318" s="11"/>
      <c r="OI318" s="11"/>
      <c r="OJ318" s="11"/>
      <c r="OK318" s="11"/>
      <c r="OL318" s="11"/>
      <c r="OM318" s="11"/>
      <c r="ON318" s="11"/>
      <c r="OO318" s="11"/>
      <c r="OP318" s="11"/>
      <c r="OQ318" s="11"/>
      <c r="OR318" s="11"/>
      <c r="OS318" s="11"/>
      <c r="OT318" s="11"/>
      <c r="OU318" s="11"/>
      <c r="OV318" s="11"/>
      <c r="OW318" s="11"/>
      <c r="OX318" s="11"/>
      <c r="OY318" s="11"/>
      <c r="OZ318" s="11"/>
      <c r="PA318" s="11"/>
      <c r="PB318" s="11"/>
      <c r="PC318" s="11"/>
      <c r="PD318" s="11"/>
      <c r="PE318" s="11"/>
      <c r="PF318" s="11"/>
      <c r="PG318" s="11"/>
      <c r="PH318" s="11"/>
      <c r="PI318" s="11"/>
      <c r="PJ318" s="11"/>
      <c r="PK318" s="11"/>
      <c r="PL318" s="11"/>
      <c r="PM318" s="11"/>
      <c r="PN318" s="11"/>
      <c r="PO318" s="11"/>
      <c r="PP318" s="11"/>
      <c r="PQ318" s="11"/>
      <c r="PR318" s="11"/>
      <c r="PS318" s="11"/>
      <c r="PT318" s="11"/>
      <c r="PU318" s="11"/>
      <c r="PV318" s="11"/>
      <c r="PW318" s="11"/>
      <c r="PX318" s="11"/>
      <c r="PY318" s="11"/>
      <c r="PZ318" s="11"/>
      <c r="QA318" s="11"/>
      <c r="QB318" s="11"/>
      <c r="QC318" s="11"/>
      <c r="QD318" s="11"/>
      <c r="QE318" s="11"/>
      <c r="QF318" s="11"/>
      <c r="QG318" s="11"/>
      <c r="QH318" s="11"/>
      <c r="QI318" s="11"/>
      <c r="QJ318" s="11"/>
      <c r="QK318" s="11"/>
      <c r="QL318" s="11"/>
      <c r="QM318" s="11"/>
      <c r="QN318" s="11"/>
      <c r="QO318" s="11"/>
      <c r="QP318" s="11"/>
      <c r="QQ318" s="11"/>
      <c r="QR318" s="11"/>
      <c r="QS318" s="11"/>
      <c r="QT318" s="11"/>
      <c r="QU318" s="11"/>
      <c r="QV318" s="11"/>
      <c r="QW318" s="11"/>
      <c r="QX318" s="11"/>
      <c r="QY318" s="11"/>
      <c r="QZ318" s="11"/>
      <c r="RA318" s="11"/>
      <c r="RB318" s="11"/>
      <c r="RC318" s="11"/>
      <c r="RD318" s="11"/>
      <c r="RE318" s="11"/>
      <c r="RF318" s="11"/>
      <c r="RG318" s="11"/>
      <c r="RH318" s="11"/>
      <c r="RI318" s="11"/>
      <c r="RJ318" s="11"/>
      <c r="RK318" s="11"/>
      <c r="RL318" s="11"/>
      <c r="RM318" s="11"/>
      <c r="RN318" s="11"/>
      <c r="RO318" s="11"/>
      <c r="RP318" s="11"/>
      <c r="RQ318" s="11"/>
      <c r="RR318" s="11"/>
      <c r="RS318" s="11"/>
      <c r="RT318" s="11"/>
      <c r="RU318" s="11"/>
      <c r="RV318" s="11"/>
      <c r="RW318" s="11"/>
      <c r="RX318" s="11"/>
      <c r="RY318" s="11"/>
      <c r="RZ318" s="11"/>
      <c r="SA318" s="11"/>
      <c r="SB318" s="11"/>
      <c r="SC318" s="11"/>
      <c r="SD318" s="11"/>
      <c r="SE318" s="11"/>
      <c r="SF318" s="11"/>
      <c r="SG318" s="11"/>
      <c r="SH318" s="11"/>
      <c r="SI318" s="11"/>
      <c r="SJ318" s="11"/>
      <c r="SK318" s="11"/>
      <c r="SL318" s="11"/>
      <c r="SM318" s="11"/>
      <c r="SN318" s="11"/>
      <c r="SO318" s="11"/>
      <c r="SP318" s="11"/>
      <c r="SQ318" s="11"/>
      <c r="SR318" s="11"/>
      <c r="SS318" s="11"/>
      <c r="ST318" s="11"/>
      <c r="SU318" s="11"/>
      <c r="SV318" s="11"/>
      <c r="SW318" s="11"/>
      <c r="SX318" s="11"/>
      <c r="SY318" s="11"/>
      <c r="SZ318" s="11"/>
      <c r="TA318" s="11"/>
      <c r="TB318" s="11"/>
      <c r="TC318" s="11"/>
      <c r="TD318" s="11"/>
      <c r="TE318" s="11"/>
      <c r="TF318" s="11"/>
      <c r="TG318" s="11"/>
      <c r="TH318" s="11"/>
      <c r="TI318" s="11"/>
      <c r="TJ318" s="11"/>
      <c r="TK318" s="11"/>
      <c r="TL318" s="11"/>
      <c r="TM318" s="11"/>
      <c r="TN318" s="11"/>
      <c r="TO318" s="11"/>
      <c r="TP318" s="11"/>
      <c r="TQ318" s="11"/>
      <c r="TR318" s="11"/>
      <c r="TS318" s="11"/>
      <c r="TT318" s="11"/>
      <c r="TU318" s="11"/>
      <c r="TV318" s="11"/>
      <c r="TW318" s="11"/>
      <c r="TX318" s="11"/>
      <c r="TY318" s="11"/>
      <c r="TZ318" s="11"/>
    </row>
    <row r="319" spans="1:546" x14ac:dyDescent="0.25">
      <c r="A319" s="11"/>
      <c r="B319" s="72"/>
      <c r="C319" s="1" t="s">
        <v>71</v>
      </c>
      <c r="D319" s="50"/>
      <c r="E319" s="79"/>
      <c r="F319" s="1">
        <v>3.3519999999999999</v>
      </c>
      <c r="G319" s="75"/>
      <c r="I319" s="1">
        <v>0.77</v>
      </c>
      <c r="J319" s="1">
        <v>3.6850000000000001</v>
      </c>
      <c r="K319" s="1">
        <v>0.18099999999999999</v>
      </c>
      <c r="L319" s="1">
        <v>1.0369999999999999</v>
      </c>
      <c r="M319" s="1">
        <v>3.3809999999999998</v>
      </c>
      <c r="N319" s="1">
        <v>0.14499999999999999</v>
      </c>
      <c r="O319" s="1">
        <v>0.25800000000000001</v>
      </c>
      <c r="P319" s="1">
        <v>5.8000000000000003E-2</v>
      </c>
      <c r="Q319" s="1">
        <v>0.129</v>
      </c>
      <c r="R319" s="1">
        <v>0.48</v>
      </c>
      <c r="S319" s="1">
        <v>1.978</v>
      </c>
      <c r="T319" s="1">
        <v>0.53100000000000003</v>
      </c>
      <c r="U319" s="1">
        <v>0.129</v>
      </c>
      <c r="V319" s="1">
        <v>9.4E-2</v>
      </c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1"/>
      <c r="EZ319" s="11"/>
      <c r="FA319" s="11"/>
      <c r="FB319" s="11"/>
      <c r="FC319" s="11"/>
      <c r="FD319" s="11"/>
      <c r="FE319" s="11"/>
      <c r="FF319" s="11"/>
      <c r="FG319" s="11"/>
      <c r="FH319" s="11"/>
      <c r="FI319" s="11"/>
      <c r="FJ319" s="11"/>
      <c r="FK319" s="11"/>
      <c r="FL319" s="11"/>
      <c r="FM319" s="11"/>
      <c r="FN319" s="11"/>
      <c r="FO319" s="11"/>
      <c r="FP319" s="11"/>
      <c r="FQ319" s="11"/>
      <c r="FR319" s="11"/>
      <c r="FS319" s="11"/>
      <c r="FT319" s="11"/>
      <c r="FU319" s="11"/>
      <c r="FV319" s="11"/>
      <c r="FW319" s="11"/>
      <c r="FX319" s="11"/>
      <c r="FY319" s="11"/>
      <c r="FZ319" s="11"/>
      <c r="GA319" s="11"/>
      <c r="GB319" s="11"/>
      <c r="GC319" s="11"/>
      <c r="GD319" s="11"/>
      <c r="GE319" s="11"/>
      <c r="GF319" s="11"/>
      <c r="GG319" s="11"/>
      <c r="GH319" s="11"/>
      <c r="GI319" s="11"/>
      <c r="GJ319" s="11"/>
      <c r="GK319" s="11"/>
      <c r="GL319" s="11"/>
      <c r="GM319" s="11"/>
      <c r="GN319" s="11"/>
      <c r="GO319" s="11"/>
      <c r="GP319" s="11"/>
      <c r="GQ319" s="11"/>
      <c r="GR319" s="11"/>
      <c r="GS319" s="11"/>
      <c r="GT319" s="11"/>
      <c r="GU319" s="11"/>
      <c r="GV319" s="11"/>
      <c r="GW319" s="11"/>
      <c r="GX319" s="11"/>
      <c r="GY319" s="11"/>
      <c r="GZ319" s="11"/>
      <c r="HA319" s="11"/>
      <c r="HB319" s="11"/>
      <c r="HC319" s="11"/>
      <c r="HD319" s="11"/>
      <c r="HE319" s="11"/>
      <c r="HF319" s="11"/>
      <c r="HG319" s="11"/>
      <c r="HH319" s="11"/>
      <c r="HI319" s="11"/>
      <c r="HJ319" s="11"/>
      <c r="HK319" s="11"/>
      <c r="HL319" s="11"/>
      <c r="HM319" s="11"/>
      <c r="HN319" s="11"/>
      <c r="HO319" s="11"/>
      <c r="HP319" s="11"/>
      <c r="HQ319" s="11"/>
      <c r="HR319" s="11"/>
      <c r="HS319" s="11"/>
      <c r="HT319" s="11"/>
      <c r="HU319" s="11"/>
      <c r="HV319" s="11"/>
      <c r="HW319" s="11"/>
      <c r="HX319" s="11"/>
      <c r="HY319" s="11"/>
      <c r="HZ319" s="11"/>
      <c r="IA319" s="11"/>
      <c r="IB319" s="11"/>
      <c r="IC319" s="11"/>
      <c r="ID319" s="11"/>
      <c r="IE319" s="11"/>
      <c r="IF319" s="11"/>
      <c r="IG319" s="11"/>
      <c r="IH319" s="11"/>
      <c r="II319" s="11"/>
      <c r="IJ319" s="11"/>
      <c r="IK319" s="11"/>
      <c r="IL319" s="11"/>
      <c r="IM319" s="11"/>
      <c r="IN319" s="11"/>
      <c r="IO319" s="11"/>
      <c r="IP319" s="11"/>
      <c r="IQ319" s="11"/>
      <c r="IR319" s="11"/>
      <c r="IS319" s="11"/>
      <c r="IT319" s="11"/>
      <c r="IU319" s="11"/>
      <c r="IV319" s="11"/>
      <c r="IW319" s="11"/>
      <c r="IX319" s="11"/>
      <c r="IY319" s="11"/>
      <c r="IZ319" s="11"/>
      <c r="JA319" s="11"/>
      <c r="JB319" s="11"/>
      <c r="JC319" s="11"/>
      <c r="JD319" s="11"/>
      <c r="JE319" s="11"/>
      <c r="JF319" s="11"/>
      <c r="JG319" s="11"/>
      <c r="JH319" s="11"/>
      <c r="JI319" s="11"/>
      <c r="JJ319" s="11"/>
      <c r="JK319" s="11"/>
      <c r="JL319" s="11"/>
      <c r="JM319" s="11"/>
      <c r="JN319" s="11"/>
      <c r="JO319" s="11"/>
      <c r="JP319" s="11"/>
      <c r="JQ319" s="11"/>
      <c r="JR319" s="11"/>
      <c r="JS319" s="11"/>
      <c r="JT319" s="11"/>
      <c r="JU319" s="11"/>
      <c r="JV319" s="11"/>
      <c r="JW319" s="11"/>
      <c r="JX319" s="11"/>
      <c r="JY319" s="11"/>
      <c r="JZ319" s="11"/>
      <c r="KA319" s="11"/>
      <c r="KB319" s="11"/>
      <c r="KC319" s="11"/>
      <c r="KD319" s="11"/>
      <c r="KE319" s="11"/>
      <c r="KF319" s="11"/>
      <c r="KG319" s="11"/>
      <c r="KH319" s="11"/>
      <c r="KI319" s="11"/>
      <c r="KJ319" s="11"/>
      <c r="KK319" s="11"/>
      <c r="KL319" s="11"/>
      <c r="KM319" s="11"/>
      <c r="KN319" s="11"/>
      <c r="KO319" s="11"/>
      <c r="KP319" s="11"/>
      <c r="KQ319" s="11"/>
      <c r="KR319" s="11"/>
      <c r="KS319" s="11"/>
      <c r="KT319" s="11"/>
      <c r="KU319" s="11"/>
      <c r="KV319" s="11"/>
      <c r="KW319" s="11"/>
      <c r="KX319" s="11"/>
      <c r="KY319" s="11"/>
      <c r="KZ319" s="11"/>
      <c r="LA319" s="11"/>
      <c r="LB319" s="11"/>
      <c r="LC319" s="11"/>
      <c r="LD319" s="11"/>
      <c r="LE319" s="11"/>
      <c r="LF319" s="11"/>
      <c r="LG319" s="11"/>
      <c r="LH319" s="11"/>
      <c r="LI319" s="11"/>
      <c r="LJ319" s="11"/>
      <c r="LK319" s="11"/>
      <c r="LL319" s="11"/>
      <c r="LM319" s="11"/>
      <c r="LN319" s="11"/>
      <c r="LO319" s="11"/>
      <c r="LP319" s="11"/>
      <c r="LQ319" s="11"/>
      <c r="LR319" s="11"/>
      <c r="LS319" s="11"/>
      <c r="LT319" s="11"/>
      <c r="LU319" s="11"/>
      <c r="LV319" s="11"/>
      <c r="LW319" s="11"/>
      <c r="LX319" s="11"/>
      <c r="LY319" s="11"/>
      <c r="LZ319" s="11"/>
      <c r="MA319" s="11"/>
      <c r="MB319" s="11"/>
      <c r="MC319" s="11"/>
      <c r="MD319" s="11"/>
      <c r="ME319" s="11"/>
      <c r="MF319" s="11"/>
      <c r="MG319" s="11"/>
      <c r="MH319" s="11"/>
      <c r="MI319" s="11"/>
      <c r="MJ319" s="11"/>
      <c r="MK319" s="11"/>
      <c r="ML319" s="11"/>
      <c r="MM319" s="11"/>
      <c r="MN319" s="11"/>
      <c r="MO319" s="11"/>
      <c r="MP319" s="11"/>
      <c r="MQ319" s="11"/>
      <c r="MR319" s="11"/>
      <c r="MS319" s="11"/>
      <c r="MT319" s="11"/>
      <c r="MU319" s="11"/>
      <c r="MV319" s="11"/>
      <c r="MW319" s="11"/>
      <c r="MX319" s="11"/>
      <c r="MY319" s="11"/>
      <c r="MZ319" s="11"/>
      <c r="NA319" s="11"/>
      <c r="NB319" s="11"/>
      <c r="NC319" s="11"/>
      <c r="ND319" s="11"/>
      <c r="NE319" s="11"/>
      <c r="NF319" s="11"/>
      <c r="NG319" s="11"/>
      <c r="NH319" s="11"/>
      <c r="NI319" s="11"/>
      <c r="NJ319" s="11"/>
      <c r="NK319" s="11"/>
      <c r="NL319" s="11"/>
      <c r="NM319" s="11"/>
      <c r="NN319" s="11"/>
      <c r="NO319" s="11"/>
      <c r="NP319" s="11"/>
      <c r="NQ319" s="11"/>
      <c r="NR319" s="11"/>
      <c r="NS319" s="11"/>
      <c r="NT319" s="11"/>
      <c r="NU319" s="11"/>
      <c r="NV319" s="11"/>
      <c r="NW319" s="11"/>
      <c r="NX319" s="11"/>
      <c r="NY319" s="11"/>
      <c r="NZ319" s="11"/>
      <c r="OA319" s="11"/>
      <c r="OB319" s="11"/>
      <c r="OC319" s="11"/>
      <c r="OD319" s="11"/>
      <c r="OE319" s="11"/>
      <c r="OF319" s="11"/>
      <c r="OG319" s="11"/>
      <c r="OH319" s="11"/>
      <c r="OI319" s="11"/>
      <c r="OJ319" s="11"/>
      <c r="OK319" s="11"/>
      <c r="OL319" s="11"/>
      <c r="OM319" s="11"/>
      <c r="ON319" s="11"/>
      <c r="OO319" s="11"/>
      <c r="OP319" s="11"/>
      <c r="OQ319" s="11"/>
      <c r="OR319" s="11"/>
      <c r="OS319" s="11"/>
      <c r="OT319" s="11"/>
      <c r="OU319" s="11"/>
      <c r="OV319" s="11"/>
      <c r="OW319" s="11"/>
      <c r="OX319" s="11"/>
      <c r="OY319" s="11"/>
      <c r="OZ319" s="11"/>
      <c r="PA319" s="11"/>
      <c r="PB319" s="11"/>
      <c r="PC319" s="11"/>
      <c r="PD319" s="11"/>
      <c r="PE319" s="11"/>
      <c r="PF319" s="11"/>
      <c r="PG319" s="11"/>
      <c r="PH319" s="11"/>
      <c r="PI319" s="11"/>
      <c r="PJ319" s="11"/>
      <c r="PK319" s="11"/>
      <c r="PL319" s="11"/>
      <c r="PM319" s="11"/>
      <c r="PN319" s="11"/>
      <c r="PO319" s="11"/>
      <c r="PP319" s="11"/>
      <c r="PQ319" s="11"/>
      <c r="PR319" s="11"/>
      <c r="PS319" s="11"/>
      <c r="PT319" s="11"/>
      <c r="PU319" s="11"/>
      <c r="PV319" s="11"/>
      <c r="PW319" s="11"/>
      <c r="PX319" s="11"/>
      <c r="PY319" s="11"/>
      <c r="PZ319" s="11"/>
      <c r="QA319" s="11"/>
      <c r="QB319" s="11"/>
      <c r="QC319" s="11"/>
      <c r="QD319" s="11"/>
      <c r="QE319" s="11"/>
      <c r="QF319" s="11"/>
      <c r="QG319" s="11"/>
      <c r="QH319" s="11"/>
      <c r="QI319" s="11"/>
      <c r="QJ319" s="11"/>
      <c r="QK319" s="11"/>
      <c r="QL319" s="11"/>
      <c r="QM319" s="11"/>
      <c r="QN319" s="11"/>
      <c r="QO319" s="11"/>
      <c r="QP319" s="11"/>
      <c r="QQ319" s="11"/>
      <c r="QR319" s="11"/>
      <c r="QS319" s="11"/>
      <c r="QT319" s="11"/>
      <c r="QU319" s="11"/>
      <c r="QV319" s="11"/>
      <c r="QW319" s="11"/>
      <c r="QX319" s="11"/>
      <c r="QY319" s="11"/>
      <c r="QZ319" s="11"/>
      <c r="RA319" s="11"/>
      <c r="RB319" s="11"/>
      <c r="RC319" s="11"/>
      <c r="RD319" s="11"/>
      <c r="RE319" s="11"/>
      <c r="RF319" s="11"/>
      <c r="RG319" s="11"/>
      <c r="RH319" s="11"/>
      <c r="RI319" s="11"/>
      <c r="RJ319" s="11"/>
      <c r="RK319" s="11"/>
      <c r="RL319" s="11"/>
      <c r="RM319" s="11"/>
      <c r="RN319" s="11"/>
      <c r="RO319" s="11"/>
      <c r="RP319" s="11"/>
      <c r="RQ319" s="11"/>
      <c r="RR319" s="11"/>
      <c r="RS319" s="11"/>
      <c r="RT319" s="11"/>
      <c r="RU319" s="11"/>
      <c r="RV319" s="11"/>
      <c r="RW319" s="11"/>
      <c r="RX319" s="11"/>
      <c r="RY319" s="11"/>
      <c r="RZ319" s="11"/>
      <c r="SA319" s="11"/>
      <c r="SB319" s="11"/>
      <c r="SC319" s="11"/>
      <c r="SD319" s="11"/>
      <c r="SE319" s="11"/>
      <c r="SF319" s="11"/>
      <c r="SG319" s="11"/>
      <c r="SH319" s="11"/>
      <c r="SI319" s="11"/>
      <c r="SJ319" s="11"/>
      <c r="SK319" s="11"/>
      <c r="SL319" s="11"/>
      <c r="SM319" s="11"/>
      <c r="SN319" s="11"/>
      <c r="SO319" s="11"/>
      <c r="SP319" s="11"/>
      <c r="SQ319" s="11"/>
      <c r="SR319" s="11"/>
      <c r="SS319" s="11"/>
      <c r="ST319" s="11"/>
      <c r="SU319" s="11"/>
      <c r="SV319" s="11"/>
      <c r="SW319" s="11"/>
      <c r="SX319" s="11"/>
      <c r="SY319" s="11"/>
      <c r="SZ319" s="11"/>
      <c r="TA319" s="11"/>
      <c r="TB319" s="11"/>
      <c r="TC319" s="11"/>
      <c r="TD319" s="11"/>
      <c r="TE319" s="11"/>
      <c r="TF319" s="11"/>
      <c r="TG319" s="11"/>
      <c r="TH319" s="11"/>
      <c r="TI319" s="11"/>
      <c r="TJ319" s="11"/>
      <c r="TK319" s="11"/>
      <c r="TL319" s="11"/>
      <c r="TM319" s="11"/>
      <c r="TN319" s="11"/>
      <c r="TO319" s="11"/>
      <c r="TP319" s="11"/>
      <c r="TQ319" s="11"/>
      <c r="TR319" s="11"/>
      <c r="TS319" s="11"/>
      <c r="TT319" s="11"/>
      <c r="TU319" s="11"/>
      <c r="TV319" s="11"/>
      <c r="TW319" s="11"/>
      <c r="TX319" s="11"/>
      <c r="TY319" s="11"/>
      <c r="TZ319" s="11"/>
    </row>
    <row r="320" spans="1:546" x14ac:dyDescent="0.25">
      <c r="A320" s="11"/>
      <c r="B320" s="72">
        <v>3616</v>
      </c>
      <c r="C320" s="1" t="s">
        <v>3</v>
      </c>
      <c r="D320" s="1">
        <v>9.3559999999999999</v>
      </c>
      <c r="E320" s="77">
        <f t="shared" ref="E320" si="6">AVERAGE(D320:D323)</f>
        <v>7.617</v>
      </c>
      <c r="F320" s="1">
        <v>0.49299999999999999</v>
      </c>
      <c r="G320" s="73">
        <f t="shared" ref="G320" si="7">AVERAGE(F320:F327)</f>
        <v>0.30337499999999995</v>
      </c>
      <c r="I320" s="1">
        <v>0.32</v>
      </c>
      <c r="J320" s="1">
        <v>5.7949999999999999</v>
      </c>
      <c r="K320" s="1">
        <v>0.68400000000000005</v>
      </c>
      <c r="L320" s="1">
        <v>0.28000000000000003</v>
      </c>
      <c r="M320" s="1">
        <v>0.27700000000000002</v>
      </c>
      <c r="N320" s="1">
        <v>4.4029999999999996</v>
      </c>
      <c r="O320" s="1">
        <v>0.109</v>
      </c>
      <c r="P320" s="1">
        <v>0.16300000000000001</v>
      </c>
      <c r="Q320" s="1">
        <v>0.155</v>
      </c>
      <c r="R320" s="1">
        <v>4.9000000000000002E-2</v>
      </c>
      <c r="S320" s="1">
        <v>0.98699999999999999</v>
      </c>
      <c r="T320" s="1">
        <v>0.32500000000000001</v>
      </c>
      <c r="U320" s="1">
        <v>6.5570000000000004</v>
      </c>
      <c r="V320" s="1">
        <v>0</v>
      </c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1"/>
      <c r="EZ320" s="11"/>
      <c r="FA320" s="11"/>
      <c r="FB320" s="11"/>
      <c r="FC320" s="11"/>
      <c r="FD320" s="11"/>
      <c r="FE320" s="11"/>
      <c r="FF320" s="11"/>
      <c r="FG320" s="11"/>
      <c r="FH320" s="11"/>
      <c r="FI320" s="11"/>
      <c r="FJ320" s="11"/>
      <c r="FK320" s="11"/>
      <c r="FL320" s="11"/>
      <c r="FM320" s="11"/>
      <c r="FN320" s="11"/>
      <c r="FO320" s="11"/>
      <c r="FP320" s="11"/>
      <c r="FQ320" s="11"/>
      <c r="FR320" s="11"/>
      <c r="FS320" s="11"/>
      <c r="FT320" s="11"/>
      <c r="FU320" s="11"/>
      <c r="FV320" s="11"/>
      <c r="FW320" s="11"/>
      <c r="FX320" s="11"/>
      <c r="FY320" s="11"/>
      <c r="FZ320" s="11"/>
      <c r="GA320" s="11"/>
      <c r="GB320" s="11"/>
      <c r="GC320" s="11"/>
      <c r="GD320" s="11"/>
      <c r="GE320" s="11"/>
      <c r="GF320" s="11"/>
      <c r="GG320" s="11"/>
      <c r="GH320" s="11"/>
      <c r="GI320" s="11"/>
      <c r="GJ320" s="11"/>
      <c r="GK320" s="11"/>
      <c r="GL320" s="11"/>
      <c r="GM320" s="11"/>
      <c r="GN320" s="11"/>
      <c r="GO320" s="11"/>
      <c r="GP320" s="11"/>
      <c r="GQ320" s="11"/>
      <c r="GR320" s="11"/>
      <c r="GS320" s="11"/>
      <c r="GT320" s="11"/>
      <c r="GU320" s="11"/>
      <c r="GV320" s="11"/>
      <c r="GW320" s="11"/>
      <c r="GX320" s="11"/>
      <c r="GY320" s="11"/>
      <c r="GZ320" s="11"/>
      <c r="HA320" s="11"/>
      <c r="HB320" s="11"/>
      <c r="HC320" s="11"/>
      <c r="HD320" s="11"/>
      <c r="HE320" s="11"/>
      <c r="HF320" s="11"/>
      <c r="HG320" s="11"/>
      <c r="HH320" s="11"/>
      <c r="HI320" s="11"/>
      <c r="HJ320" s="11"/>
      <c r="HK320" s="11"/>
      <c r="HL320" s="11"/>
      <c r="HM320" s="11"/>
      <c r="HN320" s="11"/>
      <c r="HO320" s="11"/>
      <c r="HP320" s="11"/>
      <c r="HQ320" s="11"/>
      <c r="HR320" s="11"/>
      <c r="HS320" s="11"/>
      <c r="HT320" s="11"/>
      <c r="HU320" s="11"/>
      <c r="HV320" s="11"/>
      <c r="HW320" s="11"/>
      <c r="HX320" s="11"/>
      <c r="HY320" s="11"/>
      <c r="HZ320" s="11"/>
      <c r="IA320" s="11"/>
      <c r="IB320" s="11"/>
      <c r="IC320" s="11"/>
      <c r="ID320" s="11"/>
      <c r="IE320" s="11"/>
      <c r="IF320" s="11"/>
      <c r="IG320" s="11"/>
      <c r="IH320" s="11"/>
      <c r="II320" s="11"/>
      <c r="IJ320" s="11"/>
      <c r="IK320" s="11"/>
      <c r="IL320" s="11"/>
      <c r="IM320" s="11"/>
      <c r="IN320" s="11"/>
      <c r="IO320" s="11"/>
      <c r="IP320" s="11"/>
      <c r="IQ320" s="11"/>
      <c r="IR320" s="11"/>
      <c r="IS320" s="11"/>
      <c r="IT320" s="11"/>
      <c r="IU320" s="11"/>
      <c r="IV320" s="11"/>
      <c r="IW320" s="11"/>
      <c r="IX320" s="11"/>
      <c r="IY320" s="11"/>
      <c r="IZ320" s="11"/>
      <c r="JA320" s="11"/>
      <c r="JB320" s="11"/>
      <c r="JC320" s="11"/>
      <c r="JD320" s="11"/>
      <c r="JE320" s="11"/>
      <c r="JF320" s="11"/>
      <c r="JG320" s="11"/>
      <c r="JH320" s="11"/>
      <c r="JI320" s="11"/>
      <c r="JJ320" s="11"/>
      <c r="JK320" s="11"/>
      <c r="JL320" s="11"/>
      <c r="JM320" s="11"/>
      <c r="JN320" s="11"/>
      <c r="JO320" s="11"/>
      <c r="JP320" s="11"/>
      <c r="JQ320" s="11"/>
      <c r="JR320" s="11"/>
      <c r="JS320" s="11"/>
      <c r="JT320" s="11"/>
      <c r="JU320" s="11"/>
      <c r="JV320" s="11"/>
      <c r="JW320" s="11"/>
      <c r="JX320" s="11"/>
      <c r="JY320" s="11"/>
      <c r="JZ320" s="11"/>
      <c r="KA320" s="11"/>
      <c r="KB320" s="11"/>
      <c r="KC320" s="11"/>
      <c r="KD320" s="11"/>
      <c r="KE320" s="11"/>
      <c r="KF320" s="11"/>
      <c r="KG320" s="11"/>
      <c r="KH320" s="11"/>
      <c r="KI320" s="11"/>
      <c r="KJ320" s="11"/>
      <c r="KK320" s="11"/>
      <c r="KL320" s="11"/>
      <c r="KM320" s="11"/>
      <c r="KN320" s="11"/>
      <c r="KO320" s="11"/>
      <c r="KP320" s="11"/>
      <c r="KQ320" s="11"/>
      <c r="KR320" s="11"/>
      <c r="KS320" s="11"/>
      <c r="KT320" s="11"/>
      <c r="KU320" s="11"/>
      <c r="KV320" s="11"/>
      <c r="KW320" s="11"/>
      <c r="KX320" s="11"/>
      <c r="KY320" s="11"/>
      <c r="KZ320" s="11"/>
      <c r="LA320" s="11"/>
      <c r="LB320" s="11"/>
      <c r="LC320" s="11"/>
      <c r="LD320" s="11"/>
      <c r="LE320" s="11"/>
      <c r="LF320" s="11"/>
      <c r="LG320" s="11"/>
      <c r="LH320" s="11"/>
      <c r="LI320" s="11"/>
      <c r="LJ320" s="11"/>
      <c r="LK320" s="11"/>
      <c r="LL320" s="11"/>
      <c r="LM320" s="11"/>
      <c r="LN320" s="11"/>
      <c r="LO320" s="11"/>
      <c r="LP320" s="11"/>
      <c r="LQ320" s="11"/>
      <c r="LR320" s="11"/>
      <c r="LS320" s="11"/>
      <c r="LT320" s="11"/>
      <c r="LU320" s="11"/>
      <c r="LV320" s="11"/>
      <c r="LW320" s="11"/>
      <c r="LX320" s="11"/>
      <c r="LY320" s="11"/>
      <c r="LZ320" s="11"/>
      <c r="MA320" s="11"/>
      <c r="MB320" s="11"/>
      <c r="MC320" s="11"/>
      <c r="MD320" s="11"/>
      <c r="ME320" s="11"/>
      <c r="MF320" s="11"/>
      <c r="MG320" s="11"/>
      <c r="MH320" s="11"/>
      <c r="MI320" s="11"/>
      <c r="MJ320" s="11"/>
      <c r="MK320" s="11"/>
      <c r="ML320" s="11"/>
      <c r="MM320" s="11"/>
      <c r="MN320" s="11"/>
      <c r="MO320" s="11"/>
      <c r="MP320" s="11"/>
      <c r="MQ320" s="11"/>
      <c r="MR320" s="11"/>
      <c r="MS320" s="11"/>
      <c r="MT320" s="11"/>
      <c r="MU320" s="11"/>
      <c r="MV320" s="11"/>
      <c r="MW320" s="11"/>
      <c r="MX320" s="11"/>
      <c r="MY320" s="11"/>
      <c r="MZ320" s="11"/>
      <c r="NA320" s="11"/>
      <c r="NB320" s="11"/>
      <c r="NC320" s="11"/>
      <c r="ND320" s="11"/>
      <c r="NE320" s="11"/>
      <c r="NF320" s="11"/>
      <c r="NG320" s="11"/>
      <c r="NH320" s="11"/>
      <c r="NI320" s="11"/>
      <c r="NJ320" s="11"/>
      <c r="NK320" s="11"/>
      <c r="NL320" s="11"/>
      <c r="NM320" s="11"/>
      <c r="NN320" s="11"/>
      <c r="NO320" s="11"/>
      <c r="NP320" s="11"/>
      <c r="NQ320" s="11"/>
      <c r="NR320" s="11"/>
      <c r="NS320" s="11"/>
      <c r="NT320" s="11"/>
      <c r="NU320" s="11"/>
      <c r="NV320" s="11"/>
      <c r="NW320" s="11"/>
      <c r="NX320" s="11"/>
      <c r="NY320" s="11"/>
      <c r="NZ320" s="11"/>
      <c r="OA320" s="11"/>
      <c r="OB320" s="11"/>
      <c r="OC320" s="11"/>
      <c r="OD320" s="11"/>
      <c r="OE320" s="11"/>
      <c r="OF320" s="11"/>
      <c r="OG320" s="11"/>
      <c r="OH320" s="11"/>
      <c r="OI320" s="11"/>
      <c r="OJ320" s="11"/>
      <c r="OK320" s="11"/>
      <c r="OL320" s="11"/>
      <c r="OM320" s="11"/>
      <c r="ON320" s="11"/>
      <c r="OO320" s="11"/>
      <c r="OP320" s="11"/>
      <c r="OQ320" s="11"/>
      <c r="OR320" s="11"/>
      <c r="OS320" s="11"/>
      <c r="OT320" s="11"/>
      <c r="OU320" s="11"/>
      <c r="OV320" s="11"/>
      <c r="OW320" s="11"/>
      <c r="OX320" s="11"/>
      <c r="OY320" s="11"/>
      <c r="OZ320" s="11"/>
      <c r="PA320" s="11"/>
      <c r="PB320" s="11"/>
      <c r="PC320" s="11"/>
      <c r="PD320" s="11"/>
      <c r="PE320" s="11"/>
      <c r="PF320" s="11"/>
      <c r="PG320" s="11"/>
      <c r="PH320" s="11"/>
      <c r="PI320" s="11"/>
      <c r="PJ320" s="11"/>
      <c r="PK320" s="11"/>
      <c r="PL320" s="11"/>
      <c r="PM320" s="11"/>
      <c r="PN320" s="11"/>
      <c r="PO320" s="11"/>
      <c r="PP320" s="11"/>
      <c r="PQ320" s="11"/>
      <c r="PR320" s="11"/>
      <c r="PS320" s="11"/>
      <c r="PT320" s="11"/>
      <c r="PU320" s="11"/>
      <c r="PV320" s="11"/>
      <c r="PW320" s="11"/>
      <c r="PX320" s="11"/>
      <c r="PY320" s="11"/>
      <c r="PZ320" s="11"/>
      <c r="QA320" s="11"/>
      <c r="QB320" s="11"/>
      <c r="QC320" s="11"/>
      <c r="QD320" s="11"/>
      <c r="QE320" s="11"/>
      <c r="QF320" s="11"/>
      <c r="QG320" s="11"/>
      <c r="QH320" s="11"/>
      <c r="QI320" s="11"/>
      <c r="QJ320" s="11"/>
      <c r="QK320" s="11"/>
      <c r="QL320" s="11"/>
      <c r="QM320" s="11"/>
      <c r="QN320" s="11"/>
      <c r="QO320" s="11"/>
      <c r="QP320" s="11"/>
      <c r="QQ320" s="11"/>
      <c r="QR320" s="11"/>
      <c r="QS320" s="11"/>
      <c r="QT320" s="11"/>
      <c r="QU320" s="11"/>
      <c r="QV320" s="11"/>
      <c r="QW320" s="11"/>
      <c r="QX320" s="11"/>
      <c r="QY320" s="11"/>
      <c r="QZ320" s="11"/>
      <c r="RA320" s="11"/>
      <c r="RB320" s="11"/>
      <c r="RC320" s="11"/>
      <c r="RD320" s="11"/>
      <c r="RE320" s="11"/>
      <c r="RF320" s="11"/>
      <c r="RG320" s="11"/>
      <c r="RH320" s="11"/>
      <c r="RI320" s="11"/>
      <c r="RJ320" s="11"/>
      <c r="RK320" s="11"/>
      <c r="RL320" s="11"/>
      <c r="RM320" s="11"/>
      <c r="RN320" s="11"/>
      <c r="RO320" s="11"/>
      <c r="RP320" s="11"/>
      <c r="RQ320" s="11"/>
      <c r="RR320" s="11"/>
      <c r="RS320" s="11"/>
      <c r="RT320" s="11"/>
      <c r="RU320" s="11"/>
      <c r="RV320" s="11"/>
      <c r="RW320" s="11"/>
      <c r="RX320" s="11"/>
      <c r="RY320" s="11"/>
      <c r="RZ320" s="11"/>
      <c r="SA320" s="11"/>
      <c r="SB320" s="11"/>
      <c r="SC320" s="11"/>
      <c r="SD320" s="11"/>
      <c r="SE320" s="11"/>
      <c r="SF320" s="11"/>
      <c r="SG320" s="11"/>
      <c r="SH320" s="11"/>
      <c r="SI320" s="11"/>
      <c r="SJ320" s="11"/>
      <c r="SK320" s="11"/>
      <c r="SL320" s="11"/>
      <c r="SM320" s="11"/>
      <c r="SN320" s="11"/>
      <c r="SO320" s="11"/>
      <c r="SP320" s="11"/>
      <c r="SQ320" s="11"/>
      <c r="SR320" s="11"/>
      <c r="SS320" s="11"/>
      <c r="ST320" s="11"/>
      <c r="SU320" s="11"/>
      <c r="SV320" s="11"/>
      <c r="SW320" s="11"/>
      <c r="SX320" s="11"/>
      <c r="SY320" s="11"/>
      <c r="SZ320" s="11"/>
      <c r="TA320" s="11"/>
      <c r="TB320" s="11"/>
      <c r="TC320" s="11"/>
      <c r="TD320" s="11"/>
      <c r="TE320" s="11"/>
      <c r="TF320" s="11"/>
      <c r="TG320" s="11"/>
      <c r="TH320" s="11"/>
      <c r="TI320" s="11"/>
      <c r="TJ320" s="11"/>
      <c r="TK320" s="11"/>
      <c r="TL320" s="11"/>
      <c r="TM320" s="11"/>
      <c r="TN320" s="11"/>
      <c r="TO320" s="11"/>
      <c r="TP320" s="11"/>
      <c r="TQ320" s="11"/>
      <c r="TR320" s="11"/>
      <c r="TS320" s="11"/>
      <c r="TT320" s="11"/>
      <c r="TU320" s="11"/>
      <c r="TV320" s="11"/>
      <c r="TW320" s="11"/>
      <c r="TX320" s="11"/>
      <c r="TY320" s="11"/>
      <c r="TZ320" s="11"/>
    </row>
    <row r="321" spans="1:546" x14ac:dyDescent="0.25">
      <c r="A321" s="11"/>
      <c r="B321" s="72"/>
      <c r="C321" s="1" t="s">
        <v>4</v>
      </c>
      <c r="D321" s="1">
        <v>9.1769999999999996</v>
      </c>
      <c r="E321" s="78"/>
      <c r="F321" s="1">
        <v>0.125</v>
      </c>
      <c r="G321" s="74"/>
      <c r="I321" s="1">
        <v>8.4000000000000005E-2</v>
      </c>
      <c r="J321" s="1">
        <v>0.90800000000000003</v>
      </c>
      <c r="K321" s="1">
        <v>7.4999999999999997E-2</v>
      </c>
      <c r="L321" s="1">
        <v>0.27100000000000002</v>
      </c>
      <c r="M321" s="1">
        <v>0.439</v>
      </c>
      <c r="N321" s="1">
        <v>5.2910000000000004</v>
      </c>
      <c r="O321" s="1">
        <v>0.11899999999999999</v>
      </c>
      <c r="P321" s="1">
        <v>0.157</v>
      </c>
      <c r="Q321" s="1">
        <v>0.72599999999999998</v>
      </c>
      <c r="R321" s="1">
        <v>1.9830000000000001</v>
      </c>
      <c r="S321" s="1">
        <v>0.36599999999999999</v>
      </c>
      <c r="T321" s="1">
        <v>0.24299999999999999</v>
      </c>
      <c r="U321" s="1">
        <v>5.008</v>
      </c>
      <c r="V321" s="1">
        <v>8.1000000000000003E-2</v>
      </c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  <c r="EM321" s="11"/>
      <c r="EN321" s="11"/>
      <c r="EO321" s="11"/>
      <c r="EP321" s="11"/>
      <c r="EQ321" s="11"/>
      <c r="ER321" s="11"/>
      <c r="ES321" s="11"/>
      <c r="ET321" s="11"/>
      <c r="EU321" s="11"/>
      <c r="EV321" s="11"/>
      <c r="EW321" s="11"/>
      <c r="EX321" s="11"/>
      <c r="EY321" s="11"/>
      <c r="EZ321" s="11"/>
      <c r="FA321" s="11"/>
      <c r="FB321" s="11"/>
      <c r="FC321" s="11"/>
      <c r="FD321" s="11"/>
      <c r="FE321" s="11"/>
      <c r="FF321" s="11"/>
      <c r="FG321" s="11"/>
      <c r="FH321" s="11"/>
      <c r="FI321" s="11"/>
      <c r="FJ321" s="11"/>
      <c r="FK321" s="11"/>
      <c r="FL321" s="11"/>
      <c r="FM321" s="11"/>
      <c r="FN321" s="11"/>
      <c r="FO321" s="11"/>
      <c r="FP321" s="11"/>
      <c r="FQ321" s="11"/>
      <c r="FR321" s="11"/>
      <c r="FS321" s="11"/>
      <c r="FT321" s="11"/>
      <c r="FU321" s="11"/>
      <c r="FV321" s="11"/>
      <c r="FW321" s="11"/>
      <c r="FX321" s="11"/>
      <c r="FY321" s="11"/>
      <c r="FZ321" s="11"/>
      <c r="GA321" s="11"/>
      <c r="GB321" s="11"/>
      <c r="GC321" s="11"/>
      <c r="GD321" s="11"/>
      <c r="GE321" s="11"/>
      <c r="GF321" s="11"/>
      <c r="GG321" s="11"/>
      <c r="GH321" s="11"/>
      <c r="GI321" s="11"/>
      <c r="GJ321" s="11"/>
      <c r="GK321" s="11"/>
      <c r="GL321" s="11"/>
      <c r="GM321" s="11"/>
      <c r="GN321" s="11"/>
      <c r="GO321" s="11"/>
      <c r="GP321" s="11"/>
      <c r="GQ321" s="11"/>
      <c r="GR321" s="11"/>
      <c r="GS321" s="11"/>
      <c r="GT321" s="11"/>
      <c r="GU321" s="11"/>
      <c r="GV321" s="11"/>
      <c r="GW321" s="11"/>
      <c r="GX321" s="11"/>
      <c r="GY321" s="11"/>
      <c r="GZ321" s="11"/>
      <c r="HA321" s="11"/>
      <c r="HB321" s="11"/>
      <c r="HC321" s="11"/>
      <c r="HD321" s="11"/>
      <c r="HE321" s="11"/>
      <c r="HF321" s="11"/>
      <c r="HG321" s="11"/>
      <c r="HH321" s="11"/>
      <c r="HI321" s="11"/>
      <c r="HJ321" s="11"/>
      <c r="HK321" s="11"/>
      <c r="HL321" s="11"/>
      <c r="HM321" s="11"/>
      <c r="HN321" s="11"/>
      <c r="HO321" s="11"/>
      <c r="HP321" s="11"/>
      <c r="HQ321" s="11"/>
      <c r="HR321" s="11"/>
      <c r="HS321" s="11"/>
      <c r="HT321" s="11"/>
      <c r="HU321" s="11"/>
      <c r="HV321" s="11"/>
      <c r="HW321" s="11"/>
      <c r="HX321" s="11"/>
      <c r="HY321" s="11"/>
      <c r="HZ321" s="11"/>
      <c r="IA321" s="11"/>
      <c r="IB321" s="11"/>
      <c r="IC321" s="11"/>
      <c r="ID321" s="11"/>
      <c r="IE321" s="11"/>
      <c r="IF321" s="11"/>
      <c r="IG321" s="11"/>
      <c r="IH321" s="11"/>
      <c r="II321" s="11"/>
      <c r="IJ321" s="11"/>
      <c r="IK321" s="11"/>
      <c r="IL321" s="11"/>
      <c r="IM321" s="11"/>
      <c r="IN321" s="11"/>
      <c r="IO321" s="11"/>
      <c r="IP321" s="11"/>
      <c r="IQ321" s="11"/>
      <c r="IR321" s="11"/>
      <c r="IS321" s="11"/>
      <c r="IT321" s="11"/>
      <c r="IU321" s="11"/>
      <c r="IV321" s="11"/>
      <c r="IW321" s="11"/>
      <c r="IX321" s="11"/>
      <c r="IY321" s="11"/>
      <c r="IZ321" s="11"/>
      <c r="JA321" s="11"/>
      <c r="JB321" s="11"/>
      <c r="JC321" s="11"/>
      <c r="JD321" s="11"/>
      <c r="JE321" s="11"/>
      <c r="JF321" s="11"/>
      <c r="JG321" s="11"/>
      <c r="JH321" s="11"/>
      <c r="JI321" s="11"/>
      <c r="JJ321" s="11"/>
      <c r="JK321" s="11"/>
      <c r="JL321" s="11"/>
      <c r="JM321" s="11"/>
      <c r="JN321" s="11"/>
      <c r="JO321" s="11"/>
      <c r="JP321" s="11"/>
      <c r="JQ321" s="11"/>
      <c r="JR321" s="11"/>
      <c r="JS321" s="11"/>
      <c r="JT321" s="11"/>
      <c r="JU321" s="11"/>
      <c r="JV321" s="11"/>
      <c r="JW321" s="11"/>
      <c r="JX321" s="11"/>
      <c r="JY321" s="11"/>
      <c r="JZ321" s="11"/>
      <c r="KA321" s="11"/>
      <c r="KB321" s="11"/>
      <c r="KC321" s="11"/>
      <c r="KD321" s="11"/>
      <c r="KE321" s="11"/>
      <c r="KF321" s="11"/>
      <c r="KG321" s="11"/>
      <c r="KH321" s="11"/>
      <c r="KI321" s="11"/>
      <c r="KJ321" s="11"/>
      <c r="KK321" s="11"/>
      <c r="KL321" s="11"/>
      <c r="KM321" s="11"/>
      <c r="KN321" s="11"/>
      <c r="KO321" s="11"/>
      <c r="KP321" s="11"/>
      <c r="KQ321" s="11"/>
      <c r="KR321" s="11"/>
      <c r="KS321" s="11"/>
      <c r="KT321" s="11"/>
      <c r="KU321" s="11"/>
      <c r="KV321" s="11"/>
      <c r="KW321" s="11"/>
      <c r="KX321" s="11"/>
      <c r="KY321" s="11"/>
      <c r="KZ321" s="11"/>
      <c r="LA321" s="11"/>
      <c r="LB321" s="11"/>
      <c r="LC321" s="11"/>
      <c r="LD321" s="11"/>
      <c r="LE321" s="11"/>
      <c r="LF321" s="11"/>
      <c r="LG321" s="11"/>
      <c r="LH321" s="11"/>
      <c r="LI321" s="11"/>
      <c r="LJ321" s="11"/>
      <c r="LK321" s="11"/>
      <c r="LL321" s="11"/>
      <c r="LM321" s="11"/>
      <c r="LN321" s="11"/>
      <c r="LO321" s="11"/>
      <c r="LP321" s="11"/>
      <c r="LQ321" s="11"/>
      <c r="LR321" s="11"/>
      <c r="LS321" s="11"/>
      <c r="LT321" s="11"/>
      <c r="LU321" s="11"/>
      <c r="LV321" s="11"/>
      <c r="LW321" s="11"/>
      <c r="LX321" s="11"/>
      <c r="LY321" s="11"/>
      <c r="LZ321" s="11"/>
      <c r="MA321" s="11"/>
      <c r="MB321" s="11"/>
      <c r="MC321" s="11"/>
      <c r="MD321" s="11"/>
      <c r="ME321" s="11"/>
      <c r="MF321" s="11"/>
      <c r="MG321" s="11"/>
      <c r="MH321" s="11"/>
      <c r="MI321" s="11"/>
      <c r="MJ321" s="11"/>
      <c r="MK321" s="11"/>
      <c r="ML321" s="11"/>
      <c r="MM321" s="11"/>
      <c r="MN321" s="11"/>
      <c r="MO321" s="11"/>
      <c r="MP321" s="11"/>
      <c r="MQ321" s="11"/>
      <c r="MR321" s="11"/>
      <c r="MS321" s="11"/>
      <c r="MT321" s="11"/>
      <c r="MU321" s="11"/>
      <c r="MV321" s="11"/>
      <c r="MW321" s="11"/>
      <c r="MX321" s="11"/>
      <c r="MY321" s="11"/>
      <c r="MZ321" s="11"/>
      <c r="NA321" s="11"/>
      <c r="NB321" s="11"/>
      <c r="NC321" s="11"/>
      <c r="ND321" s="11"/>
      <c r="NE321" s="11"/>
      <c r="NF321" s="11"/>
      <c r="NG321" s="11"/>
      <c r="NH321" s="11"/>
      <c r="NI321" s="11"/>
      <c r="NJ321" s="11"/>
      <c r="NK321" s="11"/>
      <c r="NL321" s="11"/>
      <c r="NM321" s="11"/>
      <c r="NN321" s="11"/>
      <c r="NO321" s="11"/>
      <c r="NP321" s="11"/>
      <c r="NQ321" s="11"/>
      <c r="NR321" s="11"/>
      <c r="NS321" s="11"/>
      <c r="NT321" s="11"/>
      <c r="NU321" s="11"/>
      <c r="NV321" s="11"/>
      <c r="NW321" s="11"/>
      <c r="NX321" s="11"/>
      <c r="NY321" s="11"/>
      <c r="NZ321" s="11"/>
      <c r="OA321" s="11"/>
      <c r="OB321" s="11"/>
      <c r="OC321" s="11"/>
      <c r="OD321" s="11"/>
      <c r="OE321" s="11"/>
      <c r="OF321" s="11"/>
      <c r="OG321" s="11"/>
      <c r="OH321" s="11"/>
      <c r="OI321" s="11"/>
      <c r="OJ321" s="11"/>
      <c r="OK321" s="11"/>
      <c r="OL321" s="11"/>
      <c r="OM321" s="11"/>
      <c r="ON321" s="11"/>
      <c r="OO321" s="11"/>
      <c r="OP321" s="11"/>
      <c r="OQ321" s="11"/>
      <c r="OR321" s="11"/>
      <c r="OS321" s="11"/>
      <c r="OT321" s="11"/>
      <c r="OU321" s="11"/>
      <c r="OV321" s="11"/>
      <c r="OW321" s="11"/>
      <c r="OX321" s="11"/>
      <c r="OY321" s="11"/>
      <c r="OZ321" s="11"/>
      <c r="PA321" s="11"/>
      <c r="PB321" s="11"/>
      <c r="PC321" s="11"/>
      <c r="PD321" s="11"/>
      <c r="PE321" s="11"/>
      <c r="PF321" s="11"/>
      <c r="PG321" s="11"/>
      <c r="PH321" s="11"/>
      <c r="PI321" s="11"/>
      <c r="PJ321" s="11"/>
      <c r="PK321" s="11"/>
      <c r="PL321" s="11"/>
      <c r="PM321" s="11"/>
      <c r="PN321" s="11"/>
      <c r="PO321" s="11"/>
      <c r="PP321" s="11"/>
      <c r="PQ321" s="11"/>
      <c r="PR321" s="11"/>
      <c r="PS321" s="11"/>
      <c r="PT321" s="11"/>
      <c r="PU321" s="11"/>
      <c r="PV321" s="11"/>
      <c r="PW321" s="11"/>
      <c r="PX321" s="11"/>
      <c r="PY321" s="11"/>
      <c r="PZ321" s="11"/>
      <c r="QA321" s="11"/>
      <c r="QB321" s="11"/>
      <c r="QC321" s="11"/>
      <c r="QD321" s="11"/>
      <c r="QE321" s="11"/>
      <c r="QF321" s="11"/>
      <c r="QG321" s="11"/>
      <c r="QH321" s="11"/>
      <c r="QI321" s="11"/>
      <c r="QJ321" s="11"/>
      <c r="QK321" s="11"/>
      <c r="QL321" s="11"/>
      <c r="QM321" s="11"/>
      <c r="QN321" s="11"/>
      <c r="QO321" s="11"/>
      <c r="QP321" s="11"/>
      <c r="QQ321" s="11"/>
      <c r="QR321" s="11"/>
      <c r="QS321" s="11"/>
      <c r="QT321" s="11"/>
      <c r="QU321" s="11"/>
      <c r="QV321" s="11"/>
      <c r="QW321" s="11"/>
      <c r="QX321" s="11"/>
      <c r="QY321" s="11"/>
      <c r="QZ321" s="11"/>
      <c r="RA321" s="11"/>
      <c r="RB321" s="11"/>
      <c r="RC321" s="11"/>
      <c r="RD321" s="11"/>
      <c r="RE321" s="11"/>
      <c r="RF321" s="11"/>
      <c r="RG321" s="11"/>
      <c r="RH321" s="11"/>
      <c r="RI321" s="11"/>
      <c r="RJ321" s="11"/>
      <c r="RK321" s="11"/>
      <c r="RL321" s="11"/>
      <c r="RM321" s="11"/>
      <c r="RN321" s="11"/>
      <c r="RO321" s="11"/>
      <c r="RP321" s="11"/>
      <c r="RQ321" s="11"/>
      <c r="RR321" s="11"/>
      <c r="RS321" s="11"/>
      <c r="RT321" s="11"/>
      <c r="RU321" s="11"/>
      <c r="RV321" s="11"/>
      <c r="RW321" s="11"/>
      <c r="RX321" s="11"/>
      <c r="RY321" s="11"/>
      <c r="RZ321" s="11"/>
      <c r="SA321" s="11"/>
      <c r="SB321" s="11"/>
      <c r="SC321" s="11"/>
      <c r="SD321" s="11"/>
      <c r="SE321" s="11"/>
      <c r="SF321" s="11"/>
      <c r="SG321" s="11"/>
      <c r="SH321" s="11"/>
      <c r="SI321" s="11"/>
      <c r="SJ321" s="11"/>
      <c r="SK321" s="11"/>
      <c r="SL321" s="11"/>
      <c r="SM321" s="11"/>
      <c r="SN321" s="11"/>
      <c r="SO321" s="11"/>
      <c r="SP321" s="11"/>
      <c r="SQ321" s="11"/>
      <c r="SR321" s="11"/>
      <c r="SS321" s="11"/>
      <c r="ST321" s="11"/>
      <c r="SU321" s="11"/>
      <c r="SV321" s="11"/>
      <c r="SW321" s="11"/>
      <c r="SX321" s="11"/>
      <c r="SY321" s="11"/>
      <c r="SZ321" s="11"/>
      <c r="TA321" s="11"/>
      <c r="TB321" s="11"/>
      <c r="TC321" s="11"/>
      <c r="TD321" s="11"/>
      <c r="TE321" s="11"/>
      <c r="TF321" s="11"/>
      <c r="TG321" s="11"/>
      <c r="TH321" s="11"/>
      <c r="TI321" s="11"/>
      <c r="TJ321" s="11"/>
      <c r="TK321" s="11"/>
      <c r="TL321" s="11"/>
      <c r="TM321" s="11"/>
      <c r="TN321" s="11"/>
      <c r="TO321" s="11"/>
      <c r="TP321" s="11"/>
      <c r="TQ321" s="11"/>
      <c r="TR321" s="11"/>
      <c r="TS321" s="11"/>
      <c r="TT321" s="11"/>
      <c r="TU321" s="11"/>
      <c r="TV321" s="11"/>
      <c r="TW321" s="11"/>
      <c r="TX321" s="11"/>
      <c r="TY321" s="11"/>
      <c r="TZ321" s="11"/>
    </row>
    <row r="322" spans="1:546" x14ac:dyDescent="0.25">
      <c r="A322" s="11"/>
      <c r="B322" s="72"/>
      <c r="C322" s="1" t="s">
        <v>5</v>
      </c>
      <c r="D322" s="1">
        <v>4.968</v>
      </c>
      <c r="E322" s="78"/>
      <c r="F322" s="1">
        <v>0.12</v>
      </c>
      <c r="G322" s="74"/>
      <c r="I322" s="1">
        <v>0.106</v>
      </c>
      <c r="J322" s="1">
        <v>1.607</v>
      </c>
      <c r="K322" s="1">
        <v>0.18099999999999999</v>
      </c>
      <c r="L322" s="1">
        <v>6.5000000000000002E-2</v>
      </c>
      <c r="M322" s="1">
        <v>0.13500000000000001</v>
      </c>
      <c r="N322" s="1">
        <v>0.70299999999999996</v>
      </c>
      <c r="O322" s="1">
        <v>4.2000000000000003E-2</v>
      </c>
      <c r="P322" s="1">
        <v>0.20499999999999999</v>
      </c>
      <c r="Q322" s="1">
        <v>0.223</v>
      </c>
      <c r="R322" s="1">
        <v>1.2909999999999999</v>
      </c>
      <c r="S322" s="1">
        <v>4.8070000000000004</v>
      </c>
      <c r="T322" s="1">
        <v>6.9000000000000006E-2</v>
      </c>
      <c r="U322" s="1">
        <v>7.4999999999999997E-2</v>
      </c>
      <c r="V322" s="1">
        <v>3.4000000000000002E-2</v>
      </c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  <c r="EM322" s="11"/>
      <c r="EN322" s="11"/>
      <c r="EO322" s="11"/>
      <c r="EP322" s="11"/>
      <c r="EQ322" s="11"/>
      <c r="ER322" s="11"/>
      <c r="ES322" s="11"/>
      <c r="ET322" s="11"/>
      <c r="EU322" s="11"/>
      <c r="EV322" s="11"/>
      <c r="EW322" s="11"/>
      <c r="EX322" s="11"/>
      <c r="EY322" s="11"/>
      <c r="EZ322" s="11"/>
      <c r="FA322" s="11"/>
      <c r="FB322" s="11"/>
      <c r="FC322" s="11"/>
      <c r="FD322" s="11"/>
      <c r="FE322" s="11"/>
      <c r="FF322" s="11"/>
      <c r="FG322" s="11"/>
      <c r="FH322" s="11"/>
      <c r="FI322" s="11"/>
      <c r="FJ322" s="11"/>
      <c r="FK322" s="11"/>
      <c r="FL322" s="11"/>
      <c r="FM322" s="11"/>
      <c r="FN322" s="11"/>
      <c r="FO322" s="11"/>
      <c r="FP322" s="11"/>
      <c r="FQ322" s="11"/>
      <c r="FR322" s="11"/>
      <c r="FS322" s="11"/>
      <c r="FT322" s="11"/>
      <c r="FU322" s="11"/>
      <c r="FV322" s="11"/>
      <c r="FW322" s="11"/>
      <c r="FX322" s="11"/>
      <c r="FY322" s="11"/>
      <c r="FZ322" s="11"/>
      <c r="GA322" s="11"/>
      <c r="GB322" s="11"/>
      <c r="GC322" s="11"/>
      <c r="GD322" s="11"/>
      <c r="GE322" s="11"/>
      <c r="GF322" s="11"/>
      <c r="GG322" s="11"/>
      <c r="GH322" s="11"/>
      <c r="GI322" s="11"/>
      <c r="GJ322" s="11"/>
      <c r="GK322" s="11"/>
      <c r="GL322" s="11"/>
      <c r="GM322" s="11"/>
      <c r="GN322" s="11"/>
      <c r="GO322" s="11"/>
      <c r="GP322" s="11"/>
      <c r="GQ322" s="11"/>
      <c r="GR322" s="11"/>
      <c r="GS322" s="11"/>
      <c r="GT322" s="11"/>
      <c r="GU322" s="11"/>
      <c r="GV322" s="11"/>
      <c r="GW322" s="11"/>
      <c r="GX322" s="11"/>
      <c r="GY322" s="11"/>
      <c r="GZ322" s="11"/>
      <c r="HA322" s="11"/>
      <c r="HB322" s="11"/>
      <c r="HC322" s="11"/>
      <c r="HD322" s="11"/>
      <c r="HE322" s="11"/>
      <c r="HF322" s="11"/>
      <c r="HG322" s="11"/>
      <c r="HH322" s="11"/>
      <c r="HI322" s="11"/>
      <c r="HJ322" s="11"/>
      <c r="HK322" s="11"/>
      <c r="HL322" s="11"/>
      <c r="HM322" s="11"/>
      <c r="HN322" s="11"/>
      <c r="HO322" s="11"/>
      <c r="HP322" s="11"/>
      <c r="HQ322" s="11"/>
      <c r="HR322" s="11"/>
      <c r="HS322" s="11"/>
      <c r="HT322" s="11"/>
      <c r="HU322" s="11"/>
      <c r="HV322" s="11"/>
      <c r="HW322" s="11"/>
      <c r="HX322" s="11"/>
      <c r="HY322" s="11"/>
      <c r="HZ322" s="11"/>
      <c r="IA322" s="11"/>
      <c r="IB322" s="11"/>
      <c r="IC322" s="11"/>
      <c r="ID322" s="11"/>
      <c r="IE322" s="11"/>
      <c r="IF322" s="11"/>
      <c r="IG322" s="11"/>
      <c r="IH322" s="11"/>
      <c r="II322" s="11"/>
      <c r="IJ322" s="11"/>
      <c r="IK322" s="11"/>
      <c r="IL322" s="11"/>
      <c r="IM322" s="11"/>
      <c r="IN322" s="11"/>
      <c r="IO322" s="11"/>
      <c r="IP322" s="11"/>
      <c r="IQ322" s="11"/>
      <c r="IR322" s="11"/>
      <c r="IS322" s="11"/>
      <c r="IT322" s="11"/>
      <c r="IU322" s="11"/>
      <c r="IV322" s="11"/>
      <c r="IW322" s="11"/>
      <c r="IX322" s="11"/>
      <c r="IY322" s="11"/>
      <c r="IZ322" s="11"/>
      <c r="JA322" s="11"/>
      <c r="JB322" s="11"/>
      <c r="JC322" s="11"/>
      <c r="JD322" s="11"/>
      <c r="JE322" s="11"/>
      <c r="JF322" s="11"/>
      <c r="JG322" s="11"/>
      <c r="JH322" s="11"/>
      <c r="JI322" s="11"/>
      <c r="JJ322" s="11"/>
      <c r="JK322" s="11"/>
      <c r="JL322" s="11"/>
      <c r="JM322" s="11"/>
      <c r="JN322" s="11"/>
      <c r="JO322" s="11"/>
      <c r="JP322" s="11"/>
      <c r="JQ322" s="11"/>
      <c r="JR322" s="11"/>
      <c r="JS322" s="11"/>
      <c r="JT322" s="11"/>
      <c r="JU322" s="11"/>
      <c r="JV322" s="11"/>
      <c r="JW322" s="11"/>
      <c r="JX322" s="11"/>
      <c r="JY322" s="11"/>
      <c r="JZ322" s="11"/>
      <c r="KA322" s="11"/>
      <c r="KB322" s="11"/>
      <c r="KC322" s="11"/>
      <c r="KD322" s="11"/>
      <c r="KE322" s="11"/>
      <c r="KF322" s="11"/>
      <c r="KG322" s="11"/>
      <c r="KH322" s="11"/>
      <c r="KI322" s="11"/>
      <c r="KJ322" s="11"/>
      <c r="KK322" s="11"/>
      <c r="KL322" s="11"/>
      <c r="KM322" s="11"/>
      <c r="KN322" s="11"/>
      <c r="KO322" s="11"/>
      <c r="KP322" s="11"/>
      <c r="KQ322" s="11"/>
      <c r="KR322" s="11"/>
      <c r="KS322" s="11"/>
      <c r="KT322" s="11"/>
      <c r="KU322" s="11"/>
      <c r="KV322" s="11"/>
      <c r="KW322" s="11"/>
      <c r="KX322" s="11"/>
      <c r="KY322" s="11"/>
      <c r="KZ322" s="11"/>
      <c r="LA322" s="11"/>
      <c r="LB322" s="11"/>
      <c r="LC322" s="11"/>
      <c r="LD322" s="11"/>
      <c r="LE322" s="11"/>
      <c r="LF322" s="11"/>
      <c r="LG322" s="11"/>
      <c r="LH322" s="11"/>
      <c r="LI322" s="11"/>
      <c r="LJ322" s="11"/>
      <c r="LK322" s="11"/>
      <c r="LL322" s="11"/>
      <c r="LM322" s="11"/>
      <c r="LN322" s="11"/>
      <c r="LO322" s="11"/>
      <c r="LP322" s="11"/>
      <c r="LQ322" s="11"/>
      <c r="LR322" s="11"/>
      <c r="LS322" s="11"/>
      <c r="LT322" s="11"/>
      <c r="LU322" s="11"/>
      <c r="LV322" s="11"/>
      <c r="LW322" s="11"/>
      <c r="LX322" s="11"/>
      <c r="LY322" s="11"/>
      <c r="LZ322" s="11"/>
      <c r="MA322" s="11"/>
      <c r="MB322" s="11"/>
      <c r="MC322" s="11"/>
      <c r="MD322" s="11"/>
      <c r="ME322" s="11"/>
      <c r="MF322" s="11"/>
      <c r="MG322" s="11"/>
      <c r="MH322" s="11"/>
      <c r="MI322" s="11"/>
      <c r="MJ322" s="11"/>
      <c r="MK322" s="11"/>
      <c r="ML322" s="11"/>
      <c r="MM322" s="11"/>
      <c r="MN322" s="11"/>
      <c r="MO322" s="11"/>
      <c r="MP322" s="11"/>
      <c r="MQ322" s="11"/>
      <c r="MR322" s="11"/>
      <c r="MS322" s="11"/>
      <c r="MT322" s="11"/>
      <c r="MU322" s="11"/>
      <c r="MV322" s="11"/>
      <c r="MW322" s="11"/>
      <c r="MX322" s="11"/>
      <c r="MY322" s="11"/>
      <c r="MZ322" s="11"/>
      <c r="NA322" s="11"/>
      <c r="NB322" s="11"/>
      <c r="NC322" s="11"/>
      <c r="ND322" s="11"/>
      <c r="NE322" s="11"/>
      <c r="NF322" s="11"/>
      <c r="NG322" s="11"/>
      <c r="NH322" s="11"/>
      <c r="NI322" s="11"/>
      <c r="NJ322" s="11"/>
      <c r="NK322" s="11"/>
      <c r="NL322" s="11"/>
      <c r="NM322" s="11"/>
      <c r="NN322" s="11"/>
      <c r="NO322" s="11"/>
      <c r="NP322" s="11"/>
      <c r="NQ322" s="11"/>
      <c r="NR322" s="11"/>
      <c r="NS322" s="11"/>
      <c r="NT322" s="11"/>
      <c r="NU322" s="11"/>
      <c r="NV322" s="11"/>
      <c r="NW322" s="11"/>
      <c r="NX322" s="11"/>
      <c r="NY322" s="11"/>
      <c r="NZ322" s="11"/>
      <c r="OA322" s="11"/>
      <c r="OB322" s="11"/>
      <c r="OC322" s="11"/>
      <c r="OD322" s="11"/>
      <c r="OE322" s="11"/>
      <c r="OF322" s="11"/>
      <c r="OG322" s="11"/>
      <c r="OH322" s="11"/>
      <c r="OI322" s="11"/>
      <c r="OJ322" s="11"/>
      <c r="OK322" s="11"/>
      <c r="OL322" s="11"/>
      <c r="OM322" s="11"/>
      <c r="ON322" s="11"/>
      <c r="OO322" s="11"/>
      <c r="OP322" s="11"/>
      <c r="OQ322" s="11"/>
      <c r="OR322" s="11"/>
      <c r="OS322" s="11"/>
      <c r="OT322" s="11"/>
      <c r="OU322" s="11"/>
      <c r="OV322" s="11"/>
      <c r="OW322" s="11"/>
      <c r="OX322" s="11"/>
      <c r="OY322" s="11"/>
      <c r="OZ322" s="11"/>
      <c r="PA322" s="11"/>
      <c r="PB322" s="11"/>
      <c r="PC322" s="11"/>
      <c r="PD322" s="11"/>
      <c r="PE322" s="11"/>
      <c r="PF322" s="11"/>
      <c r="PG322" s="11"/>
      <c r="PH322" s="11"/>
      <c r="PI322" s="11"/>
      <c r="PJ322" s="11"/>
      <c r="PK322" s="11"/>
      <c r="PL322" s="11"/>
      <c r="PM322" s="11"/>
      <c r="PN322" s="11"/>
      <c r="PO322" s="11"/>
      <c r="PP322" s="11"/>
      <c r="PQ322" s="11"/>
      <c r="PR322" s="11"/>
      <c r="PS322" s="11"/>
      <c r="PT322" s="11"/>
      <c r="PU322" s="11"/>
      <c r="PV322" s="11"/>
      <c r="PW322" s="11"/>
      <c r="PX322" s="11"/>
      <c r="PY322" s="11"/>
      <c r="PZ322" s="11"/>
      <c r="QA322" s="11"/>
      <c r="QB322" s="11"/>
      <c r="QC322" s="11"/>
      <c r="QD322" s="11"/>
      <c r="QE322" s="11"/>
      <c r="QF322" s="11"/>
      <c r="QG322" s="11"/>
      <c r="QH322" s="11"/>
      <c r="QI322" s="11"/>
      <c r="QJ322" s="11"/>
      <c r="QK322" s="11"/>
      <c r="QL322" s="11"/>
      <c r="QM322" s="11"/>
      <c r="QN322" s="11"/>
      <c r="QO322" s="11"/>
      <c r="QP322" s="11"/>
      <c r="QQ322" s="11"/>
      <c r="QR322" s="11"/>
      <c r="QS322" s="11"/>
      <c r="QT322" s="11"/>
      <c r="QU322" s="11"/>
      <c r="QV322" s="11"/>
      <c r="QW322" s="11"/>
      <c r="QX322" s="11"/>
      <c r="QY322" s="11"/>
      <c r="QZ322" s="11"/>
      <c r="RA322" s="11"/>
      <c r="RB322" s="11"/>
      <c r="RC322" s="11"/>
      <c r="RD322" s="11"/>
      <c r="RE322" s="11"/>
      <c r="RF322" s="11"/>
      <c r="RG322" s="11"/>
      <c r="RH322" s="11"/>
      <c r="RI322" s="11"/>
      <c r="RJ322" s="11"/>
      <c r="RK322" s="11"/>
      <c r="RL322" s="11"/>
      <c r="RM322" s="11"/>
      <c r="RN322" s="11"/>
      <c r="RO322" s="11"/>
      <c r="RP322" s="11"/>
      <c r="RQ322" s="11"/>
      <c r="RR322" s="11"/>
      <c r="RS322" s="11"/>
      <c r="RT322" s="11"/>
      <c r="RU322" s="11"/>
      <c r="RV322" s="11"/>
      <c r="RW322" s="11"/>
      <c r="RX322" s="11"/>
      <c r="RY322" s="11"/>
      <c r="RZ322" s="11"/>
      <c r="SA322" s="11"/>
      <c r="SB322" s="11"/>
      <c r="SC322" s="11"/>
      <c r="SD322" s="11"/>
      <c r="SE322" s="11"/>
      <c r="SF322" s="11"/>
      <c r="SG322" s="11"/>
      <c r="SH322" s="11"/>
      <c r="SI322" s="11"/>
      <c r="SJ322" s="11"/>
      <c r="SK322" s="11"/>
      <c r="SL322" s="11"/>
      <c r="SM322" s="11"/>
      <c r="SN322" s="11"/>
      <c r="SO322" s="11"/>
      <c r="SP322" s="11"/>
      <c r="SQ322" s="11"/>
      <c r="SR322" s="11"/>
      <c r="SS322" s="11"/>
      <c r="ST322" s="11"/>
      <c r="SU322" s="11"/>
      <c r="SV322" s="11"/>
      <c r="SW322" s="11"/>
      <c r="SX322" s="11"/>
      <c r="SY322" s="11"/>
      <c r="SZ322" s="11"/>
      <c r="TA322" s="11"/>
      <c r="TB322" s="11"/>
      <c r="TC322" s="11"/>
      <c r="TD322" s="11"/>
      <c r="TE322" s="11"/>
      <c r="TF322" s="11"/>
      <c r="TG322" s="11"/>
      <c r="TH322" s="11"/>
      <c r="TI322" s="11"/>
      <c r="TJ322" s="11"/>
      <c r="TK322" s="11"/>
      <c r="TL322" s="11"/>
      <c r="TM322" s="11"/>
      <c r="TN322" s="11"/>
      <c r="TO322" s="11"/>
      <c r="TP322" s="11"/>
      <c r="TQ322" s="11"/>
      <c r="TR322" s="11"/>
      <c r="TS322" s="11"/>
      <c r="TT322" s="11"/>
      <c r="TU322" s="11"/>
      <c r="TV322" s="11"/>
      <c r="TW322" s="11"/>
      <c r="TX322" s="11"/>
      <c r="TY322" s="11"/>
      <c r="TZ322" s="11"/>
    </row>
    <row r="323" spans="1:546" x14ac:dyDescent="0.25">
      <c r="A323" s="11"/>
      <c r="B323" s="72"/>
      <c r="C323" s="1" t="s">
        <v>6</v>
      </c>
      <c r="D323" s="1">
        <v>6.9669999999999996</v>
      </c>
      <c r="E323" s="78"/>
      <c r="F323" s="1">
        <v>1.0369999999999999</v>
      </c>
      <c r="G323" s="74"/>
      <c r="I323" s="1">
        <v>0.252</v>
      </c>
      <c r="J323" s="1">
        <v>9.8000000000000004E-2</v>
      </c>
      <c r="K323" s="1">
        <v>3.3519999999999999</v>
      </c>
      <c r="L323" s="1">
        <v>3.5999999999999997E-2</v>
      </c>
      <c r="M323" s="1">
        <v>0.56299999999999994</v>
      </c>
      <c r="N323" s="1">
        <v>3.3000000000000002E-2</v>
      </c>
      <c r="O323" s="1">
        <v>0.46899999999999997</v>
      </c>
      <c r="P323" s="1">
        <v>0.15</v>
      </c>
      <c r="Q323" s="1">
        <v>3.1389999999999998</v>
      </c>
      <c r="R323" s="1">
        <v>9.6000000000000002E-2</v>
      </c>
      <c r="S323" s="1">
        <v>0.13500000000000001</v>
      </c>
      <c r="T323" s="1">
        <v>0.45600000000000002</v>
      </c>
      <c r="U323" s="1">
        <v>4.4999999999999998E-2</v>
      </c>
      <c r="V323" s="1">
        <v>8.5000000000000006E-2</v>
      </c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  <c r="EM323" s="11"/>
      <c r="EN323" s="11"/>
      <c r="EO323" s="11"/>
      <c r="EP323" s="11"/>
      <c r="EQ323" s="11"/>
      <c r="ER323" s="11"/>
      <c r="ES323" s="11"/>
      <c r="ET323" s="11"/>
      <c r="EU323" s="11"/>
      <c r="EV323" s="11"/>
      <c r="EW323" s="11"/>
      <c r="EX323" s="11"/>
      <c r="EY323" s="11"/>
      <c r="EZ323" s="11"/>
      <c r="FA323" s="11"/>
      <c r="FB323" s="11"/>
      <c r="FC323" s="11"/>
      <c r="FD323" s="11"/>
      <c r="FE323" s="11"/>
      <c r="FF323" s="11"/>
      <c r="FG323" s="11"/>
      <c r="FH323" s="11"/>
      <c r="FI323" s="11"/>
      <c r="FJ323" s="11"/>
      <c r="FK323" s="11"/>
      <c r="FL323" s="11"/>
      <c r="FM323" s="11"/>
      <c r="FN323" s="11"/>
      <c r="FO323" s="11"/>
      <c r="FP323" s="11"/>
      <c r="FQ323" s="11"/>
      <c r="FR323" s="11"/>
      <c r="FS323" s="11"/>
      <c r="FT323" s="11"/>
      <c r="FU323" s="11"/>
      <c r="FV323" s="11"/>
      <c r="FW323" s="11"/>
      <c r="FX323" s="11"/>
      <c r="FY323" s="11"/>
      <c r="FZ323" s="11"/>
      <c r="GA323" s="11"/>
      <c r="GB323" s="11"/>
      <c r="GC323" s="11"/>
      <c r="GD323" s="11"/>
      <c r="GE323" s="11"/>
      <c r="GF323" s="11"/>
      <c r="GG323" s="11"/>
      <c r="GH323" s="11"/>
      <c r="GI323" s="11"/>
      <c r="GJ323" s="11"/>
      <c r="GK323" s="11"/>
      <c r="GL323" s="11"/>
      <c r="GM323" s="11"/>
      <c r="GN323" s="11"/>
      <c r="GO323" s="11"/>
      <c r="GP323" s="11"/>
      <c r="GQ323" s="11"/>
      <c r="GR323" s="11"/>
      <c r="GS323" s="11"/>
      <c r="GT323" s="11"/>
      <c r="GU323" s="11"/>
      <c r="GV323" s="11"/>
      <c r="GW323" s="11"/>
      <c r="GX323" s="11"/>
      <c r="GY323" s="11"/>
      <c r="GZ323" s="11"/>
      <c r="HA323" s="11"/>
      <c r="HB323" s="11"/>
      <c r="HC323" s="11"/>
      <c r="HD323" s="11"/>
      <c r="HE323" s="11"/>
      <c r="HF323" s="11"/>
      <c r="HG323" s="11"/>
      <c r="HH323" s="11"/>
      <c r="HI323" s="11"/>
      <c r="HJ323" s="11"/>
      <c r="HK323" s="11"/>
      <c r="HL323" s="11"/>
      <c r="HM323" s="11"/>
      <c r="HN323" s="11"/>
      <c r="HO323" s="11"/>
      <c r="HP323" s="11"/>
      <c r="HQ323" s="11"/>
      <c r="HR323" s="11"/>
      <c r="HS323" s="11"/>
      <c r="HT323" s="11"/>
      <c r="HU323" s="11"/>
      <c r="HV323" s="11"/>
      <c r="HW323" s="11"/>
      <c r="HX323" s="11"/>
      <c r="HY323" s="11"/>
      <c r="HZ323" s="11"/>
      <c r="IA323" s="11"/>
      <c r="IB323" s="11"/>
      <c r="IC323" s="11"/>
      <c r="ID323" s="11"/>
      <c r="IE323" s="11"/>
      <c r="IF323" s="11"/>
      <c r="IG323" s="11"/>
      <c r="IH323" s="11"/>
      <c r="II323" s="11"/>
      <c r="IJ323" s="11"/>
      <c r="IK323" s="11"/>
      <c r="IL323" s="11"/>
      <c r="IM323" s="11"/>
      <c r="IN323" s="11"/>
      <c r="IO323" s="11"/>
      <c r="IP323" s="11"/>
      <c r="IQ323" s="11"/>
      <c r="IR323" s="11"/>
      <c r="IS323" s="11"/>
      <c r="IT323" s="11"/>
      <c r="IU323" s="11"/>
      <c r="IV323" s="11"/>
      <c r="IW323" s="11"/>
      <c r="IX323" s="11"/>
      <c r="IY323" s="11"/>
      <c r="IZ323" s="11"/>
      <c r="JA323" s="11"/>
      <c r="JB323" s="11"/>
      <c r="JC323" s="11"/>
      <c r="JD323" s="11"/>
      <c r="JE323" s="11"/>
      <c r="JF323" s="11"/>
      <c r="JG323" s="11"/>
      <c r="JH323" s="11"/>
      <c r="JI323" s="11"/>
      <c r="JJ323" s="11"/>
      <c r="JK323" s="11"/>
      <c r="JL323" s="11"/>
      <c r="JM323" s="11"/>
      <c r="JN323" s="11"/>
      <c r="JO323" s="11"/>
      <c r="JP323" s="11"/>
      <c r="JQ323" s="11"/>
      <c r="JR323" s="11"/>
      <c r="JS323" s="11"/>
      <c r="JT323" s="11"/>
      <c r="JU323" s="11"/>
      <c r="JV323" s="11"/>
      <c r="JW323" s="11"/>
      <c r="JX323" s="11"/>
      <c r="JY323" s="11"/>
      <c r="JZ323" s="11"/>
      <c r="KA323" s="11"/>
      <c r="KB323" s="11"/>
      <c r="KC323" s="11"/>
      <c r="KD323" s="11"/>
      <c r="KE323" s="11"/>
      <c r="KF323" s="11"/>
      <c r="KG323" s="11"/>
      <c r="KH323" s="11"/>
      <c r="KI323" s="11"/>
      <c r="KJ323" s="11"/>
      <c r="KK323" s="11"/>
      <c r="KL323" s="11"/>
      <c r="KM323" s="11"/>
      <c r="KN323" s="11"/>
      <c r="KO323" s="11"/>
      <c r="KP323" s="11"/>
      <c r="KQ323" s="11"/>
      <c r="KR323" s="11"/>
      <c r="KS323" s="11"/>
      <c r="KT323" s="11"/>
      <c r="KU323" s="11"/>
      <c r="KV323" s="11"/>
      <c r="KW323" s="11"/>
      <c r="KX323" s="11"/>
      <c r="KY323" s="11"/>
      <c r="KZ323" s="11"/>
      <c r="LA323" s="11"/>
      <c r="LB323" s="11"/>
      <c r="LC323" s="11"/>
      <c r="LD323" s="11"/>
      <c r="LE323" s="11"/>
      <c r="LF323" s="11"/>
      <c r="LG323" s="11"/>
      <c r="LH323" s="11"/>
      <c r="LI323" s="11"/>
      <c r="LJ323" s="11"/>
      <c r="LK323" s="11"/>
      <c r="LL323" s="11"/>
      <c r="LM323" s="11"/>
      <c r="LN323" s="11"/>
      <c r="LO323" s="11"/>
      <c r="LP323" s="11"/>
      <c r="LQ323" s="11"/>
      <c r="LR323" s="11"/>
      <c r="LS323" s="11"/>
      <c r="LT323" s="11"/>
      <c r="LU323" s="11"/>
      <c r="LV323" s="11"/>
      <c r="LW323" s="11"/>
      <c r="LX323" s="11"/>
      <c r="LY323" s="11"/>
      <c r="LZ323" s="11"/>
      <c r="MA323" s="11"/>
      <c r="MB323" s="11"/>
      <c r="MC323" s="11"/>
      <c r="MD323" s="11"/>
      <c r="ME323" s="11"/>
      <c r="MF323" s="11"/>
      <c r="MG323" s="11"/>
      <c r="MH323" s="11"/>
      <c r="MI323" s="11"/>
      <c r="MJ323" s="11"/>
      <c r="MK323" s="11"/>
      <c r="ML323" s="11"/>
      <c r="MM323" s="11"/>
      <c r="MN323" s="11"/>
      <c r="MO323" s="11"/>
      <c r="MP323" s="11"/>
      <c r="MQ323" s="11"/>
      <c r="MR323" s="11"/>
      <c r="MS323" s="11"/>
      <c r="MT323" s="11"/>
      <c r="MU323" s="11"/>
      <c r="MV323" s="11"/>
      <c r="MW323" s="11"/>
      <c r="MX323" s="11"/>
      <c r="MY323" s="11"/>
      <c r="MZ323" s="11"/>
      <c r="NA323" s="11"/>
      <c r="NB323" s="11"/>
      <c r="NC323" s="11"/>
      <c r="ND323" s="11"/>
      <c r="NE323" s="11"/>
      <c r="NF323" s="11"/>
      <c r="NG323" s="11"/>
      <c r="NH323" s="11"/>
      <c r="NI323" s="11"/>
      <c r="NJ323" s="11"/>
      <c r="NK323" s="11"/>
      <c r="NL323" s="11"/>
      <c r="NM323" s="11"/>
      <c r="NN323" s="11"/>
      <c r="NO323" s="11"/>
      <c r="NP323" s="11"/>
      <c r="NQ323" s="11"/>
      <c r="NR323" s="11"/>
      <c r="NS323" s="11"/>
      <c r="NT323" s="11"/>
      <c r="NU323" s="11"/>
      <c r="NV323" s="11"/>
      <c r="NW323" s="11"/>
      <c r="NX323" s="11"/>
      <c r="NY323" s="11"/>
      <c r="NZ323" s="11"/>
      <c r="OA323" s="11"/>
      <c r="OB323" s="11"/>
      <c r="OC323" s="11"/>
      <c r="OD323" s="11"/>
      <c r="OE323" s="11"/>
      <c r="OF323" s="11"/>
      <c r="OG323" s="11"/>
      <c r="OH323" s="11"/>
      <c r="OI323" s="11"/>
      <c r="OJ323" s="11"/>
      <c r="OK323" s="11"/>
      <c r="OL323" s="11"/>
      <c r="OM323" s="11"/>
      <c r="ON323" s="11"/>
      <c r="OO323" s="11"/>
      <c r="OP323" s="11"/>
      <c r="OQ323" s="11"/>
      <c r="OR323" s="11"/>
      <c r="OS323" s="11"/>
      <c r="OT323" s="11"/>
      <c r="OU323" s="11"/>
      <c r="OV323" s="11"/>
      <c r="OW323" s="11"/>
      <c r="OX323" s="11"/>
      <c r="OY323" s="11"/>
      <c r="OZ323" s="11"/>
      <c r="PA323" s="11"/>
      <c r="PB323" s="11"/>
      <c r="PC323" s="11"/>
      <c r="PD323" s="11"/>
      <c r="PE323" s="11"/>
      <c r="PF323" s="11"/>
      <c r="PG323" s="11"/>
      <c r="PH323" s="11"/>
      <c r="PI323" s="11"/>
      <c r="PJ323" s="11"/>
      <c r="PK323" s="11"/>
      <c r="PL323" s="11"/>
      <c r="PM323" s="11"/>
      <c r="PN323" s="11"/>
      <c r="PO323" s="11"/>
      <c r="PP323" s="11"/>
      <c r="PQ323" s="11"/>
      <c r="PR323" s="11"/>
      <c r="PS323" s="11"/>
      <c r="PT323" s="11"/>
      <c r="PU323" s="11"/>
      <c r="PV323" s="11"/>
      <c r="PW323" s="11"/>
      <c r="PX323" s="11"/>
      <c r="PY323" s="11"/>
      <c r="PZ323" s="11"/>
      <c r="QA323" s="11"/>
      <c r="QB323" s="11"/>
      <c r="QC323" s="11"/>
      <c r="QD323" s="11"/>
      <c r="QE323" s="11"/>
      <c r="QF323" s="11"/>
      <c r="QG323" s="11"/>
      <c r="QH323" s="11"/>
      <c r="QI323" s="11"/>
      <c r="QJ323" s="11"/>
      <c r="QK323" s="11"/>
      <c r="QL323" s="11"/>
      <c r="QM323" s="11"/>
      <c r="QN323" s="11"/>
      <c r="QO323" s="11"/>
      <c r="QP323" s="11"/>
      <c r="QQ323" s="11"/>
      <c r="QR323" s="11"/>
      <c r="QS323" s="11"/>
      <c r="QT323" s="11"/>
      <c r="QU323" s="11"/>
      <c r="QV323" s="11"/>
      <c r="QW323" s="11"/>
      <c r="QX323" s="11"/>
      <c r="QY323" s="11"/>
      <c r="QZ323" s="11"/>
      <c r="RA323" s="11"/>
      <c r="RB323" s="11"/>
      <c r="RC323" s="11"/>
      <c r="RD323" s="11"/>
      <c r="RE323" s="11"/>
      <c r="RF323" s="11"/>
      <c r="RG323" s="11"/>
      <c r="RH323" s="11"/>
      <c r="RI323" s="11"/>
      <c r="RJ323" s="11"/>
      <c r="RK323" s="11"/>
      <c r="RL323" s="11"/>
      <c r="RM323" s="11"/>
      <c r="RN323" s="11"/>
      <c r="RO323" s="11"/>
      <c r="RP323" s="11"/>
      <c r="RQ323" s="11"/>
      <c r="RR323" s="11"/>
      <c r="RS323" s="11"/>
      <c r="RT323" s="11"/>
      <c r="RU323" s="11"/>
      <c r="RV323" s="11"/>
      <c r="RW323" s="11"/>
      <c r="RX323" s="11"/>
      <c r="RY323" s="11"/>
      <c r="RZ323" s="11"/>
      <c r="SA323" s="11"/>
      <c r="SB323" s="11"/>
      <c r="SC323" s="11"/>
      <c r="SD323" s="11"/>
      <c r="SE323" s="11"/>
      <c r="SF323" s="11"/>
      <c r="SG323" s="11"/>
      <c r="SH323" s="11"/>
      <c r="SI323" s="11"/>
      <c r="SJ323" s="11"/>
      <c r="SK323" s="11"/>
      <c r="SL323" s="11"/>
      <c r="SM323" s="11"/>
      <c r="SN323" s="11"/>
      <c r="SO323" s="11"/>
      <c r="SP323" s="11"/>
      <c r="SQ323" s="11"/>
      <c r="SR323" s="11"/>
      <c r="SS323" s="11"/>
      <c r="ST323" s="11"/>
      <c r="SU323" s="11"/>
      <c r="SV323" s="11"/>
      <c r="SW323" s="11"/>
      <c r="SX323" s="11"/>
      <c r="SY323" s="11"/>
      <c r="SZ323" s="11"/>
      <c r="TA323" s="11"/>
      <c r="TB323" s="11"/>
      <c r="TC323" s="11"/>
      <c r="TD323" s="11"/>
      <c r="TE323" s="11"/>
      <c r="TF323" s="11"/>
      <c r="TG323" s="11"/>
      <c r="TH323" s="11"/>
      <c r="TI323" s="11"/>
      <c r="TJ323" s="11"/>
      <c r="TK323" s="11"/>
      <c r="TL323" s="11"/>
      <c r="TM323" s="11"/>
      <c r="TN323" s="11"/>
      <c r="TO323" s="11"/>
      <c r="TP323" s="11"/>
      <c r="TQ323" s="11"/>
      <c r="TR323" s="11"/>
      <c r="TS323" s="11"/>
      <c r="TT323" s="11"/>
      <c r="TU323" s="11"/>
      <c r="TV323" s="11"/>
      <c r="TW323" s="11"/>
      <c r="TX323" s="11"/>
      <c r="TY323" s="11"/>
      <c r="TZ323" s="11"/>
    </row>
    <row r="324" spans="1:546" x14ac:dyDescent="0.25">
      <c r="A324" s="11"/>
      <c r="B324" s="72"/>
      <c r="C324" s="1" t="s">
        <v>63</v>
      </c>
      <c r="D324" s="50"/>
      <c r="E324" s="78"/>
      <c r="F324" s="1">
        <v>0.28000000000000003</v>
      </c>
      <c r="G324" s="74"/>
      <c r="I324" s="11"/>
      <c r="J324" s="41"/>
      <c r="K324" s="41"/>
      <c r="L324" s="41"/>
      <c r="O324" s="11"/>
      <c r="P324" s="11"/>
      <c r="Q324" s="11"/>
      <c r="R324" s="11"/>
      <c r="S324" s="11"/>
      <c r="T324" s="11"/>
      <c r="U324" s="11"/>
      <c r="V324" s="1">
        <v>9.1999999999999998E-2</v>
      </c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  <c r="EM324" s="11"/>
      <c r="EN324" s="11"/>
      <c r="EO324" s="11"/>
      <c r="EP324" s="11"/>
      <c r="EQ324" s="11"/>
      <c r="ER324" s="11"/>
      <c r="ES324" s="11"/>
      <c r="ET324" s="11"/>
      <c r="EU324" s="11"/>
      <c r="EV324" s="11"/>
      <c r="EW324" s="11"/>
      <c r="EX324" s="11"/>
      <c r="EY324" s="11"/>
      <c r="EZ324" s="11"/>
      <c r="FA324" s="11"/>
      <c r="FB324" s="11"/>
      <c r="FC324" s="11"/>
      <c r="FD324" s="11"/>
      <c r="FE324" s="11"/>
      <c r="FF324" s="11"/>
      <c r="FG324" s="11"/>
      <c r="FH324" s="11"/>
      <c r="FI324" s="11"/>
      <c r="FJ324" s="11"/>
      <c r="FK324" s="11"/>
      <c r="FL324" s="11"/>
      <c r="FM324" s="11"/>
      <c r="FN324" s="11"/>
      <c r="FO324" s="11"/>
      <c r="FP324" s="11"/>
      <c r="FQ324" s="11"/>
      <c r="FR324" s="11"/>
      <c r="FS324" s="11"/>
      <c r="FT324" s="11"/>
      <c r="FU324" s="11"/>
      <c r="FV324" s="11"/>
      <c r="FW324" s="11"/>
      <c r="FX324" s="11"/>
      <c r="FY324" s="11"/>
      <c r="FZ324" s="11"/>
      <c r="GA324" s="11"/>
      <c r="GB324" s="11"/>
      <c r="GC324" s="11"/>
      <c r="GD324" s="11"/>
      <c r="GE324" s="11"/>
      <c r="GF324" s="11"/>
      <c r="GG324" s="11"/>
      <c r="GH324" s="11"/>
      <c r="GI324" s="11"/>
      <c r="GJ324" s="11"/>
      <c r="GK324" s="11"/>
      <c r="GL324" s="11"/>
      <c r="GM324" s="11"/>
      <c r="GN324" s="11"/>
      <c r="GO324" s="11"/>
      <c r="GP324" s="11"/>
      <c r="GQ324" s="11"/>
      <c r="GR324" s="11"/>
      <c r="GS324" s="11"/>
      <c r="GT324" s="11"/>
      <c r="GU324" s="11"/>
      <c r="GV324" s="11"/>
      <c r="GW324" s="11"/>
      <c r="GX324" s="11"/>
      <c r="GY324" s="11"/>
      <c r="GZ324" s="11"/>
      <c r="HA324" s="11"/>
      <c r="HB324" s="11"/>
      <c r="HC324" s="11"/>
      <c r="HD324" s="11"/>
      <c r="HE324" s="11"/>
      <c r="HF324" s="11"/>
      <c r="HG324" s="11"/>
      <c r="HH324" s="11"/>
      <c r="HI324" s="11"/>
      <c r="HJ324" s="11"/>
      <c r="HK324" s="11"/>
      <c r="HL324" s="11"/>
      <c r="HM324" s="11"/>
      <c r="HN324" s="11"/>
      <c r="HO324" s="11"/>
      <c r="HP324" s="11"/>
      <c r="HQ324" s="11"/>
      <c r="HR324" s="11"/>
      <c r="HS324" s="11"/>
      <c r="HT324" s="11"/>
      <c r="HU324" s="11"/>
      <c r="HV324" s="11"/>
      <c r="HW324" s="11"/>
      <c r="HX324" s="11"/>
      <c r="HY324" s="11"/>
      <c r="HZ324" s="11"/>
      <c r="IA324" s="11"/>
      <c r="IB324" s="11"/>
      <c r="IC324" s="11"/>
      <c r="ID324" s="11"/>
      <c r="IE324" s="11"/>
      <c r="IF324" s="11"/>
      <c r="IG324" s="11"/>
      <c r="IH324" s="11"/>
      <c r="II324" s="11"/>
      <c r="IJ324" s="11"/>
      <c r="IK324" s="11"/>
      <c r="IL324" s="11"/>
      <c r="IM324" s="11"/>
      <c r="IN324" s="11"/>
      <c r="IO324" s="11"/>
      <c r="IP324" s="11"/>
      <c r="IQ324" s="11"/>
      <c r="IR324" s="11"/>
      <c r="IS324" s="11"/>
      <c r="IT324" s="11"/>
      <c r="IU324" s="11"/>
      <c r="IV324" s="11"/>
      <c r="IW324" s="11"/>
      <c r="IX324" s="11"/>
      <c r="IY324" s="11"/>
      <c r="IZ324" s="11"/>
      <c r="JA324" s="11"/>
      <c r="JB324" s="11"/>
      <c r="JC324" s="11"/>
      <c r="JD324" s="11"/>
      <c r="JE324" s="11"/>
      <c r="JF324" s="11"/>
      <c r="JG324" s="11"/>
      <c r="JH324" s="11"/>
      <c r="JI324" s="11"/>
      <c r="JJ324" s="11"/>
      <c r="JK324" s="11"/>
      <c r="JL324" s="11"/>
      <c r="JM324" s="11"/>
      <c r="JN324" s="11"/>
      <c r="JO324" s="11"/>
      <c r="JP324" s="11"/>
      <c r="JQ324" s="11"/>
      <c r="JR324" s="11"/>
      <c r="JS324" s="11"/>
      <c r="JT324" s="11"/>
      <c r="JU324" s="11"/>
      <c r="JV324" s="11"/>
      <c r="JW324" s="11"/>
      <c r="JX324" s="11"/>
      <c r="JY324" s="11"/>
      <c r="JZ324" s="11"/>
      <c r="KA324" s="11"/>
      <c r="KB324" s="11"/>
      <c r="KC324" s="11"/>
      <c r="KD324" s="11"/>
      <c r="KE324" s="11"/>
      <c r="KF324" s="11"/>
      <c r="KG324" s="11"/>
      <c r="KH324" s="11"/>
      <c r="KI324" s="11"/>
      <c r="KJ324" s="11"/>
      <c r="KK324" s="11"/>
      <c r="KL324" s="11"/>
      <c r="KM324" s="11"/>
      <c r="KN324" s="11"/>
      <c r="KO324" s="11"/>
      <c r="KP324" s="11"/>
      <c r="KQ324" s="11"/>
      <c r="KR324" s="11"/>
      <c r="KS324" s="11"/>
      <c r="KT324" s="11"/>
      <c r="KU324" s="11"/>
      <c r="KV324" s="11"/>
      <c r="KW324" s="11"/>
      <c r="KX324" s="11"/>
      <c r="KY324" s="11"/>
      <c r="KZ324" s="11"/>
      <c r="LA324" s="11"/>
      <c r="LB324" s="11"/>
      <c r="LC324" s="11"/>
      <c r="LD324" s="11"/>
      <c r="LE324" s="11"/>
      <c r="LF324" s="11"/>
      <c r="LG324" s="11"/>
      <c r="LH324" s="11"/>
      <c r="LI324" s="11"/>
      <c r="LJ324" s="11"/>
      <c r="LK324" s="11"/>
      <c r="LL324" s="11"/>
      <c r="LM324" s="11"/>
      <c r="LN324" s="11"/>
      <c r="LO324" s="11"/>
      <c r="LP324" s="11"/>
      <c r="LQ324" s="11"/>
      <c r="LR324" s="11"/>
      <c r="LS324" s="11"/>
      <c r="LT324" s="11"/>
      <c r="LU324" s="11"/>
      <c r="LV324" s="11"/>
      <c r="LW324" s="11"/>
      <c r="LX324" s="11"/>
      <c r="LY324" s="11"/>
      <c r="LZ324" s="11"/>
      <c r="MA324" s="11"/>
      <c r="MB324" s="11"/>
      <c r="MC324" s="11"/>
      <c r="MD324" s="11"/>
      <c r="ME324" s="11"/>
      <c r="MF324" s="11"/>
      <c r="MG324" s="11"/>
      <c r="MH324" s="11"/>
      <c r="MI324" s="11"/>
      <c r="MJ324" s="11"/>
      <c r="MK324" s="11"/>
      <c r="ML324" s="11"/>
      <c r="MM324" s="11"/>
      <c r="MN324" s="11"/>
      <c r="MO324" s="11"/>
      <c r="MP324" s="11"/>
      <c r="MQ324" s="11"/>
      <c r="MR324" s="11"/>
      <c r="MS324" s="11"/>
      <c r="MT324" s="11"/>
      <c r="MU324" s="11"/>
      <c r="MV324" s="11"/>
      <c r="MW324" s="11"/>
      <c r="MX324" s="11"/>
      <c r="MY324" s="11"/>
      <c r="MZ324" s="11"/>
      <c r="NA324" s="11"/>
      <c r="NB324" s="11"/>
      <c r="NC324" s="11"/>
      <c r="ND324" s="11"/>
      <c r="NE324" s="11"/>
      <c r="NF324" s="11"/>
      <c r="NG324" s="11"/>
      <c r="NH324" s="11"/>
      <c r="NI324" s="11"/>
      <c r="NJ324" s="11"/>
      <c r="NK324" s="11"/>
      <c r="NL324" s="11"/>
      <c r="NM324" s="11"/>
      <c r="NN324" s="11"/>
      <c r="NO324" s="11"/>
      <c r="NP324" s="11"/>
      <c r="NQ324" s="11"/>
      <c r="NR324" s="11"/>
      <c r="NS324" s="11"/>
      <c r="NT324" s="11"/>
      <c r="NU324" s="11"/>
      <c r="NV324" s="11"/>
      <c r="NW324" s="11"/>
      <c r="NX324" s="11"/>
      <c r="NY324" s="11"/>
      <c r="NZ324" s="11"/>
      <c r="OA324" s="11"/>
      <c r="OB324" s="11"/>
      <c r="OC324" s="11"/>
      <c r="OD324" s="11"/>
      <c r="OE324" s="11"/>
      <c r="OF324" s="11"/>
      <c r="OG324" s="11"/>
      <c r="OH324" s="11"/>
      <c r="OI324" s="11"/>
      <c r="OJ324" s="11"/>
      <c r="OK324" s="11"/>
      <c r="OL324" s="11"/>
      <c r="OM324" s="11"/>
      <c r="ON324" s="11"/>
      <c r="OO324" s="11"/>
      <c r="OP324" s="11"/>
      <c r="OQ324" s="11"/>
      <c r="OR324" s="11"/>
      <c r="OS324" s="11"/>
      <c r="OT324" s="11"/>
      <c r="OU324" s="11"/>
      <c r="OV324" s="11"/>
      <c r="OW324" s="11"/>
      <c r="OX324" s="11"/>
      <c r="OY324" s="11"/>
      <c r="OZ324" s="11"/>
      <c r="PA324" s="11"/>
      <c r="PB324" s="11"/>
      <c r="PC324" s="11"/>
      <c r="PD324" s="11"/>
      <c r="PE324" s="11"/>
      <c r="PF324" s="11"/>
      <c r="PG324" s="11"/>
      <c r="PH324" s="11"/>
      <c r="PI324" s="11"/>
      <c r="PJ324" s="11"/>
      <c r="PK324" s="11"/>
      <c r="PL324" s="11"/>
      <c r="PM324" s="11"/>
      <c r="PN324" s="11"/>
      <c r="PO324" s="11"/>
      <c r="PP324" s="11"/>
      <c r="PQ324" s="11"/>
      <c r="PR324" s="11"/>
      <c r="PS324" s="11"/>
      <c r="PT324" s="11"/>
      <c r="PU324" s="11"/>
      <c r="PV324" s="11"/>
      <c r="PW324" s="11"/>
      <c r="PX324" s="11"/>
      <c r="PY324" s="11"/>
      <c r="PZ324" s="11"/>
      <c r="QA324" s="11"/>
      <c r="QB324" s="11"/>
      <c r="QC324" s="11"/>
      <c r="QD324" s="11"/>
      <c r="QE324" s="11"/>
      <c r="QF324" s="11"/>
      <c r="QG324" s="11"/>
      <c r="QH324" s="11"/>
      <c r="QI324" s="11"/>
      <c r="QJ324" s="11"/>
      <c r="QK324" s="11"/>
      <c r="QL324" s="11"/>
      <c r="QM324" s="11"/>
      <c r="QN324" s="11"/>
      <c r="QO324" s="11"/>
      <c r="QP324" s="11"/>
      <c r="QQ324" s="11"/>
      <c r="QR324" s="11"/>
      <c r="QS324" s="11"/>
      <c r="QT324" s="11"/>
      <c r="QU324" s="11"/>
      <c r="QV324" s="11"/>
      <c r="QW324" s="11"/>
      <c r="QX324" s="11"/>
      <c r="QY324" s="11"/>
      <c r="QZ324" s="11"/>
      <c r="RA324" s="11"/>
      <c r="RB324" s="11"/>
      <c r="RC324" s="11"/>
      <c r="RD324" s="11"/>
      <c r="RE324" s="11"/>
      <c r="RF324" s="11"/>
      <c r="RG324" s="11"/>
      <c r="RH324" s="11"/>
      <c r="RI324" s="11"/>
      <c r="RJ324" s="11"/>
      <c r="RK324" s="11"/>
      <c r="RL324" s="11"/>
      <c r="RM324" s="11"/>
      <c r="RN324" s="11"/>
      <c r="RO324" s="11"/>
      <c r="RP324" s="11"/>
      <c r="RQ324" s="11"/>
      <c r="RR324" s="11"/>
      <c r="RS324" s="11"/>
      <c r="RT324" s="11"/>
      <c r="RU324" s="11"/>
      <c r="RV324" s="11"/>
      <c r="RW324" s="11"/>
      <c r="RX324" s="11"/>
      <c r="RY324" s="11"/>
      <c r="RZ324" s="11"/>
      <c r="SA324" s="11"/>
      <c r="SB324" s="11"/>
      <c r="SC324" s="11"/>
      <c r="SD324" s="11"/>
      <c r="SE324" s="11"/>
      <c r="SF324" s="11"/>
      <c r="SG324" s="11"/>
      <c r="SH324" s="11"/>
      <c r="SI324" s="11"/>
      <c r="SJ324" s="11"/>
      <c r="SK324" s="11"/>
      <c r="SL324" s="11"/>
      <c r="SM324" s="11"/>
      <c r="SN324" s="11"/>
      <c r="SO324" s="11"/>
      <c r="SP324" s="11"/>
      <c r="SQ324" s="11"/>
      <c r="SR324" s="11"/>
      <c r="SS324" s="11"/>
      <c r="ST324" s="11"/>
      <c r="SU324" s="11"/>
      <c r="SV324" s="11"/>
      <c r="SW324" s="11"/>
      <c r="SX324" s="11"/>
      <c r="SY324" s="11"/>
      <c r="SZ324" s="11"/>
      <c r="TA324" s="11"/>
      <c r="TB324" s="11"/>
      <c r="TC324" s="11"/>
      <c r="TD324" s="11"/>
      <c r="TE324" s="11"/>
      <c r="TF324" s="11"/>
      <c r="TG324" s="11"/>
      <c r="TH324" s="11"/>
      <c r="TI324" s="11"/>
      <c r="TJ324" s="11"/>
      <c r="TK324" s="11"/>
      <c r="TL324" s="11"/>
      <c r="TM324" s="11"/>
      <c r="TN324" s="11"/>
      <c r="TO324" s="11"/>
      <c r="TP324" s="11"/>
      <c r="TQ324" s="11"/>
      <c r="TR324" s="11"/>
      <c r="TS324" s="11"/>
      <c r="TT324" s="11"/>
      <c r="TU324" s="11"/>
      <c r="TV324" s="11"/>
      <c r="TW324" s="11"/>
      <c r="TX324" s="11"/>
      <c r="TY324" s="11"/>
      <c r="TZ324" s="11"/>
    </row>
    <row r="325" spans="1:546" x14ac:dyDescent="0.25">
      <c r="A325" s="11"/>
      <c r="B325" s="72"/>
      <c r="C325" s="1" t="s">
        <v>47</v>
      </c>
      <c r="D325" s="50"/>
      <c r="E325" s="78"/>
      <c r="F325" s="1">
        <v>0.27100000000000002</v>
      </c>
      <c r="G325" s="74"/>
      <c r="I325" s="11"/>
      <c r="J325" s="41"/>
      <c r="K325" s="41"/>
      <c r="L325" s="41"/>
      <c r="O325" s="11"/>
      <c r="P325" s="11"/>
      <c r="Q325" s="11"/>
      <c r="R325" s="11"/>
      <c r="S325" s="11"/>
      <c r="T325" s="11"/>
      <c r="U325" s="11"/>
      <c r="V325" s="1">
        <v>2.3E-2</v>
      </c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  <c r="EM325" s="11"/>
      <c r="EN325" s="11"/>
      <c r="EO325" s="11"/>
      <c r="EP325" s="11"/>
      <c r="EQ325" s="11"/>
      <c r="ER325" s="11"/>
      <c r="ES325" s="11"/>
      <c r="ET325" s="11"/>
      <c r="EU325" s="11"/>
      <c r="EV325" s="11"/>
      <c r="EW325" s="11"/>
      <c r="EX325" s="11"/>
      <c r="EY325" s="11"/>
      <c r="EZ325" s="11"/>
      <c r="FA325" s="11"/>
      <c r="FB325" s="11"/>
      <c r="FC325" s="11"/>
      <c r="FD325" s="11"/>
      <c r="FE325" s="11"/>
      <c r="FF325" s="11"/>
      <c r="FG325" s="11"/>
      <c r="FH325" s="11"/>
      <c r="FI325" s="11"/>
      <c r="FJ325" s="11"/>
      <c r="FK325" s="11"/>
      <c r="FL325" s="11"/>
      <c r="FM325" s="11"/>
      <c r="FN325" s="11"/>
      <c r="FO325" s="11"/>
      <c r="FP325" s="11"/>
      <c r="FQ325" s="11"/>
      <c r="FR325" s="11"/>
      <c r="FS325" s="11"/>
      <c r="FT325" s="11"/>
      <c r="FU325" s="11"/>
      <c r="FV325" s="11"/>
      <c r="FW325" s="11"/>
      <c r="FX325" s="11"/>
      <c r="FY325" s="11"/>
      <c r="FZ325" s="11"/>
      <c r="GA325" s="11"/>
      <c r="GB325" s="11"/>
      <c r="GC325" s="11"/>
      <c r="GD325" s="11"/>
      <c r="GE325" s="11"/>
      <c r="GF325" s="11"/>
      <c r="GG325" s="11"/>
      <c r="GH325" s="11"/>
      <c r="GI325" s="11"/>
      <c r="GJ325" s="11"/>
      <c r="GK325" s="11"/>
      <c r="GL325" s="11"/>
      <c r="GM325" s="11"/>
      <c r="GN325" s="11"/>
      <c r="GO325" s="11"/>
      <c r="GP325" s="11"/>
      <c r="GQ325" s="11"/>
      <c r="GR325" s="11"/>
      <c r="GS325" s="11"/>
      <c r="GT325" s="11"/>
      <c r="GU325" s="11"/>
      <c r="GV325" s="11"/>
      <c r="GW325" s="11"/>
      <c r="GX325" s="11"/>
      <c r="GY325" s="11"/>
      <c r="GZ325" s="11"/>
      <c r="HA325" s="11"/>
      <c r="HB325" s="11"/>
      <c r="HC325" s="11"/>
      <c r="HD325" s="11"/>
      <c r="HE325" s="11"/>
      <c r="HF325" s="11"/>
      <c r="HG325" s="11"/>
      <c r="HH325" s="11"/>
      <c r="HI325" s="11"/>
      <c r="HJ325" s="11"/>
      <c r="HK325" s="11"/>
      <c r="HL325" s="11"/>
      <c r="HM325" s="11"/>
      <c r="HN325" s="11"/>
      <c r="HO325" s="11"/>
      <c r="HP325" s="11"/>
      <c r="HQ325" s="11"/>
      <c r="HR325" s="11"/>
      <c r="HS325" s="11"/>
      <c r="HT325" s="11"/>
      <c r="HU325" s="11"/>
      <c r="HV325" s="11"/>
      <c r="HW325" s="11"/>
      <c r="HX325" s="11"/>
      <c r="HY325" s="11"/>
      <c r="HZ325" s="11"/>
      <c r="IA325" s="11"/>
      <c r="IB325" s="11"/>
      <c r="IC325" s="11"/>
      <c r="ID325" s="11"/>
      <c r="IE325" s="11"/>
      <c r="IF325" s="11"/>
      <c r="IG325" s="11"/>
      <c r="IH325" s="11"/>
      <c r="II325" s="11"/>
      <c r="IJ325" s="11"/>
      <c r="IK325" s="11"/>
      <c r="IL325" s="11"/>
      <c r="IM325" s="11"/>
      <c r="IN325" s="11"/>
      <c r="IO325" s="11"/>
      <c r="IP325" s="11"/>
      <c r="IQ325" s="11"/>
      <c r="IR325" s="11"/>
      <c r="IS325" s="11"/>
      <c r="IT325" s="11"/>
      <c r="IU325" s="11"/>
      <c r="IV325" s="11"/>
      <c r="IW325" s="11"/>
      <c r="IX325" s="11"/>
      <c r="IY325" s="11"/>
      <c r="IZ325" s="11"/>
      <c r="JA325" s="11"/>
      <c r="JB325" s="11"/>
      <c r="JC325" s="11"/>
      <c r="JD325" s="11"/>
      <c r="JE325" s="11"/>
      <c r="JF325" s="11"/>
      <c r="JG325" s="11"/>
      <c r="JH325" s="11"/>
      <c r="JI325" s="11"/>
      <c r="JJ325" s="11"/>
      <c r="JK325" s="11"/>
      <c r="JL325" s="11"/>
      <c r="JM325" s="11"/>
      <c r="JN325" s="11"/>
      <c r="JO325" s="11"/>
      <c r="JP325" s="11"/>
      <c r="JQ325" s="11"/>
      <c r="JR325" s="11"/>
      <c r="JS325" s="11"/>
      <c r="JT325" s="11"/>
      <c r="JU325" s="11"/>
      <c r="JV325" s="11"/>
      <c r="JW325" s="11"/>
      <c r="JX325" s="11"/>
      <c r="JY325" s="11"/>
      <c r="JZ325" s="11"/>
      <c r="KA325" s="11"/>
      <c r="KB325" s="11"/>
      <c r="KC325" s="11"/>
      <c r="KD325" s="11"/>
      <c r="KE325" s="11"/>
      <c r="KF325" s="11"/>
      <c r="KG325" s="11"/>
      <c r="KH325" s="11"/>
      <c r="KI325" s="11"/>
      <c r="KJ325" s="11"/>
      <c r="KK325" s="11"/>
      <c r="KL325" s="11"/>
      <c r="KM325" s="11"/>
      <c r="KN325" s="11"/>
      <c r="KO325" s="11"/>
      <c r="KP325" s="11"/>
      <c r="KQ325" s="11"/>
      <c r="KR325" s="11"/>
      <c r="KS325" s="11"/>
      <c r="KT325" s="11"/>
      <c r="KU325" s="11"/>
      <c r="KV325" s="11"/>
      <c r="KW325" s="11"/>
      <c r="KX325" s="11"/>
      <c r="KY325" s="11"/>
      <c r="KZ325" s="11"/>
      <c r="LA325" s="11"/>
      <c r="LB325" s="11"/>
      <c r="LC325" s="11"/>
      <c r="LD325" s="11"/>
      <c r="LE325" s="11"/>
      <c r="LF325" s="11"/>
      <c r="LG325" s="11"/>
      <c r="LH325" s="11"/>
      <c r="LI325" s="11"/>
      <c r="LJ325" s="11"/>
      <c r="LK325" s="11"/>
      <c r="LL325" s="11"/>
      <c r="LM325" s="11"/>
      <c r="LN325" s="11"/>
      <c r="LO325" s="11"/>
      <c r="LP325" s="11"/>
      <c r="LQ325" s="11"/>
      <c r="LR325" s="11"/>
      <c r="LS325" s="11"/>
      <c r="LT325" s="11"/>
      <c r="LU325" s="11"/>
      <c r="LV325" s="11"/>
      <c r="LW325" s="11"/>
      <c r="LX325" s="11"/>
      <c r="LY325" s="11"/>
      <c r="LZ325" s="11"/>
      <c r="MA325" s="11"/>
      <c r="MB325" s="11"/>
      <c r="MC325" s="11"/>
      <c r="MD325" s="11"/>
      <c r="ME325" s="11"/>
      <c r="MF325" s="11"/>
      <c r="MG325" s="11"/>
      <c r="MH325" s="11"/>
      <c r="MI325" s="11"/>
      <c r="MJ325" s="11"/>
      <c r="MK325" s="11"/>
      <c r="ML325" s="11"/>
      <c r="MM325" s="11"/>
      <c r="MN325" s="11"/>
      <c r="MO325" s="11"/>
      <c r="MP325" s="11"/>
      <c r="MQ325" s="11"/>
      <c r="MR325" s="11"/>
      <c r="MS325" s="11"/>
      <c r="MT325" s="11"/>
      <c r="MU325" s="11"/>
      <c r="MV325" s="11"/>
      <c r="MW325" s="11"/>
      <c r="MX325" s="11"/>
      <c r="MY325" s="11"/>
      <c r="MZ325" s="11"/>
      <c r="NA325" s="11"/>
      <c r="NB325" s="11"/>
      <c r="NC325" s="11"/>
      <c r="ND325" s="11"/>
      <c r="NE325" s="11"/>
      <c r="NF325" s="11"/>
      <c r="NG325" s="11"/>
      <c r="NH325" s="11"/>
      <c r="NI325" s="11"/>
      <c r="NJ325" s="11"/>
      <c r="NK325" s="11"/>
      <c r="NL325" s="11"/>
      <c r="NM325" s="11"/>
      <c r="NN325" s="11"/>
      <c r="NO325" s="11"/>
      <c r="NP325" s="11"/>
      <c r="NQ325" s="11"/>
      <c r="NR325" s="11"/>
      <c r="NS325" s="11"/>
      <c r="NT325" s="11"/>
      <c r="NU325" s="11"/>
      <c r="NV325" s="11"/>
      <c r="NW325" s="11"/>
      <c r="NX325" s="11"/>
      <c r="NY325" s="11"/>
      <c r="NZ325" s="11"/>
      <c r="OA325" s="11"/>
      <c r="OB325" s="11"/>
      <c r="OC325" s="11"/>
      <c r="OD325" s="11"/>
      <c r="OE325" s="11"/>
      <c r="OF325" s="11"/>
      <c r="OG325" s="11"/>
      <c r="OH325" s="11"/>
      <c r="OI325" s="11"/>
      <c r="OJ325" s="11"/>
      <c r="OK325" s="11"/>
      <c r="OL325" s="11"/>
      <c r="OM325" s="11"/>
      <c r="ON325" s="11"/>
      <c r="OO325" s="11"/>
      <c r="OP325" s="11"/>
      <c r="OQ325" s="11"/>
      <c r="OR325" s="11"/>
      <c r="OS325" s="11"/>
      <c r="OT325" s="11"/>
      <c r="OU325" s="11"/>
      <c r="OV325" s="11"/>
      <c r="OW325" s="11"/>
      <c r="OX325" s="11"/>
      <c r="OY325" s="11"/>
      <c r="OZ325" s="11"/>
      <c r="PA325" s="11"/>
      <c r="PB325" s="11"/>
      <c r="PC325" s="11"/>
      <c r="PD325" s="11"/>
      <c r="PE325" s="11"/>
      <c r="PF325" s="11"/>
      <c r="PG325" s="11"/>
      <c r="PH325" s="11"/>
      <c r="PI325" s="11"/>
      <c r="PJ325" s="11"/>
      <c r="PK325" s="11"/>
      <c r="PL325" s="11"/>
      <c r="PM325" s="11"/>
      <c r="PN325" s="11"/>
      <c r="PO325" s="11"/>
      <c r="PP325" s="11"/>
      <c r="PQ325" s="11"/>
      <c r="PR325" s="11"/>
      <c r="PS325" s="11"/>
      <c r="PT325" s="11"/>
      <c r="PU325" s="11"/>
      <c r="PV325" s="11"/>
      <c r="PW325" s="11"/>
      <c r="PX325" s="11"/>
      <c r="PY325" s="11"/>
      <c r="PZ325" s="11"/>
      <c r="QA325" s="11"/>
      <c r="QB325" s="11"/>
      <c r="QC325" s="11"/>
      <c r="QD325" s="11"/>
      <c r="QE325" s="11"/>
      <c r="QF325" s="11"/>
      <c r="QG325" s="11"/>
      <c r="QH325" s="11"/>
      <c r="QI325" s="11"/>
      <c r="QJ325" s="11"/>
      <c r="QK325" s="11"/>
      <c r="QL325" s="11"/>
      <c r="QM325" s="11"/>
      <c r="QN325" s="11"/>
      <c r="QO325" s="11"/>
      <c r="QP325" s="11"/>
      <c r="QQ325" s="11"/>
      <c r="QR325" s="11"/>
      <c r="QS325" s="11"/>
      <c r="QT325" s="11"/>
      <c r="QU325" s="11"/>
      <c r="QV325" s="11"/>
      <c r="QW325" s="11"/>
      <c r="QX325" s="11"/>
      <c r="QY325" s="11"/>
      <c r="QZ325" s="11"/>
      <c r="RA325" s="11"/>
      <c r="RB325" s="11"/>
      <c r="RC325" s="11"/>
      <c r="RD325" s="11"/>
      <c r="RE325" s="11"/>
      <c r="RF325" s="11"/>
      <c r="RG325" s="11"/>
      <c r="RH325" s="11"/>
      <c r="RI325" s="11"/>
      <c r="RJ325" s="11"/>
      <c r="RK325" s="11"/>
      <c r="RL325" s="11"/>
      <c r="RM325" s="11"/>
      <c r="RN325" s="11"/>
      <c r="RO325" s="11"/>
      <c r="RP325" s="11"/>
      <c r="RQ325" s="11"/>
      <c r="RR325" s="11"/>
      <c r="RS325" s="11"/>
      <c r="RT325" s="11"/>
      <c r="RU325" s="11"/>
      <c r="RV325" s="11"/>
      <c r="RW325" s="11"/>
      <c r="RX325" s="11"/>
      <c r="RY325" s="11"/>
      <c r="RZ325" s="11"/>
      <c r="SA325" s="11"/>
      <c r="SB325" s="11"/>
      <c r="SC325" s="11"/>
      <c r="SD325" s="11"/>
      <c r="SE325" s="11"/>
      <c r="SF325" s="11"/>
      <c r="SG325" s="11"/>
      <c r="SH325" s="11"/>
      <c r="SI325" s="11"/>
      <c r="SJ325" s="11"/>
      <c r="SK325" s="11"/>
      <c r="SL325" s="11"/>
      <c r="SM325" s="11"/>
      <c r="SN325" s="11"/>
      <c r="SO325" s="11"/>
      <c r="SP325" s="11"/>
      <c r="SQ325" s="11"/>
      <c r="SR325" s="11"/>
      <c r="SS325" s="11"/>
      <c r="ST325" s="11"/>
      <c r="SU325" s="11"/>
      <c r="SV325" s="11"/>
      <c r="SW325" s="11"/>
      <c r="SX325" s="11"/>
      <c r="SY325" s="11"/>
      <c r="SZ325" s="11"/>
      <c r="TA325" s="11"/>
      <c r="TB325" s="11"/>
      <c r="TC325" s="11"/>
      <c r="TD325" s="11"/>
      <c r="TE325" s="11"/>
      <c r="TF325" s="11"/>
      <c r="TG325" s="11"/>
      <c r="TH325" s="11"/>
      <c r="TI325" s="11"/>
      <c r="TJ325" s="11"/>
      <c r="TK325" s="11"/>
      <c r="TL325" s="11"/>
      <c r="TM325" s="11"/>
      <c r="TN325" s="11"/>
      <c r="TO325" s="11"/>
      <c r="TP325" s="11"/>
      <c r="TQ325" s="11"/>
      <c r="TR325" s="11"/>
      <c r="TS325" s="11"/>
      <c r="TT325" s="11"/>
      <c r="TU325" s="11"/>
      <c r="TV325" s="11"/>
      <c r="TW325" s="11"/>
      <c r="TX325" s="11"/>
      <c r="TY325" s="11"/>
      <c r="TZ325" s="11"/>
    </row>
    <row r="326" spans="1:546" x14ac:dyDescent="0.25">
      <c r="A326" s="11"/>
      <c r="B326" s="72"/>
      <c r="C326" s="1" t="s">
        <v>70</v>
      </c>
      <c r="D326" s="50"/>
      <c r="E326" s="78"/>
      <c r="F326" s="1">
        <v>6.5000000000000002E-2</v>
      </c>
      <c r="G326" s="74"/>
      <c r="I326" s="11"/>
      <c r="J326" s="41"/>
      <c r="K326" s="41"/>
      <c r="L326" s="41"/>
      <c r="O326" s="11"/>
      <c r="P326" s="11"/>
      <c r="Q326" s="11"/>
      <c r="R326" s="11"/>
      <c r="S326" s="11"/>
      <c r="T326" s="11"/>
      <c r="U326" s="11"/>
      <c r="V326" s="1">
        <v>0.157</v>
      </c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  <c r="EM326" s="11"/>
      <c r="EN326" s="11"/>
      <c r="EO326" s="11"/>
      <c r="EP326" s="11"/>
      <c r="EQ326" s="11"/>
      <c r="ER326" s="11"/>
      <c r="ES326" s="11"/>
      <c r="ET326" s="11"/>
      <c r="EU326" s="11"/>
      <c r="EV326" s="11"/>
      <c r="EW326" s="11"/>
      <c r="EX326" s="11"/>
      <c r="EY326" s="11"/>
      <c r="EZ326" s="11"/>
      <c r="FA326" s="11"/>
      <c r="FB326" s="11"/>
      <c r="FC326" s="11"/>
      <c r="FD326" s="11"/>
      <c r="FE326" s="11"/>
      <c r="FF326" s="11"/>
      <c r="FG326" s="11"/>
      <c r="FH326" s="11"/>
      <c r="FI326" s="11"/>
      <c r="FJ326" s="11"/>
      <c r="FK326" s="11"/>
      <c r="FL326" s="11"/>
      <c r="FM326" s="11"/>
      <c r="FN326" s="11"/>
      <c r="FO326" s="11"/>
      <c r="FP326" s="11"/>
      <c r="FQ326" s="11"/>
      <c r="FR326" s="11"/>
      <c r="FS326" s="11"/>
      <c r="FT326" s="11"/>
      <c r="FU326" s="11"/>
      <c r="FV326" s="11"/>
      <c r="FW326" s="11"/>
      <c r="FX326" s="11"/>
      <c r="FY326" s="11"/>
      <c r="FZ326" s="11"/>
      <c r="GA326" s="11"/>
      <c r="GB326" s="11"/>
      <c r="GC326" s="11"/>
      <c r="GD326" s="11"/>
      <c r="GE326" s="11"/>
      <c r="GF326" s="11"/>
      <c r="GG326" s="11"/>
      <c r="GH326" s="11"/>
      <c r="GI326" s="11"/>
      <c r="GJ326" s="11"/>
      <c r="GK326" s="11"/>
      <c r="GL326" s="11"/>
      <c r="GM326" s="11"/>
      <c r="GN326" s="11"/>
      <c r="GO326" s="11"/>
      <c r="GP326" s="11"/>
      <c r="GQ326" s="11"/>
      <c r="GR326" s="11"/>
      <c r="GS326" s="11"/>
      <c r="GT326" s="11"/>
      <c r="GU326" s="11"/>
      <c r="GV326" s="11"/>
      <c r="GW326" s="11"/>
      <c r="GX326" s="11"/>
      <c r="GY326" s="11"/>
      <c r="GZ326" s="11"/>
      <c r="HA326" s="11"/>
      <c r="HB326" s="11"/>
      <c r="HC326" s="11"/>
      <c r="HD326" s="11"/>
      <c r="HE326" s="11"/>
      <c r="HF326" s="11"/>
      <c r="HG326" s="11"/>
      <c r="HH326" s="11"/>
      <c r="HI326" s="11"/>
      <c r="HJ326" s="11"/>
      <c r="HK326" s="11"/>
      <c r="HL326" s="11"/>
      <c r="HM326" s="11"/>
      <c r="HN326" s="11"/>
      <c r="HO326" s="11"/>
      <c r="HP326" s="11"/>
      <c r="HQ326" s="11"/>
      <c r="HR326" s="11"/>
      <c r="HS326" s="11"/>
      <c r="HT326" s="11"/>
      <c r="HU326" s="11"/>
      <c r="HV326" s="11"/>
      <c r="HW326" s="11"/>
      <c r="HX326" s="11"/>
      <c r="HY326" s="11"/>
      <c r="HZ326" s="11"/>
      <c r="IA326" s="11"/>
      <c r="IB326" s="11"/>
      <c r="IC326" s="11"/>
      <c r="ID326" s="11"/>
      <c r="IE326" s="11"/>
      <c r="IF326" s="11"/>
      <c r="IG326" s="11"/>
      <c r="IH326" s="11"/>
      <c r="II326" s="11"/>
      <c r="IJ326" s="11"/>
      <c r="IK326" s="11"/>
      <c r="IL326" s="11"/>
      <c r="IM326" s="11"/>
      <c r="IN326" s="11"/>
      <c r="IO326" s="11"/>
      <c r="IP326" s="11"/>
      <c r="IQ326" s="11"/>
      <c r="IR326" s="11"/>
      <c r="IS326" s="11"/>
      <c r="IT326" s="11"/>
      <c r="IU326" s="11"/>
      <c r="IV326" s="11"/>
      <c r="IW326" s="11"/>
      <c r="IX326" s="11"/>
      <c r="IY326" s="11"/>
      <c r="IZ326" s="11"/>
      <c r="JA326" s="11"/>
      <c r="JB326" s="11"/>
      <c r="JC326" s="11"/>
      <c r="JD326" s="11"/>
      <c r="JE326" s="11"/>
      <c r="JF326" s="11"/>
      <c r="JG326" s="11"/>
      <c r="JH326" s="11"/>
      <c r="JI326" s="11"/>
      <c r="JJ326" s="11"/>
      <c r="JK326" s="11"/>
      <c r="JL326" s="11"/>
      <c r="JM326" s="11"/>
      <c r="JN326" s="11"/>
      <c r="JO326" s="11"/>
      <c r="JP326" s="11"/>
      <c r="JQ326" s="11"/>
      <c r="JR326" s="11"/>
      <c r="JS326" s="11"/>
      <c r="JT326" s="11"/>
      <c r="JU326" s="11"/>
      <c r="JV326" s="11"/>
      <c r="JW326" s="11"/>
      <c r="JX326" s="11"/>
      <c r="JY326" s="11"/>
      <c r="JZ326" s="11"/>
      <c r="KA326" s="11"/>
      <c r="KB326" s="11"/>
      <c r="KC326" s="11"/>
      <c r="KD326" s="11"/>
      <c r="KE326" s="11"/>
      <c r="KF326" s="11"/>
      <c r="KG326" s="11"/>
      <c r="KH326" s="11"/>
      <c r="KI326" s="11"/>
      <c r="KJ326" s="11"/>
      <c r="KK326" s="11"/>
      <c r="KL326" s="11"/>
      <c r="KM326" s="11"/>
      <c r="KN326" s="11"/>
      <c r="KO326" s="11"/>
      <c r="KP326" s="11"/>
      <c r="KQ326" s="11"/>
      <c r="KR326" s="11"/>
      <c r="KS326" s="11"/>
      <c r="KT326" s="11"/>
      <c r="KU326" s="11"/>
      <c r="KV326" s="11"/>
      <c r="KW326" s="11"/>
      <c r="KX326" s="11"/>
      <c r="KY326" s="11"/>
      <c r="KZ326" s="11"/>
      <c r="LA326" s="11"/>
      <c r="LB326" s="11"/>
      <c r="LC326" s="11"/>
      <c r="LD326" s="11"/>
      <c r="LE326" s="11"/>
      <c r="LF326" s="11"/>
      <c r="LG326" s="11"/>
      <c r="LH326" s="11"/>
      <c r="LI326" s="11"/>
      <c r="LJ326" s="11"/>
      <c r="LK326" s="11"/>
      <c r="LL326" s="11"/>
      <c r="LM326" s="11"/>
      <c r="LN326" s="11"/>
      <c r="LO326" s="11"/>
      <c r="LP326" s="11"/>
      <c r="LQ326" s="11"/>
      <c r="LR326" s="11"/>
      <c r="LS326" s="11"/>
      <c r="LT326" s="11"/>
      <c r="LU326" s="11"/>
      <c r="LV326" s="11"/>
      <c r="LW326" s="11"/>
      <c r="LX326" s="11"/>
      <c r="LY326" s="11"/>
      <c r="LZ326" s="11"/>
      <c r="MA326" s="11"/>
      <c r="MB326" s="11"/>
      <c r="MC326" s="11"/>
      <c r="MD326" s="11"/>
      <c r="ME326" s="11"/>
      <c r="MF326" s="11"/>
      <c r="MG326" s="11"/>
      <c r="MH326" s="11"/>
      <c r="MI326" s="11"/>
      <c r="MJ326" s="11"/>
      <c r="MK326" s="11"/>
      <c r="ML326" s="11"/>
      <c r="MM326" s="11"/>
      <c r="MN326" s="11"/>
      <c r="MO326" s="11"/>
      <c r="MP326" s="11"/>
      <c r="MQ326" s="11"/>
      <c r="MR326" s="11"/>
      <c r="MS326" s="11"/>
      <c r="MT326" s="11"/>
      <c r="MU326" s="11"/>
      <c r="MV326" s="11"/>
      <c r="MW326" s="11"/>
      <c r="MX326" s="11"/>
      <c r="MY326" s="11"/>
      <c r="MZ326" s="11"/>
      <c r="NA326" s="11"/>
      <c r="NB326" s="11"/>
      <c r="NC326" s="11"/>
      <c r="ND326" s="11"/>
      <c r="NE326" s="11"/>
      <c r="NF326" s="11"/>
      <c r="NG326" s="11"/>
      <c r="NH326" s="11"/>
      <c r="NI326" s="11"/>
      <c r="NJ326" s="11"/>
      <c r="NK326" s="11"/>
      <c r="NL326" s="11"/>
      <c r="NM326" s="11"/>
      <c r="NN326" s="11"/>
      <c r="NO326" s="11"/>
      <c r="NP326" s="11"/>
      <c r="NQ326" s="11"/>
      <c r="NR326" s="11"/>
      <c r="NS326" s="11"/>
      <c r="NT326" s="11"/>
      <c r="NU326" s="11"/>
      <c r="NV326" s="11"/>
      <c r="NW326" s="11"/>
      <c r="NX326" s="11"/>
      <c r="NY326" s="11"/>
      <c r="NZ326" s="11"/>
      <c r="OA326" s="11"/>
      <c r="OB326" s="11"/>
      <c r="OC326" s="11"/>
      <c r="OD326" s="11"/>
      <c r="OE326" s="11"/>
      <c r="OF326" s="11"/>
      <c r="OG326" s="11"/>
      <c r="OH326" s="11"/>
      <c r="OI326" s="11"/>
      <c r="OJ326" s="11"/>
      <c r="OK326" s="11"/>
      <c r="OL326" s="11"/>
      <c r="OM326" s="11"/>
      <c r="ON326" s="11"/>
      <c r="OO326" s="11"/>
      <c r="OP326" s="11"/>
      <c r="OQ326" s="11"/>
      <c r="OR326" s="11"/>
      <c r="OS326" s="11"/>
      <c r="OT326" s="11"/>
      <c r="OU326" s="11"/>
      <c r="OV326" s="11"/>
      <c r="OW326" s="11"/>
      <c r="OX326" s="11"/>
      <c r="OY326" s="11"/>
      <c r="OZ326" s="11"/>
      <c r="PA326" s="11"/>
      <c r="PB326" s="11"/>
      <c r="PC326" s="11"/>
      <c r="PD326" s="11"/>
      <c r="PE326" s="11"/>
      <c r="PF326" s="11"/>
      <c r="PG326" s="11"/>
      <c r="PH326" s="11"/>
      <c r="PI326" s="11"/>
      <c r="PJ326" s="11"/>
      <c r="PK326" s="11"/>
      <c r="PL326" s="11"/>
      <c r="PM326" s="11"/>
      <c r="PN326" s="11"/>
      <c r="PO326" s="11"/>
      <c r="PP326" s="11"/>
      <c r="PQ326" s="11"/>
      <c r="PR326" s="11"/>
      <c r="PS326" s="11"/>
      <c r="PT326" s="11"/>
      <c r="PU326" s="11"/>
      <c r="PV326" s="11"/>
      <c r="PW326" s="11"/>
      <c r="PX326" s="11"/>
      <c r="PY326" s="11"/>
      <c r="PZ326" s="11"/>
      <c r="QA326" s="11"/>
      <c r="QB326" s="11"/>
      <c r="QC326" s="11"/>
      <c r="QD326" s="11"/>
      <c r="QE326" s="11"/>
      <c r="QF326" s="11"/>
      <c r="QG326" s="11"/>
      <c r="QH326" s="11"/>
      <c r="QI326" s="11"/>
      <c r="QJ326" s="11"/>
      <c r="QK326" s="11"/>
      <c r="QL326" s="11"/>
      <c r="QM326" s="11"/>
      <c r="QN326" s="11"/>
      <c r="QO326" s="11"/>
      <c r="QP326" s="11"/>
      <c r="QQ326" s="11"/>
      <c r="QR326" s="11"/>
      <c r="QS326" s="11"/>
      <c r="QT326" s="11"/>
      <c r="QU326" s="11"/>
      <c r="QV326" s="11"/>
      <c r="QW326" s="11"/>
      <c r="QX326" s="11"/>
      <c r="QY326" s="11"/>
      <c r="QZ326" s="11"/>
      <c r="RA326" s="11"/>
      <c r="RB326" s="11"/>
      <c r="RC326" s="11"/>
      <c r="RD326" s="11"/>
      <c r="RE326" s="11"/>
      <c r="RF326" s="11"/>
      <c r="RG326" s="11"/>
      <c r="RH326" s="11"/>
      <c r="RI326" s="11"/>
      <c r="RJ326" s="11"/>
      <c r="RK326" s="11"/>
      <c r="RL326" s="11"/>
      <c r="RM326" s="11"/>
      <c r="RN326" s="11"/>
      <c r="RO326" s="11"/>
      <c r="RP326" s="11"/>
      <c r="RQ326" s="11"/>
      <c r="RR326" s="11"/>
      <c r="RS326" s="11"/>
      <c r="RT326" s="11"/>
      <c r="RU326" s="11"/>
      <c r="RV326" s="11"/>
      <c r="RW326" s="11"/>
      <c r="RX326" s="11"/>
      <c r="RY326" s="11"/>
      <c r="RZ326" s="11"/>
      <c r="SA326" s="11"/>
      <c r="SB326" s="11"/>
      <c r="SC326" s="11"/>
      <c r="SD326" s="11"/>
      <c r="SE326" s="11"/>
      <c r="SF326" s="11"/>
      <c r="SG326" s="11"/>
      <c r="SH326" s="11"/>
      <c r="SI326" s="11"/>
      <c r="SJ326" s="11"/>
      <c r="SK326" s="11"/>
      <c r="SL326" s="11"/>
      <c r="SM326" s="11"/>
      <c r="SN326" s="11"/>
      <c r="SO326" s="11"/>
      <c r="SP326" s="11"/>
      <c r="SQ326" s="11"/>
      <c r="SR326" s="11"/>
      <c r="SS326" s="11"/>
      <c r="ST326" s="11"/>
      <c r="SU326" s="11"/>
      <c r="SV326" s="11"/>
      <c r="SW326" s="11"/>
      <c r="SX326" s="11"/>
      <c r="SY326" s="11"/>
      <c r="SZ326" s="11"/>
      <c r="TA326" s="11"/>
      <c r="TB326" s="11"/>
      <c r="TC326" s="11"/>
      <c r="TD326" s="11"/>
      <c r="TE326" s="11"/>
      <c r="TF326" s="11"/>
      <c r="TG326" s="11"/>
      <c r="TH326" s="11"/>
      <c r="TI326" s="11"/>
      <c r="TJ326" s="11"/>
      <c r="TK326" s="11"/>
      <c r="TL326" s="11"/>
      <c r="TM326" s="11"/>
      <c r="TN326" s="11"/>
      <c r="TO326" s="11"/>
      <c r="TP326" s="11"/>
      <c r="TQ326" s="11"/>
      <c r="TR326" s="11"/>
      <c r="TS326" s="11"/>
      <c r="TT326" s="11"/>
      <c r="TU326" s="11"/>
      <c r="TV326" s="11"/>
      <c r="TW326" s="11"/>
      <c r="TX326" s="11"/>
      <c r="TY326" s="11"/>
      <c r="TZ326" s="11"/>
    </row>
    <row r="327" spans="1:546" x14ac:dyDescent="0.25">
      <c r="A327" s="11"/>
      <c r="B327" s="72"/>
      <c r="C327" s="1" t="s">
        <v>71</v>
      </c>
      <c r="D327" s="50"/>
      <c r="E327" s="79"/>
      <c r="F327" s="1">
        <v>3.5999999999999997E-2</v>
      </c>
      <c r="G327" s="75"/>
      <c r="I327" s="11"/>
      <c r="J327" s="41"/>
      <c r="K327" s="41"/>
      <c r="L327" s="41"/>
      <c r="O327" s="11"/>
      <c r="P327" s="11"/>
      <c r="Q327" s="11"/>
      <c r="R327" s="11"/>
      <c r="S327" s="11"/>
      <c r="T327" s="11"/>
      <c r="U327" s="11"/>
      <c r="V327" s="1">
        <v>0.16600000000000001</v>
      </c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  <c r="EM327" s="11"/>
      <c r="EN327" s="11"/>
      <c r="EO327" s="11"/>
      <c r="EP327" s="11"/>
      <c r="EQ327" s="11"/>
      <c r="ER327" s="11"/>
      <c r="ES327" s="11"/>
      <c r="ET327" s="11"/>
      <c r="EU327" s="11"/>
      <c r="EV327" s="11"/>
      <c r="EW327" s="11"/>
      <c r="EX327" s="11"/>
      <c r="EY327" s="11"/>
      <c r="EZ327" s="11"/>
      <c r="FA327" s="11"/>
      <c r="FB327" s="11"/>
      <c r="FC327" s="11"/>
      <c r="FD327" s="11"/>
      <c r="FE327" s="11"/>
      <c r="FF327" s="11"/>
      <c r="FG327" s="11"/>
      <c r="FH327" s="11"/>
      <c r="FI327" s="11"/>
      <c r="FJ327" s="11"/>
      <c r="FK327" s="11"/>
      <c r="FL327" s="11"/>
      <c r="FM327" s="11"/>
      <c r="FN327" s="11"/>
      <c r="FO327" s="11"/>
      <c r="FP327" s="11"/>
      <c r="FQ327" s="11"/>
      <c r="FR327" s="11"/>
      <c r="FS327" s="11"/>
      <c r="FT327" s="11"/>
      <c r="FU327" s="11"/>
      <c r="FV327" s="11"/>
      <c r="FW327" s="11"/>
      <c r="FX327" s="11"/>
      <c r="FY327" s="11"/>
      <c r="FZ327" s="11"/>
      <c r="GA327" s="11"/>
      <c r="GB327" s="11"/>
      <c r="GC327" s="11"/>
      <c r="GD327" s="11"/>
      <c r="GE327" s="11"/>
      <c r="GF327" s="11"/>
      <c r="GG327" s="11"/>
      <c r="GH327" s="11"/>
      <c r="GI327" s="11"/>
      <c r="GJ327" s="11"/>
      <c r="GK327" s="11"/>
      <c r="GL327" s="11"/>
      <c r="GM327" s="11"/>
      <c r="GN327" s="11"/>
      <c r="GO327" s="11"/>
      <c r="GP327" s="11"/>
      <c r="GQ327" s="11"/>
      <c r="GR327" s="11"/>
      <c r="GS327" s="11"/>
      <c r="GT327" s="11"/>
      <c r="GU327" s="11"/>
      <c r="GV327" s="11"/>
      <c r="GW327" s="11"/>
      <c r="GX327" s="11"/>
      <c r="GY327" s="11"/>
      <c r="GZ327" s="11"/>
      <c r="HA327" s="11"/>
      <c r="HB327" s="11"/>
      <c r="HC327" s="11"/>
      <c r="HD327" s="11"/>
      <c r="HE327" s="11"/>
      <c r="HF327" s="11"/>
      <c r="HG327" s="11"/>
      <c r="HH327" s="11"/>
      <c r="HI327" s="11"/>
      <c r="HJ327" s="11"/>
      <c r="HK327" s="11"/>
      <c r="HL327" s="11"/>
      <c r="HM327" s="11"/>
      <c r="HN327" s="11"/>
      <c r="HO327" s="11"/>
      <c r="HP327" s="11"/>
      <c r="HQ327" s="11"/>
      <c r="HR327" s="11"/>
      <c r="HS327" s="11"/>
      <c r="HT327" s="11"/>
      <c r="HU327" s="11"/>
      <c r="HV327" s="11"/>
      <c r="HW327" s="11"/>
      <c r="HX327" s="11"/>
      <c r="HY327" s="11"/>
      <c r="HZ327" s="11"/>
      <c r="IA327" s="11"/>
      <c r="IB327" s="11"/>
      <c r="IC327" s="11"/>
      <c r="ID327" s="11"/>
      <c r="IE327" s="11"/>
      <c r="IF327" s="11"/>
      <c r="IG327" s="11"/>
      <c r="IH327" s="11"/>
      <c r="II327" s="11"/>
      <c r="IJ327" s="11"/>
      <c r="IK327" s="11"/>
      <c r="IL327" s="11"/>
      <c r="IM327" s="11"/>
      <c r="IN327" s="11"/>
      <c r="IO327" s="11"/>
      <c r="IP327" s="11"/>
      <c r="IQ327" s="11"/>
      <c r="IR327" s="11"/>
      <c r="IS327" s="11"/>
      <c r="IT327" s="11"/>
      <c r="IU327" s="11"/>
      <c r="IV327" s="11"/>
      <c r="IW327" s="11"/>
      <c r="IX327" s="11"/>
      <c r="IY327" s="11"/>
      <c r="IZ327" s="11"/>
      <c r="JA327" s="11"/>
      <c r="JB327" s="11"/>
      <c r="JC327" s="11"/>
      <c r="JD327" s="11"/>
      <c r="JE327" s="11"/>
      <c r="JF327" s="11"/>
      <c r="JG327" s="11"/>
      <c r="JH327" s="11"/>
      <c r="JI327" s="11"/>
      <c r="JJ327" s="11"/>
      <c r="JK327" s="11"/>
      <c r="JL327" s="11"/>
      <c r="JM327" s="11"/>
      <c r="JN327" s="11"/>
      <c r="JO327" s="11"/>
      <c r="JP327" s="11"/>
      <c r="JQ327" s="11"/>
      <c r="JR327" s="11"/>
      <c r="JS327" s="11"/>
      <c r="JT327" s="11"/>
      <c r="JU327" s="11"/>
      <c r="JV327" s="11"/>
      <c r="JW327" s="11"/>
      <c r="JX327" s="11"/>
      <c r="JY327" s="11"/>
      <c r="JZ327" s="11"/>
      <c r="KA327" s="11"/>
      <c r="KB327" s="11"/>
      <c r="KC327" s="11"/>
      <c r="KD327" s="11"/>
      <c r="KE327" s="11"/>
      <c r="KF327" s="11"/>
      <c r="KG327" s="11"/>
      <c r="KH327" s="11"/>
      <c r="KI327" s="11"/>
      <c r="KJ327" s="11"/>
      <c r="KK327" s="11"/>
      <c r="KL327" s="11"/>
      <c r="KM327" s="11"/>
      <c r="KN327" s="11"/>
      <c r="KO327" s="11"/>
      <c r="KP327" s="11"/>
      <c r="KQ327" s="11"/>
      <c r="KR327" s="11"/>
      <c r="KS327" s="11"/>
      <c r="KT327" s="11"/>
      <c r="KU327" s="11"/>
      <c r="KV327" s="11"/>
      <c r="KW327" s="11"/>
      <c r="KX327" s="11"/>
      <c r="KY327" s="11"/>
      <c r="KZ327" s="11"/>
      <c r="LA327" s="11"/>
      <c r="LB327" s="11"/>
      <c r="LC327" s="11"/>
      <c r="LD327" s="11"/>
      <c r="LE327" s="11"/>
      <c r="LF327" s="11"/>
      <c r="LG327" s="11"/>
      <c r="LH327" s="11"/>
      <c r="LI327" s="11"/>
      <c r="LJ327" s="11"/>
      <c r="LK327" s="11"/>
      <c r="LL327" s="11"/>
      <c r="LM327" s="11"/>
      <c r="LN327" s="11"/>
      <c r="LO327" s="11"/>
      <c r="LP327" s="11"/>
      <c r="LQ327" s="11"/>
      <c r="LR327" s="11"/>
      <c r="LS327" s="11"/>
      <c r="LT327" s="11"/>
      <c r="LU327" s="11"/>
      <c r="LV327" s="11"/>
      <c r="LW327" s="11"/>
      <c r="LX327" s="11"/>
      <c r="LY327" s="11"/>
      <c r="LZ327" s="11"/>
      <c r="MA327" s="11"/>
      <c r="MB327" s="11"/>
      <c r="MC327" s="11"/>
      <c r="MD327" s="11"/>
      <c r="ME327" s="11"/>
      <c r="MF327" s="11"/>
      <c r="MG327" s="11"/>
      <c r="MH327" s="11"/>
      <c r="MI327" s="11"/>
      <c r="MJ327" s="11"/>
      <c r="MK327" s="11"/>
      <c r="ML327" s="11"/>
      <c r="MM327" s="11"/>
      <c r="MN327" s="11"/>
      <c r="MO327" s="11"/>
      <c r="MP327" s="11"/>
      <c r="MQ327" s="11"/>
      <c r="MR327" s="11"/>
      <c r="MS327" s="11"/>
      <c r="MT327" s="11"/>
      <c r="MU327" s="11"/>
      <c r="MV327" s="11"/>
      <c r="MW327" s="11"/>
      <c r="MX327" s="11"/>
      <c r="MY327" s="11"/>
      <c r="MZ327" s="11"/>
      <c r="NA327" s="11"/>
      <c r="NB327" s="11"/>
      <c r="NC327" s="11"/>
      <c r="ND327" s="11"/>
      <c r="NE327" s="11"/>
      <c r="NF327" s="11"/>
      <c r="NG327" s="11"/>
      <c r="NH327" s="11"/>
      <c r="NI327" s="11"/>
      <c r="NJ327" s="11"/>
      <c r="NK327" s="11"/>
      <c r="NL327" s="11"/>
      <c r="NM327" s="11"/>
      <c r="NN327" s="11"/>
      <c r="NO327" s="11"/>
      <c r="NP327" s="11"/>
      <c r="NQ327" s="11"/>
      <c r="NR327" s="11"/>
      <c r="NS327" s="11"/>
      <c r="NT327" s="11"/>
      <c r="NU327" s="11"/>
      <c r="NV327" s="11"/>
      <c r="NW327" s="11"/>
      <c r="NX327" s="11"/>
      <c r="NY327" s="11"/>
      <c r="NZ327" s="11"/>
      <c r="OA327" s="11"/>
      <c r="OB327" s="11"/>
      <c r="OC327" s="11"/>
      <c r="OD327" s="11"/>
      <c r="OE327" s="11"/>
      <c r="OF327" s="11"/>
      <c r="OG327" s="11"/>
      <c r="OH327" s="11"/>
      <c r="OI327" s="11"/>
      <c r="OJ327" s="11"/>
      <c r="OK327" s="11"/>
      <c r="OL327" s="11"/>
      <c r="OM327" s="11"/>
      <c r="ON327" s="11"/>
      <c r="OO327" s="11"/>
      <c r="OP327" s="11"/>
      <c r="OQ327" s="11"/>
      <c r="OR327" s="11"/>
      <c r="OS327" s="11"/>
      <c r="OT327" s="11"/>
      <c r="OU327" s="11"/>
      <c r="OV327" s="11"/>
      <c r="OW327" s="11"/>
      <c r="OX327" s="11"/>
      <c r="OY327" s="11"/>
      <c r="OZ327" s="11"/>
      <c r="PA327" s="11"/>
      <c r="PB327" s="11"/>
      <c r="PC327" s="11"/>
      <c r="PD327" s="11"/>
      <c r="PE327" s="11"/>
      <c r="PF327" s="11"/>
      <c r="PG327" s="11"/>
      <c r="PH327" s="11"/>
      <c r="PI327" s="11"/>
      <c r="PJ327" s="11"/>
      <c r="PK327" s="11"/>
      <c r="PL327" s="11"/>
      <c r="PM327" s="11"/>
      <c r="PN327" s="11"/>
      <c r="PO327" s="11"/>
      <c r="PP327" s="11"/>
      <c r="PQ327" s="11"/>
      <c r="PR327" s="11"/>
      <c r="PS327" s="11"/>
      <c r="PT327" s="11"/>
      <c r="PU327" s="11"/>
      <c r="PV327" s="11"/>
      <c r="PW327" s="11"/>
      <c r="PX327" s="11"/>
      <c r="PY327" s="11"/>
      <c r="PZ327" s="11"/>
      <c r="QA327" s="11"/>
      <c r="QB327" s="11"/>
      <c r="QC327" s="11"/>
      <c r="QD327" s="11"/>
      <c r="QE327" s="11"/>
      <c r="QF327" s="11"/>
      <c r="QG327" s="11"/>
      <c r="QH327" s="11"/>
      <c r="QI327" s="11"/>
      <c r="QJ327" s="11"/>
      <c r="QK327" s="11"/>
      <c r="QL327" s="11"/>
      <c r="QM327" s="11"/>
      <c r="QN327" s="11"/>
      <c r="QO327" s="11"/>
      <c r="QP327" s="11"/>
      <c r="QQ327" s="11"/>
      <c r="QR327" s="11"/>
      <c r="QS327" s="11"/>
      <c r="QT327" s="11"/>
      <c r="QU327" s="11"/>
      <c r="QV327" s="11"/>
      <c r="QW327" s="11"/>
      <c r="QX327" s="11"/>
      <c r="QY327" s="11"/>
      <c r="QZ327" s="11"/>
      <c r="RA327" s="11"/>
      <c r="RB327" s="11"/>
      <c r="RC327" s="11"/>
      <c r="RD327" s="11"/>
      <c r="RE327" s="11"/>
      <c r="RF327" s="11"/>
      <c r="RG327" s="11"/>
      <c r="RH327" s="11"/>
      <c r="RI327" s="11"/>
      <c r="RJ327" s="11"/>
      <c r="RK327" s="11"/>
      <c r="RL327" s="11"/>
      <c r="RM327" s="11"/>
      <c r="RN327" s="11"/>
      <c r="RO327" s="11"/>
      <c r="RP327" s="11"/>
      <c r="RQ327" s="11"/>
      <c r="RR327" s="11"/>
      <c r="RS327" s="11"/>
      <c r="RT327" s="11"/>
      <c r="RU327" s="11"/>
      <c r="RV327" s="11"/>
      <c r="RW327" s="11"/>
      <c r="RX327" s="11"/>
      <c r="RY327" s="11"/>
      <c r="RZ327" s="11"/>
      <c r="SA327" s="11"/>
      <c r="SB327" s="11"/>
      <c r="SC327" s="11"/>
      <c r="SD327" s="11"/>
      <c r="SE327" s="11"/>
      <c r="SF327" s="11"/>
      <c r="SG327" s="11"/>
      <c r="SH327" s="11"/>
      <c r="SI327" s="11"/>
      <c r="SJ327" s="11"/>
      <c r="SK327" s="11"/>
      <c r="SL327" s="11"/>
      <c r="SM327" s="11"/>
      <c r="SN327" s="11"/>
      <c r="SO327" s="11"/>
      <c r="SP327" s="11"/>
      <c r="SQ327" s="11"/>
      <c r="SR327" s="11"/>
      <c r="SS327" s="11"/>
      <c r="ST327" s="11"/>
      <c r="SU327" s="11"/>
      <c r="SV327" s="11"/>
      <c r="SW327" s="11"/>
      <c r="SX327" s="11"/>
      <c r="SY327" s="11"/>
      <c r="SZ327" s="11"/>
      <c r="TA327" s="11"/>
      <c r="TB327" s="11"/>
      <c r="TC327" s="11"/>
      <c r="TD327" s="11"/>
      <c r="TE327" s="11"/>
      <c r="TF327" s="11"/>
      <c r="TG327" s="11"/>
      <c r="TH327" s="11"/>
      <c r="TI327" s="11"/>
      <c r="TJ327" s="11"/>
      <c r="TK327" s="11"/>
      <c r="TL327" s="11"/>
      <c r="TM327" s="11"/>
      <c r="TN327" s="11"/>
      <c r="TO327" s="11"/>
      <c r="TP327" s="11"/>
      <c r="TQ327" s="11"/>
      <c r="TR327" s="11"/>
      <c r="TS327" s="11"/>
      <c r="TT327" s="11"/>
      <c r="TU327" s="11"/>
      <c r="TV327" s="11"/>
      <c r="TW327" s="11"/>
      <c r="TX327" s="11"/>
      <c r="TY327" s="11"/>
      <c r="TZ327" s="11"/>
    </row>
    <row r="328" spans="1:546" x14ac:dyDescent="0.25">
      <c r="A328" s="11"/>
      <c r="B328" s="72">
        <v>3687</v>
      </c>
      <c r="C328" s="1" t="s">
        <v>3</v>
      </c>
      <c r="D328" s="1">
        <v>5.0739999999999998</v>
      </c>
      <c r="E328" s="77">
        <f t="shared" ref="E328" si="8">AVERAGE(D328:D331)</f>
        <v>7.7052500000000004</v>
      </c>
      <c r="F328" s="1">
        <v>4.1040000000000001</v>
      </c>
      <c r="G328" s="73">
        <f t="shared" ref="G328" si="9">AVERAGE(F328:F335)</f>
        <v>1.1753750000000001</v>
      </c>
      <c r="I328" s="11"/>
      <c r="J328" s="41"/>
      <c r="K328" s="41"/>
      <c r="L328" s="4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  <c r="EM328" s="11"/>
      <c r="EN328" s="11"/>
      <c r="EO328" s="11"/>
      <c r="EP328" s="11"/>
      <c r="EQ328" s="11"/>
      <c r="ER328" s="11"/>
      <c r="ES328" s="11"/>
      <c r="ET328" s="11"/>
      <c r="EU328" s="11"/>
      <c r="EV328" s="11"/>
      <c r="EW328" s="11"/>
      <c r="EX328" s="11"/>
      <c r="EY328" s="11"/>
      <c r="EZ328" s="11"/>
      <c r="FA328" s="11"/>
      <c r="FB328" s="11"/>
      <c r="FC328" s="11"/>
      <c r="FD328" s="11"/>
      <c r="FE328" s="11"/>
      <c r="FF328" s="11"/>
      <c r="FG328" s="11"/>
      <c r="FH328" s="11"/>
      <c r="FI328" s="11"/>
      <c r="FJ328" s="11"/>
      <c r="FK328" s="11"/>
      <c r="FL328" s="11"/>
      <c r="FM328" s="11"/>
      <c r="FN328" s="11"/>
      <c r="FO328" s="11"/>
      <c r="FP328" s="11"/>
      <c r="FQ328" s="11"/>
      <c r="FR328" s="11"/>
      <c r="FS328" s="11"/>
      <c r="FT328" s="11"/>
      <c r="FU328" s="11"/>
      <c r="FV328" s="11"/>
      <c r="FW328" s="11"/>
      <c r="FX328" s="11"/>
      <c r="FY328" s="11"/>
      <c r="FZ328" s="11"/>
      <c r="GA328" s="11"/>
      <c r="GB328" s="11"/>
      <c r="GC328" s="11"/>
      <c r="GD328" s="11"/>
      <c r="GE328" s="11"/>
      <c r="GF328" s="11"/>
      <c r="GG328" s="11"/>
      <c r="GH328" s="11"/>
      <c r="GI328" s="11"/>
      <c r="GJ328" s="11"/>
      <c r="GK328" s="11"/>
      <c r="GL328" s="11"/>
      <c r="GM328" s="11"/>
      <c r="GN328" s="11"/>
      <c r="GO328" s="11"/>
      <c r="GP328" s="11"/>
      <c r="GQ328" s="11"/>
      <c r="GR328" s="11"/>
      <c r="GS328" s="11"/>
      <c r="GT328" s="11"/>
      <c r="GU328" s="11"/>
      <c r="GV328" s="11"/>
      <c r="GW328" s="11"/>
      <c r="GX328" s="11"/>
      <c r="GY328" s="11"/>
      <c r="GZ328" s="11"/>
      <c r="HA328" s="11"/>
      <c r="HB328" s="11"/>
      <c r="HC328" s="11"/>
      <c r="HD328" s="11"/>
      <c r="HE328" s="11"/>
      <c r="HF328" s="11"/>
      <c r="HG328" s="11"/>
      <c r="HH328" s="11"/>
      <c r="HI328" s="11"/>
      <c r="HJ328" s="11"/>
      <c r="HK328" s="11"/>
      <c r="HL328" s="11"/>
      <c r="HM328" s="11"/>
      <c r="HN328" s="11"/>
      <c r="HO328" s="11"/>
      <c r="HP328" s="11"/>
      <c r="HQ328" s="11"/>
      <c r="HR328" s="11"/>
      <c r="HS328" s="11"/>
      <c r="HT328" s="11"/>
      <c r="HU328" s="11"/>
      <c r="HV328" s="11"/>
      <c r="HW328" s="11"/>
      <c r="HX328" s="11"/>
      <c r="HY328" s="11"/>
      <c r="HZ328" s="11"/>
      <c r="IA328" s="11"/>
      <c r="IB328" s="11"/>
      <c r="IC328" s="11"/>
      <c r="ID328" s="11"/>
      <c r="IE328" s="11"/>
      <c r="IF328" s="11"/>
      <c r="IG328" s="11"/>
      <c r="IH328" s="11"/>
      <c r="II328" s="11"/>
      <c r="IJ328" s="11"/>
      <c r="IK328" s="11"/>
      <c r="IL328" s="11"/>
      <c r="IM328" s="11"/>
      <c r="IN328" s="11"/>
      <c r="IO328" s="11"/>
      <c r="IP328" s="11"/>
      <c r="IQ328" s="11"/>
      <c r="IR328" s="11"/>
      <c r="IS328" s="11"/>
      <c r="IT328" s="11"/>
      <c r="IU328" s="11"/>
      <c r="IV328" s="11"/>
      <c r="IW328" s="11"/>
      <c r="IX328" s="11"/>
      <c r="IY328" s="11"/>
      <c r="IZ328" s="11"/>
      <c r="JA328" s="11"/>
      <c r="JB328" s="11"/>
      <c r="JC328" s="11"/>
      <c r="JD328" s="11"/>
      <c r="JE328" s="11"/>
      <c r="JF328" s="11"/>
      <c r="JG328" s="11"/>
      <c r="JH328" s="11"/>
      <c r="JI328" s="11"/>
      <c r="JJ328" s="11"/>
      <c r="JK328" s="11"/>
      <c r="JL328" s="11"/>
      <c r="JM328" s="11"/>
      <c r="JN328" s="11"/>
      <c r="JO328" s="11"/>
      <c r="JP328" s="11"/>
      <c r="JQ328" s="11"/>
      <c r="JR328" s="11"/>
      <c r="JS328" s="11"/>
      <c r="JT328" s="11"/>
      <c r="JU328" s="11"/>
      <c r="JV328" s="11"/>
      <c r="JW328" s="11"/>
      <c r="JX328" s="11"/>
      <c r="JY328" s="11"/>
      <c r="JZ328" s="11"/>
      <c r="KA328" s="11"/>
      <c r="KB328" s="11"/>
      <c r="KC328" s="11"/>
      <c r="KD328" s="11"/>
      <c r="KE328" s="11"/>
      <c r="KF328" s="11"/>
      <c r="KG328" s="11"/>
      <c r="KH328" s="11"/>
      <c r="KI328" s="11"/>
      <c r="KJ328" s="11"/>
      <c r="KK328" s="11"/>
      <c r="KL328" s="11"/>
      <c r="KM328" s="11"/>
      <c r="KN328" s="11"/>
      <c r="KO328" s="11"/>
      <c r="KP328" s="11"/>
      <c r="KQ328" s="11"/>
      <c r="KR328" s="11"/>
      <c r="KS328" s="11"/>
      <c r="KT328" s="11"/>
      <c r="KU328" s="11"/>
      <c r="KV328" s="11"/>
      <c r="KW328" s="11"/>
      <c r="KX328" s="11"/>
      <c r="KY328" s="11"/>
      <c r="KZ328" s="11"/>
      <c r="LA328" s="11"/>
      <c r="LB328" s="11"/>
      <c r="LC328" s="11"/>
      <c r="LD328" s="11"/>
      <c r="LE328" s="11"/>
      <c r="LF328" s="11"/>
      <c r="LG328" s="11"/>
      <c r="LH328" s="11"/>
      <c r="LI328" s="11"/>
      <c r="LJ328" s="11"/>
      <c r="LK328" s="11"/>
      <c r="LL328" s="11"/>
      <c r="LM328" s="11"/>
      <c r="LN328" s="11"/>
      <c r="LO328" s="11"/>
      <c r="LP328" s="11"/>
      <c r="LQ328" s="11"/>
      <c r="LR328" s="11"/>
      <c r="LS328" s="11"/>
      <c r="LT328" s="11"/>
      <c r="LU328" s="11"/>
      <c r="LV328" s="11"/>
      <c r="LW328" s="11"/>
      <c r="LX328" s="11"/>
      <c r="LY328" s="11"/>
      <c r="LZ328" s="11"/>
      <c r="MA328" s="11"/>
      <c r="MB328" s="11"/>
      <c r="MC328" s="11"/>
      <c r="MD328" s="11"/>
      <c r="ME328" s="11"/>
      <c r="MF328" s="11"/>
      <c r="MG328" s="11"/>
      <c r="MH328" s="11"/>
      <c r="MI328" s="11"/>
      <c r="MJ328" s="11"/>
      <c r="MK328" s="11"/>
      <c r="ML328" s="11"/>
      <c r="MM328" s="11"/>
      <c r="MN328" s="11"/>
      <c r="MO328" s="11"/>
      <c r="MP328" s="11"/>
      <c r="MQ328" s="11"/>
      <c r="MR328" s="11"/>
      <c r="MS328" s="11"/>
      <c r="MT328" s="11"/>
      <c r="MU328" s="11"/>
      <c r="MV328" s="11"/>
      <c r="MW328" s="11"/>
      <c r="MX328" s="11"/>
      <c r="MY328" s="11"/>
      <c r="MZ328" s="11"/>
      <c r="NA328" s="11"/>
      <c r="NB328" s="11"/>
      <c r="NC328" s="11"/>
      <c r="ND328" s="11"/>
      <c r="NE328" s="11"/>
      <c r="NF328" s="11"/>
      <c r="NG328" s="11"/>
      <c r="NH328" s="11"/>
      <c r="NI328" s="11"/>
      <c r="NJ328" s="11"/>
      <c r="NK328" s="11"/>
      <c r="NL328" s="11"/>
      <c r="NM328" s="11"/>
      <c r="NN328" s="11"/>
      <c r="NO328" s="11"/>
      <c r="NP328" s="11"/>
      <c r="NQ328" s="11"/>
      <c r="NR328" s="11"/>
      <c r="NS328" s="11"/>
      <c r="NT328" s="11"/>
      <c r="NU328" s="11"/>
      <c r="NV328" s="11"/>
      <c r="NW328" s="11"/>
      <c r="NX328" s="11"/>
      <c r="NY328" s="11"/>
      <c r="NZ328" s="11"/>
      <c r="OA328" s="11"/>
      <c r="OB328" s="11"/>
      <c r="OC328" s="11"/>
      <c r="OD328" s="11"/>
      <c r="OE328" s="11"/>
      <c r="OF328" s="11"/>
      <c r="OG328" s="11"/>
      <c r="OH328" s="11"/>
      <c r="OI328" s="11"/>
      <c r="OJ328" s="11"/>
      <c r="OK328" s="11"/>
      <c r="OL328" s="11"/>
      <c r="OM328" s="11"/>
      <c r="ON328" s="11"/>
      <c r="OO328" s="11"/>
      <c r="OP328" s="11"/>
      <c r="OQ328" s="11"/>
      <c r="OR328" s="11"/>
      <c r="OS328" s="11"/>
      <c r="OT328" s="11"/>
      <c r="OU328" s="11"/>
      <c r="OV328" s="11"/>
      <c r="OW328" s="11"/>
      <c r="OX328" s="11"/>
      <c r="OY328" s="11"/>
      <c r="OZ328" s="11"/>
      <c r="PA328" s="11"/>
      <c r="PB328" s="11"/>
      <c r="PC328" s="11"/>
      <c r="PD328" s="11"/>
      <c r="PE328" s="11"/>
      <c r="PF328" s="11"/>
      <c r="PG328" s="11"/>
      <c r="PH328" s="11"/>
      <c r="PI328" s="11"/>
      <c r="PJ328" s="11"/>
      <c r="PK328" s="11"/>
      <c r="PL328" s="11"/>
      <c r="PM328" s="11"/>
      <c r="PN328" s="11"/>
      <c r="PO328" s="11"/>
      <c r="PP328" s="11"/>
      <c r="PQ328" s="11"/>
      <c r="PR328" s="11"/>
      <c r="PS328" s="11"/>
      <c r="PT328" s="11"/>
      <c r="PU328" s="11"/>
      <c r="PV328" s="11"/>
      <c r="PW328" s="11"/>
      <c r="PX328" s="11"/>
      <c r="PY328" s="11"/>
      <c r="PZ328" s="11"/>
      <c r="QA328" s="11"/>
      <c r="QB328" s="11"/>
      <c r="QC328" s="11"/>
      <c r="QD328" s="11"/>
      <c r="QE328" s="11"/>
      <c r="QF328" s="11"/>
      <c r="QG328" s="11"/>
      <c r="QH328" s="11"/>
      <c r="QI328" s="11"/>
      <c r="QJ328" s="11"/>
      <c r="QK328" s="11"/>
      <c r="QL328" s="11"/>
      <c r="QM328" s="11"/>
      <c r="QN328" s="11"/>
      <c r="QO328" s="11"/>
      <c r="QP328" s="11"/>
      <c r="QQ328" s="11"/>
      <c r="QR328" s="11"/>
      <c r="QS328" s="11"/>
      <c r="QT328" s="11"/>
      <c r="QU328" s="11"/>
      <c r="QV328" s="11"/>
      <c r="QW328" s="11"/>
      <c r="QX328" s="11"/>
      <c r="QY328" s="11"/>
      <c r="QZ328" s="11"/>
      <c r="RA328" s="11"/>
      <c r="RB328" s="11"/>
      <c r="RC328" s="11"/>
      <c r="RD328" s="11"/>
      <c r="RE328" s="11"/>
      <c r="RF328" s="11"/>
      <c r="RG328" s="11"/>
      <c r="RH328" s="11"/>
      <c r="RI328" s="11"/>
      <c r="RJ328" s="11"/>
      <c r="RK328" s="11"/>
      <c r="RL328" s="11"/>
      <c r="RM328" s="11"/>
      <c r="RN328" s="11"/>
      <c r="RO328" s="11"/>
      <c r="RP328" s="11"/>
      <c r="RQ328" s="11"/>
      <c r="RR328" s="11"/>
      <c r="RS328" s="11"/>
      <c r="RT328" s="11"/>
      <c r="RU328" s="11"/>
      <c r="RV328" s="11"/>
      <c r="RW328" s="11"/>
      <c r="RX328" s="11"/>
      <c r="RY328" s="11"/>
      <c r="RZ328" s="11"/>
      <c r="SA328" s="11"/>
      <c r="SB328" s="11"/>
      <c r="SC328" s="11"/>
      <c r="SD328" s="11"/>
      <c r="SE328" s="11"/>
      <c r="SF328" s="11"/>
      <c r="SG328" s="11"/>
      <c r="SH328" s="11"/>
      <c r="SI328" s="11"/>
      <c r="SJ328" s="11"/>
      <c r="SK328" s="11"/>
      <c r="SL328" s="11"/>
      <c r="SM328" s="11"/>
      <c r="SN328" s="11"/>
      <c r="SO328" s="11"/>
      <c r="SP328" s="11"/>
      <c r="SQ328" s="11"/>
      <c r="SR328" s="11"/>
      <c r="SS328" s="11"/>
      <c r="ST328" s="11"/>
      <c r="SU328" s="11"/>
      <c r="SV328" s="11"/>
      <c r="SW328" s="11"/>
      <c r="SX328" s="11"/>
      <c r="SY328" s="11"/>
      <c r="SZ328" s="11"/>
      <c r="TA328" s="11"/>
      <c r="TB328" s="11"/>
      <c r="TC328" s="11"/>
      <c r="TD328" s="11"/>
      <c r="TE328" s="11"/>
      <c r="TF328" s="11"/>
      <c r="TG328" s="11"/>
      <c r="TH328" s="11"/>
      <c r="TI328" s="11"/>
      <c r="TJ328" s="11"/>
      <c r="TK328" s="11"/>
      <c r="TL328" s="11"/>
      <c r="TM328" s="11"/>
      <c r="TN328" s="11"/>
      <c r="TO328" s="11"/>
      <c r="TP328" s="11"/>
      <c r="TQ328" s="11"/>
      <c r="TR328" s="11"/>
      <c r="TS328" s="11"/>
      <c r="TT328" s="11"/>
      <c r="TU328" s="11"/>
      <c r="TV328" s="11"/>
      <c r="TW328" s="11"/>
      <c r="TX328" s="11"/>
      <c r="TY328" s="11"/>
      <c r="TZ328" s="11"/>
    </row>
    <row r="329" spans="1:546" x14ac:dyDescent="0.25">
      <c r="A329" s="11"/>
      <c r="B329" s="72"/>
      <c r="C329" s="1" t="s">
        <v>4</v>
      </c>
      <c r="D329" s="1">
        <v>7.32</v>
      </c>
      <c r="E329" s="78"/>
      <c r="F329" s="1">
        <v>0.16800000000000001</v>
      </c>
      <c r="G329" s="74"/>
      <c r="I329" s="11"/>
      <c r="J329" s="41"/>
      <c r="K329" s="41"/>
      <c r="L329" s="4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  <c r="EM329" s="11"/>
      <c r="EN329" s="11"/>
      <c r="EO329" s="11"/>
      <c r="EP329" s="11"/>
      <c r="EQ329" s="11"/>
      <c r="ER329" s="11"/>
      <c r="ES329" s="11"/>
      <c r="ET329" s="11"/>
      <c r="EU329" s="11"/>
      <c r="EV329" s="11"/>
      <c r="EW329" s="11"/>
      <c r="EX329" s="11"/>
      <c r="EY329" s="11"/>
      <c r="EZ329" s="11"/>
      <c r="FA329" s="11"/>
      <c r="FB329" s="11"/>
      <c r="FC329" s="11"/>
      <c r="FD329" s="11"/>
      <c r="FE329" s="11"/>
      <c r="FF329" s="11"/>
      <c r="FG329" s="11"/>
      <c r="FH329" s="11"/>
      <c r="FI329" s="11"/>
      <c r="FJ329" s="11"/>
      <c r="FK329" s="11"/>
      <c r="FL329" s="11"/>
      <c r="FM329" s="11"/>
      <c r="FN329" s="11"/>
      <c r="FO329" s="11"/>
      <c r="FP329" s="11"/>
      <c r="FQ329" s="11"/>
      <c r="FR329" s="11"/>
      <c r="FS329" s="11"/>
      <c r="FT329" s="11"/>
      <c r="FU329" s="11"/>
      <c r="FV329" s="11"/>
      <c r="FW329" s="11"/>
      <c r="FX329" s="11"/>
      <c r="FY329" s="11"/>
      <c r="FZ329" s="11"/>
      <c r="GA329" s="11"/>
      <c r="GB329" s="11"/>
      <c r="GC329" s="11"/>
      <c r="GD329" s="11"/>
      <c r="GE329" s="11"/>
      <c r="GF329" s="11"/>
      <c r="GG329" s="11"/>
      <c r="GH329" s="11"/>
      <c r="GI329" s="11"/>
      <c r="GJ329" s="11"/>
      <c r="GK329" s="11"/>
      <c r="GL329" s="11"/>
      <c r="GM329" s="11"/>
      <c r="GN329" s="11"/>
      <c r="GO329" s="11"/>
      <c r="GP329" s="11"/>
      <c r="GQ329" s="11"/>
      <c r="GR329" s="11"/>
      <c r="GS329" s="11"/>
      <c r="GT329" s="11"/>
      <c r="GU329" s="11"/>
      <c r="GV329" s="11"/>
      <c r="GW329" s="11"/>
      <c r="GX329" s="11"/>
      <c r="GY329" s="11"/>
      <c r="GZ329" s="11"/>
      <c r="HA329" s="11"/>
      <c r="HB329" s="11"/>
      <c r="HC329" s="11"/>
      <c r="HD329" s="11"/>
      <c r="HE329" s="11"/>
      <c r="HF329" s="11"/>
      <c r="HG329" s="11"/>
      <c r="HH329" s="11"/>
      <c r="HI329" s="11"/>
      <c r="HJ329" s="11"/>
      <c r="HK329" s="11"/>
      <c r="HL329" s="11"/>
      <c r="HM329" s="11"/>
      <c r="HN329" s="11"/>
      <c r="HO329" s="11"/>
      <c r="HP329" s="11"/>
      <c r="HQ329" s="11"/>
      <c r="HR329" s="11"/>
      <c r="HS329" s="11"/>
      <c r="HT329" s="11"/>
      <c r="HU329" s="11"/>
      <c r="HV329" s="11"/>
      <c r="HW329" s="11"/>
      <c r="HX329" s="11"/>
      <c r="HY329" s="11"/>
      <c r="HZ329" s="11"/>
      <c r="IA329" s="11"/>
      <c r="IB329" s="11"/>
      <c r="IC329" s="11"/>
      <c r="ID329" s="11"/>
      <c r="IE329" s="11"/>
      <c r="IF329" s="11"/>
      <c r="IG329" s="11"/>
      <c r="IH329" s="11"/>
      <c r="II329" s="11"/>
      <c r="IJ329" s="11"/>
      <c r="IK329" s="11"/>
      <c r="IL329" s="11"/>
      <c r="IM329" s="11"/>
      <c r="IN329" s="11"/>
      <c r="IO329" s="11"/>
      <c r="IP329" s="11"/>
      <c r="IQ329" s="11"/>
      <c r="IR329" s="11"/>
      <c r="IS329" s="11"/>
      <c r="IT329" s="11"/>
      <c r="IU329" s="11"/>
      <c r="IV329" s="11"/>
      <c r="IW329" s="11"/>
      <c r="IX329" s="11"/>
      <c r="IY329" s="11"/>
      <c r="IZ329" s="11"/>
      <c r="JA329" s="11"/>
      <c r="JB329" s="11"/>
      <c r="JC329" s="11"/>
      <c r="JD329" s="11"/>
      <c r="JE329" s="11"/>
      <c r="JF329" s="11"/>
      <c r="JG329" s="11"/>
      <c r="JH329" s="11"/>
      <c r="JI329" s="11"/>
      <c r="JJ329" s="11"/>
      <c r="JK329" s="11"/>
      <c r="JL329" s="11"/>
      <c r="JM329" s="11"/>
      <c r="JN329" s="11"/>
      <c r="JO329" s="11"/>
      <c r="JP329" s="11"/>
      <c r="JQ329" s="11"/>
      <c r="JR329" s="11"/>
      <c r="JS329" s="11"/>
      <c r="JT329" s="11"/>
      <c r="JU329" s="11"/>
      <c r="JV329" s="11"/>
      <c r="JW329" s="11"/>
      <c r="JX329" s="11"/>
      <c r="JY329" s="11"/>
      <c r="JZ329" s="11"/>
      <c r="KA329" s="11"/>
      <c r="KB329" s="11"/>
      <c r="KC329" s="11"/>
      <c r="KD329" s="11"/>
      <c r="KE329" s="11"/>
      <c r="KF329" s="11"/>
      <c r="KG329" s="11"/>
      <c r="KH329" s="11"/>
      <c r="KI329" s="11"/>
      <c r="KJ329" s="11"/>
      <c r="KK329" s="11"/>
      <c r="KL329" s="11"/>
      <c r="KM329" s="11"/>
      <c r="KN329" s="11"/>
      <c r="KO329" s="11"/>
      <c r="KP329" s="11"/>
      <c r="KQ329" s="11"/>
      <c r="KR329" s="11"/>
      <c r="KS329" s="11"/>
      <c r="KT329" s="11"/>
      <c r="KU329" s="11"/>
      <c r="KV329" s="11"/>
      <c r="KW329" s="11"/>
      <c r="KX329" s="11"/>
      <c r="KY329" s="11"/>
      <c r="KZ329" s="11"/>
      <c r="LA329" s="11"/>
      <c r="LB329" s="11"/>
      <c r="LC329" s="11"/>
      <c r="LD329" s="11"/>
      <c r="LE329" s="11"/>
      <c r="LF329" s="11"/>
      <c r="LG329" s="11"/>
      <c r="LH329" s="11"/>
      <c r="LI329" s="11"/>
      <c r="LJ329" s="11"/>
      <c r="LK329" s="11"/>
      <c r="LL329" s="11"/>
      <c r="LM329" s="11"/>
      <c r="LN329" s="11"/>
      <c r="LO329" s="11"/>
      <c r="LP329" s="11"/>
      <c r="LQ329" s="11"/>
      <c r="LR329" s="11"/>
      <c r="LS329" s="11"/>
      <c r="LT329" s="11"/>
      <c r="LU329" s="11"/>
      <c r="LV329" s="11"/>
      <c r="LW329" s="11"/>
      <c r="LX329" s="11"/>
      <c r="LY329" s="11"/>
      <c r="LZ329" s="11"/>
      <c r="MA329" s="11"/>
      <c r="MB329" s="11"/>
      <c r="MC329" s="11"/>
      <c r="MD329" s="11"/>
      <c r="ME329" s="11"/>
      <c r="MF329" s="11"/>
      <c r="MG329" s="11"/>
      <c r="MH329" s="11"/>
      <c r="MI329" s="11"/>
      <c r="MJ329" s="11"/>
      <c r="MK329" s="11"/>
      <c r="ML329" s="11"/>
      <c r="MM329" s="11"/>
      <c r="MN329" s="11"/>
      <c r="MO329" s="11"/>
      <c r="MP329" s="11"/>
      <c r="MQ329" s="11"/>
      <c r="MR329" s="11"/>
      <c r="MS329" s="11"/>
      <c r="MT329" s="11"/>
      <c r="MU329" s="11"/>
      <c r="MV329" s="11"/>
      <c r="MW329" s="11"/>
      <c r="MX329" s="11"/>
      <c r="MY329" s="11"/>
      <c r="MZ329" s="11"/>
      <c r="NA329" s="11"/>
      <c r="NB329" s="11"/>
      <c r="NC329" s="11"/>
      <c r="ND329" s="11"/>
      <c r="NE329" s="11"/>
      <c r="NF329" s="11"/>
      <c r="NG329" s="11"/>
      <c r="NH329" s="11"/>
      <c r="NI329" s="11"/>
      <c r="NJ329" s="11"/>
      <c r="NK329" s="11"/>
      <c r="NL329" s="11"/>
      <c r="NM329" s="11"/>
      <c r="NN329" s="11"/>
      <c r="NO329" s="11"/>
      <c r="NP329" s="11"/>
      <c r="NQ329" s="11"/>
      <c r="NR329" s="11"/>
      <c r="NS329" s="11"/>
      <c r="NT329" s="11"/>
      <c r="NU329" s="11"/>
      <c r="NV329" s="11"/>
      <c r="NW329" s="11"/>
      <c r="NX329" s="11"/>
      <c r="NY329" s="11"/>
      <c r="NZ329" s="11"/>
      <c r="OA329" s="11"/>
      <c r="OB329" s="11"/>
      <c r="OC329" s="11"/>
      <c r="OD329" s="11"/>
      <c r="OE329" s="11"/>
      <c r="OF329" s="11"/>
      <c r="OG329" s="11"/>
      <c r="OH329" s="11"/>
      <c r="OI329" s="11"/>
      <c r="OJ329" s="11"/>
      <c r="OK329" s="11"/>
      <c r="OL329" s="11"/>
      <c r="OM329" s="11"/>
      <c r="ON329" s="11"/>
      <c r="OO329" s="11"/>
      <c r="OP329" s="11"/>
      <c r="OQ329" s="11"/>
      <c r="OR329" s="11"/>
      <c r="OS329" s="11"/>
      <c r="OT329" s="11"/>
      <c r="OU329" s="11"/>
      <c r="OV329" s="11"/>
      <c r="OW329" s="11"/>
      <c r="OX329" s="11"/>
      <c r="OY329" s="11"/>
      <c r="OZ329" s="11"/>
      <c r="PA329" s="11"/>
      <c r="PB329" s="11"/>
      <c r="PC329" s="11"/>
      <c r="PD329" s="11"/>
      <c r="PE329" s="11"/>
      <c r="PF329" s="11"/>
      <c r="PG329" s="11"/>
      <c r="PH329" s="11"/>
      <c r="PI329" s="11"/>
      <c r="PJ329" s="11"/>
      <c r="PK329" s="11"/>
      <c r="PL329" s="11"/>
      <c r="PM329" s="11"/>
      <c r="PN329" s="11"/>
      <c r="PO329" s="11"/>
      <c r="PP329" s="11"/>
      <c r="PQ329" s="11"/>
      <c r="PR329" s="11"/>
      <c r="PS329" s="11"/>
      <c r="PT329" s="11"/>
      <c r="PU329" s="11"/>
      <c r="PV329" s="11"/>
      <c r="PW329" s="11"/>
      <c r="PX329" s="11"/>
      <c r="PY329" s="11"/>
      <c r="PZ329" s="11"/>
      <c r="QA329" s="11"/>
      <c r="QB329" s="11"/>
      <c r="QC329" s="11"/>
      <c r="QD329" s="11"/>
      <c r="QE329" s="11"/>
      <c r="QF329" s="11"/>
      <c r="QG329" s="11"/>
      <c r="QH329" s="11"/>
      <c r="QI329" s="11"/>
      <c r="QJ329" s="11"/>
      <c r="QK329" s="11"/>
      <c r="QL329" s="11"/>
      <c r="QM329" s="11"/>
      <c r="QN329" s="11"/>
      <c r="QO329" s="11"/>
      <c r="QP329" s="11"/>
      <c r="QQ329" s="11"/>
      <c r="QR329" s="11"/>
      <c r="QS329" s="11"/>
      <c r="QT329" s="11"/>
      <c r="QU329" s="11"/>
      <c r="QV329" s="11"/>
      <c r="QW329" s="11"/>
      <c r="QX329" s="11"/>
      <c r="QY329" s="11"/>
      <c r="QZ329" s="11"/>
      <c r="RA329" s="11"/>
      <c r="RB329" s="11"/>
      <c r="RC329" s="11"/>
      <c r="RD329" s="11"/>
      <c r="RE329" s="11"/>
      <c r="RF329" s="11"/>
      <c r="RG329" s="11"/>
      <c r="RH329" s="11"/>
      <c r="RI329" s="11"/>
      <c r="RJ329" s="11"/>
      <c r="RK329" s="11"/>
      <c r="RL329" s="11"/>
      <c r="RM329" s="11"/>
      <c r="RN329" s="11"/>
      <c r="RO329" s="11"/>
      <c r="RP329" s="11"/>
      <c r="RQ329" s="11"/>
      <c r="RR329" s="11"/>
      <c r="RS329" s="11"/>
      <c r="RT329" s="11"/>
      <c r="RU329" s="11"/>
      <c r="RV329" s="11"/>
      <c r="RW329" s="11"/>
      <c r="RX329" s="11"/>
      <c r="RY329" s="11"/>
      <c r="RZ329" s="11"/>
      <c r="SA329" s="11"/>
      <c r="SB329" s="11"/>
      <c r="SC329" s="11"/>
      <c r="SD329" s="11"/>
      <c r="SE329" s="11"/>
      <c r="SF329" s="11"/>
      <c r="SG329" s="11"/>
      <c r="SH329" s="11"/>
      <c r="SI329" s="11"/>
      <c r="SJ329" s="11"/>
      <c r="SK329" s="11"/>
      <c r="SL329" s="11"/>
      <c r="SM329" s="11"/>
      <c r="SN329" s="11"/>
      <c r="SO329" s="11"/>
      <c r="SP329" s="11"/>
      <c r="SQ329" s="11"/>
      <c r="SR329" s="11"/>
      <c r="SS329" s="11"/>
      <c r="ST329" s="11"/>
      <c r="SU329" s="11"/>
      <c r="SV329" s="11"/>
      <c r="SW329" s="11"/>
      <c r="SX329" s="11"/>
      <c r="SY329" s="11"/>
      <c r="SZ329" s="11"/>
      <c r="TA329" s="11"/>
      <c r="TB329" s="11"/>
      <c r="TC329" s="11"/>
      <c r="TD329" s="11"/>
      <c r="TE329" s="11"/>
      <c r="TF329" s="11"/>
      <c r="TG329" s="11"/>
      <c r="TH329" s="11"/>
      <c r="TI329" s="11"/>
      <c r="TJ329" s="11"/>
      <c r="TK329" s="11"/>
      <c r="TL329" s="11"/>
      <c r="TM329" s="11"/>
      <c r="TN329" s="11"/>
      <c r="TO329" s="11"/>
      <c r="TP329" s="11"/>
      <c r="TQ329" s="11"/>
      <c r="TR329" s="11"/>
      <c r="TS329" s="11"/>
      <c r="TT329" s="11"/>
      <c r="TU329" s="11"/>
      <c r="TV329" s="11"/>
      <c r="TW329" s="11"/>
      <c r="TX329" s="11"/>
      <c r="TY329" s="11"/>
      <c r="TZ329" s="11"/>
    </row>
    <row r="330" spans="1:546" x14ac:dyDescent="0.25">
      <c r="A330" s="11"/>
      <c r="B330" s="72"/>
      <c r="C330" s="1" t="s">
        <v>5</v>
      </c>
      <c r="D330" s="1">
        <v>10.874000000000001</v>
      </c>
      <c r="E330" s="78"/>
      <c r="F330" s="1">
        <v>0.33600000000000002</v>
      </c>
      <c r="G330" s="74"/>
      <c r="I330" s="11"/>
      <c r="J330" s="41"/>
      <c r="K330" s="41"/>
      <c r="L330" s="4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  <c r="EM330" s="11"/>
      <c r="EN330" s="11"/>
      <c r="EO330" s="11"/>
      <c r="EP330" s="11"/>
      <c r="EQ330" s="11"/>
      <c r="ER330" s="11"/>
      <c r="ES330" s="11"/>
      <c r="ET330" s="11"/>
      <c r="EU330" s="11"/>
      <c r="EV330" s="11"/>
      <c r="EW330" s="11"/>
      <c r="EX330" s="11"/>
      <c r="EY330" s="11"/>
      <c r="EZ330" s="11"/>
      <c r="FA330" s="11"/>
      <c r="FB330" s="11"/>
      <c r="FC330" s="11"/>
      <c r="FD330" s="11"/>
      <c r="FE330" s="11"/>
      <c r="FF330" s="11"/>
      <c r="FG330" s="11"/>
      <c r="FH330" s="11"/>
      <c r="FI330" s="11"/>
      <c r="FJ330" s="11"/>
      <c r="FK330" s="11"/>
      <c r="FL330" s="11"/>
      <c r="FM330" s="11"/>
      <c r="FN330" s="11"/>
      <c r="FO330" s="11"/>
      <c r="FP330" s="11"/>
      <c r="FQ330" s="11"/>
      <c r="FR330" s="11"/>
      <c r="FS330" s="11"/>
      <c r="FT330" s="11"/>
      <c r="FU330" s="11"/>
      <c r="FV330" s="11"/>
      <c r="FW330" s="11"/>
      <c r="FX330" s="11"/>
      <c r="FY330" s="11"/>
      <c r="FZ330" s="11"/>
      <c r="GA330" s="11"/>
      <c r="GB330" s="11"/>
      <c r="GC330" s="11"/>
      <c r="GD330" s="11"/>
      <c r="GE330" s="11"/>
      <c r="GF330" s="11"/>
      <c r="GG330" s="11"/>
      <c r="GH330" s="11"/>
      <c r="GI330" s="11"/>
      <c r="GJ330" s="11"/>
      <c r="GK330" s="11"/>
      <c r="GL330" s="11"/>
      <c r="GM330" s="11"/>
      <c r="GN330" s="11"/>
      <c r="GO330" s="11"/>
      <c r="GP330" s="11"/>
      <c r="GQ330" s="11"/>
      <c r="GR330" s="11"/>
      <c r="GS330" s="11"/>
      <c r="GT330" s="11"/>
      <c r="GU330" s="11"/>
      <c r="GV330" s="11"/>
      <c r="GW330" s="11"/>
      <c r="GX330" s="11"/>
      <c r="GY330" s="11"/>
      <c r="GZ330" s="11"/>
      <c r="HA330" s="11"/>
      <c r="HB330" s="11"/>
      <c r="HC330" s="11"/>
      <c r="HD330" s="11"/>
      <c r="HE330" s="11"/>
      <c r="HF330" s="11"/>
      <c r="HG330" s="11"/>
      <c r="HH330" s="11"/>
      <c r="HI330" s="11"/>
      <c r="HJ330" s="11"/>
      <c r="HK330" s="11"/>
      <c r="HL330" s="11"/>
      <c r="HM330" s="11"/>
      <c r="HN330" s="11"/>
      <c r="HO330" s="11"/>
      <c r="HP330" s="11"/>
      <c r="HQ330" s="11"/>
      <c r="HR330" s="11"/>
      <c r="HS330" s="11"/>
      <c r="HT330" s="11"/>
      <c r="HU330" s="11"/>
      <c r="HV330" s="11"/>
      <c r="HW330" s="11"/>
      <c r="HX330" s="11"/>
      <c r="HY330" s="11"/>
      <c r="HZ330" s="11"/>
      <c r="IA330" s="11"/>
      <c r="IB330" s="11"/>
      <c r="IC330" s="11"/>
      <c r="ID330" s="11"/>
      <c r="IE330" s="11"/>
      <c r="IF330" s="11"/>
      <c r="IG330" s="11"/>
      <c r="IH330" s="11"/>
      <c r="II330" s="11"/>
      <c r="IJ330" s="11"/>
      <c r="IK330" s="11"/>
      <c r="IL330" s="11"/>
      <c r="IM330" s="11"/>
      <c r="IN330" s="11"/>
      <c r="IO330" s="11"/>
      <c r="IP330" s="11"/>
      <c r="IQ330" s="11"/>
      <c r="IR330" s="11"/>
      <c r="IS330" s="11"/>
      <c r="IT330" s="11"/>
      <c r="IU330" s="11"/>
      <c r="IV330" s="11"/>
      <c r="IW330" s="11"/>
      <c r="IX330" s="11"/>
      <c r="IY330" s="11"/>
      <c r="IZ330" s="11"/>
      <c r="JA330" s="11"/>
      <c r="JB330" s="11"/>
      <c r="JC330" s="11"/>
      <c r="JD330" s="11"/>
      <c r="JE330" s="11"/>
      <c r="JF330" s="11"/>
      <c r="JG330" s="11"/>
      <c r="JH330" s="11"/>
      <c r="JI330" s="11"/>
      <c r="JJ330" s="11"/>
      <c r="JK330" s="11"/>
      <c r="JL330" s="11"/>
      <c r="JM330" s="11"/>
      <c r="JN330" s="11"/>
      <c r="JO330" s="11"/>
      <c r="JP330" s="11"/>
      <c r="JQ330" s="11"/>
      <c r="JR330" s="11"/>
      <c r="JS330" s="11"/>
      <c r="JT330" s="11"/>
      <c r="JU330" s="11"/>
      <c r="JV330" s="11"/>
      <c r="JW330" s="11"/>
      <c r="JX330" s="11"/>
      <c r="JY330" s="11"/>
      <c r="JZ330" s="11"/>
      <c r="KA330" s="11"/>
      <c r="KB330" s="11"/>
      <c r="KC330" s="11"/>
      <c r="KD330" s="11"/>
      <c r="KE330" s="11"/>
      <c r="KF330" s="11"/>
      <c r="KG330" s="11"/>
      <c r="KH330" s="11"/>
      <c r="KI330" s="11"/>
      <c r="KJ330" s="11"/>
      <c r="KK330" s="11"/>
      <c r="KL330" s="11"/>
      <c r="KM330" s="11"/>
      <c r="KN330" s="11"/>
      <c r="KO330" s="11"/>
      <c r="KP330" s="11"/>
      <c r="KQ330" s="11"/>
      <c r="KR330" s="11"/>
      <c r="KS330" s="11"/>
      <c r="KT330" s="11"/>
      <c r="KU330" s="11"/>
      <c r="KV330" s="11"/>
      <c r="KW330" s="11"/>
      <c r="KX330" s="11"/>
      <c r="KY330" s="11"/>
      <c r="KZ330" s="11"/>
      <c r="LA330" s="11"/>
      <c r="LB330" s="11"/>
      <c r="LC330" s="11"/>
      <c r="LD330" s="11"/>
      <c r="LE330" s="11"/>
      <c r="LF330" s="11"/>
      <c r="LG330" s="11"/>
      <c r="LH330" s="11"/>
      <c r="LI330" s="11"/>
      <c r="LJ330" s="11"/>
      <c r="LK330" s="11"/>
      <c r="LL330" s="11"/>
      <c r="LM330" s="11"/>
      <c r="LN330" s="11"/>
      <c r="LO330" s="11"/>
      <c r="LP330" s="11"/>
      <c r="LQ330" s="11"/>
      <c r="LR330" s="11"/>
      <c r="LS330" s="11"/>
      <c r="LT330" s="11"/>
      <c r="LU330" s="11"/>
      <c r="LV330" s="11"/>
      <c r="LW330" s="11"/>
      <c r="LX330" s="11"/>
      <c r="LY330" s="11"/>
      <c r="LZ330" s="11"/>
      <c r="MA330" s="11"/>
      <c r="MB330" s="11"/>
      <c r="MC330" s="11"/>
      <c r="MD330" s="11"/>
      <c r="ME330" s="11"/>
      <c r="MF330" s="11"/>
      <c r="MG330" s="11"/>
      <c r="MH330" s="11"/>
      <c r="MI330" s="11"/>
      <c r="MJ330" s="11"/>
      <c r="MK330" s="11"/>
      <c r="ML330" s="11"/>
      <c r="MM330" s="11"/>
      <c r="MN330" s="11"/>
      <c r="MO330" s="11"/>
      <c r="MP330" s="11"/>
      <c r="MQ330" s="11"/>
      <c r="MR330" s="11"/>
      <c r="MS330" s="11"/>
      <c r="MT330" s="11"/>
      <c r="MU330" s="11"/>
      <c r="MV330" s="11"/>
      <c r="MW330" s="11"/>
      <c r="MX330" s="11"/>
      <c r="MY330" s="11"/>
      <c r="MZ330" s="11"/>
      <c r="NA330" s="11"/>
      <c r="NB330" s="11"/>
      <c r="NC330" s="11"/>
      <c r="ND330" s="11"/>
      <c r="NE330" s="11"/>
      <c r="NF330" s="11"/>
      <c r="NG330" s="11"/>
      <c r="NH330" s="11"/>
      <c r="NI330" s="11"/>
      <c r="NJ330" s="11"/>
      <c r="NK330" s="11"/>
      <c r="NL330" s="11"/>
      <c r="NM330" s="11"/>
      <c r="NN330" s="11"/>
      <c r="NO330" s="11"/>
      <c r="NP330" s="11"/>
      <c r="NQ330" s="11"/>
      <c r="NR330" s="11"/>
      <c r="NS330" s="11"/>
      <c r="NT330" s="11"/>
      <c r="NU330" s="11"/>
      <c r="NV330" s="11"/>
      <c r="NW330" s="11"/>
      <c r="NX330" s="11"/>
      <c r="NY330" s="11"/>
      <c r="NZ330" s="11"/>
      <c r="OA330" s="11"/>
      <c r="OB330" s="11"/>
      <c r="OC330" s="11"/>
      <c r="OD330" s="11"/>
      <c r="OE330" s="11"/>
      <c r="OF330" s="11"/>
      <c r="OG330" s="11"/>
      <c r="OH330" s="11"/>
      <c r="OI330" s="11"/>
      <c r="OJ330" s="11"/>
      <c r="OK330" s="11"/>
      <c r="OL330" s="11"/>
      <c r="OM330" s="11"/>
      <c r="ON330" s="11"/>
      <c r="OO330" s="11"/>
      <c r="OP330" s="11"/>
      <c r="OQ330" s="11"/>
      <c r="OR330" s="11"/>
      <c r="OS330" s="11"/>
      <c r="OT330" s="11"/>
      <c r="OU330" s="11"/>
      <c r="OV330" s="11"/>
      <c r="OW330" s="11"/>
      <c r="OX330" s="11"/>
      <c r="OY330" s="11"/>
      <c r="OZ330" s="11"/>
      <c r="PA330" s="11"/>
      <c r="PB330" s="11"/>
      <c r="PC330" s="11"/>
      <c r="PD330" s="11"/>
      <c r="PE330" s="11"/>
      <c r="PF330" s="11"/>
      <c r="PG330" s="11"/>
      <c r="PH330" s="11"/>
      <c r="PI330" s="11"/>
      <c r="PJ330" s="11"/>
      <c r="PK330" s="11"/>
      <c r="PL330" s="11"/>
      <c r="PM330" s="11"/>
      <c r="PN330" s="11"/>
      <c r="PO330" s="11"/>
      <c r="PP330" s="11"/>
      <c r="PQ330" s="11"/>
      <c r="PR330" s="11"/>
      <c r="PS330" s="11"/>
      <c r="PT330" s="11"/>
      <c r="PU330" s="11"/>
      <c r="PV330" s="11"/>
      <c r="PW330" s="11"/>
      <c r="PX330" s="11"/>
      <c r="PY330" s="11"/>
      <c r="PZ330" s="11"/>
      <c r="QA330" s="11"/>
      <c r="QB330" s="11"/>
      <c r="QC330" s="11"/>
      <c r="QD330" s="11"/>
      <c r="QE330" s="11"/>
      <c r="QF330" s="11"/>
      <c r="QG330" s="11"/>
      <c r="QH330" s="11"/>
      <c r="QI330" s="11"/>
      <c r="QJ330" s="11"/>
      <c r="QK330" s="11"/>
      <c r="QL330" s="11"/>
      <c r="QM330" s="11"/>
      <c r="QN330" s="11"/>
      <c r="QO330" s="11"/>
      <c r="QP330" s="11"/>
      <c r="QQ330" s="11"/>
      <c r="QR330" s="11"/>
      <c r="QS330" s="11"/>
      <c r="QT330" s="11"/>
      <c r="QU330" s="11"/>
      <c r="QV330" s="11"/>
      <c r="QW330" s="11"/>
      <c r="QX330" s="11"/>
      <c r="QY330" s="11"/>
      <c r="QZ330" s="11"/>
      <c r="RA330" s="11"/>
      <c r="RB330" s="11"/>
      <c r="RC330" s="11"/>
      <c r="RD330" s="11"/>
      <c r="RE330" s="11"/>
      <c r="RF330" s="11"/>
      <c r="RG330" s="11"/>
      <c r="RH330" s="11"/>
      <c r="RI330" s="11"/>
      <c r="RJ330" s="11"/>
      <c r="RK330" s="11"/>
      <c r="RL330" s="11"/>
      <c r="RM330" s="11"/>
      <c r="RN330" s="11"/>
      <c r="RO330" s="11"/>
      <c r="RP330" s="11"/>
      <c r="RQ330" s="11"/>
      <c r="RR330" s="11"/>
      <c r="RS330" s="11"/>
      <c r="RT330" s="11"/>
      <c r="RU330" s="11"/>
      <c r="RV330" s="11"/>
      <c r="RW330" s="11"/>
      <c r="RX330" s="11"/>
      <c r="RY330" s="11"/>
      <c r="RZ330" s="11"/>
      <c r="SA330" s="11"/>
      <c r="SB330" s="11"/>
      <c r="SC330" s="11"/>
      <c r="SD330" s="11"/>
      <c r="SE330" s="11"/>
      <c r="SF330" s="11"/>
      <c r="SG330" s="11"/>
      <c r="SH330" s="11"/>
      <c r="SI330" s="11"/>
      <c r="SJ330" s="11"/>
      <c r="SK330" s="11"/>
      <c r="SL330" s="11"/>
      <c r="SM330" s="11"/>
      <c r="SN330" s="11"/>
      <c r="SO330" s="11"/>
      <c r="SP330" s="11"/>
      <c r="SQ330" s="11"/>
      <c r="SR330" s="11"/>
      <c r="SS330" s="11"/>
      <c r="ST330" s="11"/>
      <c r="SU330" s="11"/>
      <c r="SV330" s="11"/>
      <c r="SW330" s="11"/>
      <c r="SX330" s="11"/>
      <c r="SY330" s="11"/>
      <c r="SZ330" s="11"/>
      <c r="TA330" s="11"/>
      <c r="TB330" s="11"/>
      <c r="TC330" s="11"/>
      <c r="TD330" s="11"/>
      <c r="TE330" s="11"/>
      <c r="TF330" s="11"/>
      <c r="TG330" s="11"/>
      <c r="TH330" s="11"/>
      <c r="TI330" s="11"/>
      <c r="TJ330" s="11"/>
      <c r="TK330" s="11"/>
      <c r="TL330" s="11"/>
      <c r="TM330" s="11"/>
      <c r="TN330" s="11"/>
      <c r="TO330" s="11"/>
      <c r="TP330" s="11"/>
      <c r="TQ330" s="11"/>
      <c r="TR330" s="11"/>
      <c r="TS330" s="11"/>
      <c r="TT330" s="11"/>
      <c r="TU330" s="11"/>
      <c r="TV330" s="11"/>
      <c r="TW330" s="11"/>
      <c r="TX330" s="11"/>
      <c r="TY330" s="11"/>
      <c r="TZ330" s="11"/>
    </row>
    <row r="331" spans="1:546" x14ac:dyDescent="0.25">
      <c r="A331" s="11"/>
      <c r="B331" s="72"/>
      <c r="C331" s="1" t="s">
        <v>6</v>
      </c>
      <c r="D331" s="1">
        <v>7.5529999999999999</v>
      </c>
      <c r="E331" s="78"/>
      <c r="F331" s="1">
        <v>3.3809999999999998</v>
      </c>
      <c r="G331" s="74"/>
      <c r="I331" s="11"/>
      <c r="J331" s="41"/>
      <c r="K331" s="41"/>
      <c r="L331" s="4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  <c r="EM331" s="11"/>
      <c r="EN331" s="11"/>
      <c r="EO331" s="11"/>
      <c r="EP331" s="11"/>
      <c r="EQ331" s="11"/>
      <c r="ER331" s="11"/>
      <c r="ES331" s="11"/>
      <c r="ET331" s="11"/>
      <c r="EU331" s="11"/>
      <c r="EV331" s="11"/>
      <c r="EW331" s="11"/>
      <c r="EX331" s="11"/>
      <c r="EY331" s="11"/>
      <c r="EZ331" s="11"/>
      <c r="FA331" s="11"/>
      <c r="FB331" s="11"/>
      <c r="FC331" s="11"/>
      <c r="FD331" s="11"/>
      <c r="FE331" s="11"/>
      <c r="FF331" s="11"/>
      <c r="FG331" s="11"/>
      <c r="FH331" s="11"/>
      <c r="FI331" s="11"/>
      <c r="FJ331" s="11"/>
      <c r="FK331" s="11"/>
      <c r="FL331" s="11"/>
      <c r="FM331" s="11"/>
      <c r="FN331" s="11"/>
      <c r="FO331" s="11"/>
      <c r="FP331" s="11"/>
      <c r="FQ331" s="11"/>
      <c r="FR331" s="11"/>
      <c r="FS331" s="11"/>
      <c r="FT331" s="11"/>
      <c r="FU331" s="11"/>
      <c r="FV331" s="11"/>
      <c r="FW331" s="11"/>
      <c r="FX331" s="11"/>
      <c r="FY331" s="11"/>
      <c r="FZ331" s="11"/>
      <c r="GA331" s="11"/>
      <c r="GB331" s="11"/>
      <c r="GC331" s="11"/>
      <c r="GD331" s="11"/>
      <c r="GE331" s="11"/>
      <c r="GF331" s="11"/>
      <c r="GG331" s="11"/>
      <c r="GH331" s="11"/>
      <c r="GI331" s="11"/>
      <c r="GJ331" s="11"/>
      <c r="GK331" s="11"/>
      <c r="GL331" s="11"/>
      <c r="GM331" s="11"/>
      <c r="GN331" s="11"/>
      <c r="GO331" s="11"/>
      <c r="GP331" s="11"/>
      <c r="GQ331" s="11"/>
      <c r="GR331" s="11"/>
      <c r="GS331" s="11"/>
      <c r="GT331" s="11"/>
      <c r="GU331" s="11"/>
      <c r="GV331" s="11"/>
      <c r="GW331" s="11"/>
      <c r="GX331" s="11"/>
      <c r="GY331" s="11"/>
      <c r="GZ331" s="11"/>
      <c r="HA331" s="11"/>
      <c r="HB331" s="11"/>
      <c r="HC331" s="11"/>
      <c r="HD331" s="11"/>
      <c r="HE331" s="11"/>
      <c r="HF331" s="11"/>
      <c r="HG331" s="11"/>
      <c r="HH331" s="11"/>
      <c r="HI331" s="11"/>
      <c r="HJ331" s="11"/>
      <c r="HK331" s="11"/>
      <c r="HL331" s="11"/>
      <c r="HM331" s="11"/>
      <c r="HN331" s="11"/>
      <c r="HO331" s="11"/>
      <c r="HP331" s="11"/>
      <c r="HQ331" s="11"/>
      <c r="HR331" s="11"/>
      <c r="HS331" s="11"/>
      <c r="HT331" s="11"/>
      <c r="HU331" s="11"/>
      <c r="HV331" s="11"/>
      <c r="HW331" s="11"/>
      <c r="HX331" s="11"/>
      <c r="HY331" s="11"/>
      <c r="HZ331" s="11"/>
      <c r="IA331" s="11"/>
      <c r="IB331" s="11"/>
      <c r="IC331" s="11"/>
      <c r="ID331" s="11"/>
      <c r="IE331" s="11"/>
      <c r="IF331" s="11"/>
      <c r="IG331" s="11"/>
      <c r="IH331" s="11"/>
      <c r="II331" s="11"/>
      <c r="IJ331" s="11"/>
      <c r="IK331" s="11"/>
      <c r="IL331" s="11"/>
      <c r="IM331" s="11"/>
      <c r="IN331" s="11"/>
      <c r="IO331" s="11"/>
      <c r="IP331" s="11"/>
      <c r="IQ331" s="11"/>
      <c r="IR331" s="11"/>
      <c r="IS331" s="11"/>
      <c r="IT331" s="11"/>
      <c r="IU331" s="11"/>
      <c r="IV331" s="11"/>
      <c r="IW331" s="11"/>
      <c r="IX331" s="11"/>
      <c r="IY331" s="11"/>
      <c r="IZ331" s="11"/>
      <c r="JA331" s="11"/>
      <c r="JB331" s="11"/>
      <c r="JC331" s="11"/>
      <c r="JD331" s="11"/>
      <c r="JE331" s="11"/>
      <c r="JF331" s="11"/>
      <c r="JG331" s="11"/>
      <c r="JH331" s="11"/>
      <c r="JI331" s="11"/>
      <c r="JJ331" s="11"/>
      <c r="JK331" s="11"/>
      <c r="JL331" s="11"/>
      <c r="JM331" s="11"/>
      <c r="JN331" s="11"/>
      <c r="JO331" s="11"/>
      <c r="JP331" s="11"/>
      <c r="JQ331" s="11"/>
      <c r="JR331" s="11"/>
      <c r="JS331" s="11"/>
      <c r="JT331" s="11"/>
      <c r="JU331" s="11"/>
      <c r="JV331" s="11"/>
      <c r="JW331" s="11"/>
      <c r="JX331" s="11"/>
      <c r="JY331" s="11"/>
      <c r="JZ331" s="11"/>
      <c r="KA331" s="11"/>
      <c r="KB331" s="11"/>
      <c r="KC331" s="11"/>
      <c r="KD331" s="11"/>
      <c r="KE331" s="11"/>
      <c r="KF331" s="11"/>
      <c r="KG331" s="11"/>
      <c r="KH331" s="11"/>
      <c r="KI331" s="11"/>
      <c r="KJ331" s="11"/>
      <c r="KK331" s="11"/>
      <c r="KL331" s="11"/>
      <c r="KM331" s="11"/>
      <c r="KN331" s="11"/>
      <c r="KO331" s="11"/>
      <c r="KP331" s="11"/>
      <c r="KQ331" s="11"/>
      <c r="KR331" s="11"/>
      <c r="KS331" s="11"/>
      <c r="KT331" s="11"/>
      <c r="KU331" s="11"/>
      <c r="KV331" s="11"/>
      <c r="KW331" s="11"/>
      <c r="KX331" s="11"/>
      <c r="KY331" s="11"/>
      <c r="KZ331" s="11"/>
      <c r="LA331" s="11"/>
      <c r="LB331" s="11"/>
      <c r="LC331" s="11"/>
      <c r="LD331" s="11"/>
      <c r="LE331" s="11"/>
      <c r="LF331" s="11"/>
      <c r="LG331" s="11"/>
      <c r="LH331" s="11"/>
      <c r="LI331" s="11"/>
      <c r="LJ331" s="11"/>
      <c r="LK331" s="11"/>
      <c r="LL331" s="11"/>
      <c r="LM331" s="11"/>
      <c r="LN331" s="11"/>
      <c r="LO331" s="11"/>
      <c r="LP331" s="11"/>
      <c r="LQ331" s="11"/>
      <c r="LR331" s="11"/>
      <c r="LS331" s="11"/>
      <c r="LT331" s="11"/>
      <c r="LU331" s="11"/>
      <c r="LV331" s="11"/>
      <c r="LW331" s="11"/>
      <c r="LX331" s="11"/>
      <c r="LY331" s="11"/>
      <c r="LZ331" s="11"/>
      <c r="MA331" s="11"/>
      <c r="MB331" s="11"/>
      <c r="MC331" s="11"/>
      <c r="MD331" s="11"/>
      <c r="ME331" s="11"/>
      <c r="MF331" s="11"/>
      <c r="MG331" s="11"/>
      <c r="MH331" s="11"/>
      <c r="MI331" s="11"/>
      <c r="MJ331" s="11"/>
      <c r="MK331" s="11"/>
      <c r="ML331" s="11"/>
      <c r="MM331" s="11"/>
      <c r="MN331" s="11"/>
      <c r="MO331" s="11"/>
      <c r="MP331" s="11"/>
      <c r="MQ331" s="11"/>
      <c r="MR331" s="11"/>
      <c r="MS331" s="11"/>
      <c r="MT331" s="11"/>
      <c r="MU331" s="11"/>
      <c r="MV331" s="11"/>
      <c r="MW331" s="11"/>
      <c r="MX331" s="11"/>
      <c r="MY331" s="11"/>
      <c r="MZ331" s="11"/>
      <c r="NA331" s="11"/>
      <c r="NB331" s="11"/>
      <c r="NC331" s="11"/>
      <c r="ND331" s="11"/>
      <c r="NE331" s="11"/>
      <c r="NF331" s="11"/>
      <c r="NG331" s="11"/>
      <c r="NH331" s="11"/>
      <c r="NI331" s="11"/>
      <c r="NJ331" s="11"/>
      <c r="NK331" s="11"/>
      <c r="NL331" s="11"/>
      <c r="NM331" s="11"/>
      <c r="NN331" s="11"/>
      <c r="NO331" s="11"/>
      <c r="NP331" s="11"/>
      <c r="NQ331" s="11"/>
      <c r="NR331" s="11"/>
      <c r="NS331" s="11"/>
      <c r="NT331" s="11"/>
      <c r="NU331" s="11"/>
      <c r="NV331" s="11"/>
      <c r="NW331" s="11"/>
      <c r="NX331" s="11"/>
      <c r="NY331" s="11"/>
      <c r="NZ331" s="11"/>
      <c r="OA331" s="11"/>
      <c r="OB331" s="11"/>
      <c r="OC331" s="11"/>
      <c r="OD331" s="11"/>
      <c r="OE331" s="11"/>
      <c r="OF331" s="11"/>
      <c r="OG331" s="11"/>
      <c r="OH331" s="11"/>
      <c r="OI331" s="11"/>
      <c r="OJ331" s="11"/>
      <c r="OK331" s="11"/>
      <c r="OL331" s="11"/>
      <c r="OM331" s="11"/>
      <c r="ON331" s="11"/>
      <c r="OO331" s="11"/>
      <c r="OP331" s="11"/>
      <c r="OQ331" s="11"/>
      <c r="OR331" s="11"/>
      <c r="OS331" s="11"/>
      <c r="OT331" s="11"/>
      <c r="OU331" s="11"/>
      <c r="OV331" s="11"/>
      <c r="OW331" s="11"/>
      <c r="OX331" s="11"/>
      <c r="OY331" s="11"/>
      <c r="OZ331" s="11"/>
      <c r="PA331" s="11"/>
      <c r="PB331" s="11"/>
      <c r="PC331" s="11"/>
      <c r="PD331" s="11"/>
      <c r="PE331" s="11"/>
      <c r="PF331" s="11"/>
      <c r="PG331" s="11"/>
      <c r="PH331" s="11"/>
      <c r="PI331" s="11"/>
      <c r="PJ331" s="11"/>
      <c r="PK331" s="11"/>
      <c r="PL331" s="11"/>
      <c r="PM331" s="11"/>
      <c r="PN331" s="11"/>
      <c r="PO331" s="11"/>
      <c r="PP331" s="11"/>
      <c r="PQ331" s="11"/>
      <c r="PR331" s="11"/>
      <c r="PS331" s="11"/>
      <c r="PT331" s="11"/>
      <c r="PU331" s="11"/>
      <c r="PV331" s="11"/>
      <c r="PW331" s="11"/>
      <c r="PX331" s="11"/>
      <c r="PY331" s="11"/>
      <c r="PZ331" s="11"/>
      <c r="QA331" s="11"/>
      <c r="QB331" s="11"/>
      <c r="QC331" s="11"/>
      <c r="QD331" s="11"/>
      <c r="QE331" s="11"/>
      <c r="QF331" s="11"/>
      <c r="QG331" s="11"/>
      <c r="QH331" s="11"/>
      <c r="QI331" s="11"/>
      <c r="QJ331" s="11"/>
      <c r="QK331" s="11"/>
      <c r="QL331" s="11"/>
      <c r="QM331" s="11"/>
      <c r="QN331" s="11"/>
      <c r="QO331" s="11"/>
      <c r="QP331" s="11"/>
      <c r="QQ331" s="11"/>
      <c r="QR331" s="11"/>
      <c r="QS331" s="11"/>
      <c r="QT331" s="11"/>
      <c r="QU331" s="11"/>
      <c r="QV331" s="11"/>
      <c r="QW331" s="11"/>
      <c r="QX331" s="11"/>
      <c r="QY331" s="11"/>
      <c r="QZ331" s="11"/>
      <c r="RA331" s="11"/>
      <c r="RB331" s="11"/>
      <c r="RC331" s="11"/>
      <c r="RD331" s="11"/>
      <c r="RE331" s="11"/>
      <c r="RF331" s="11"/>
      <c r="RG331" s="11"/>
      <c r="RH331" s="11"/>
      <c r="RI331" s="11"/>
      <c r="RJ331" s="11"/>
      <c r="RK331" s="11"/>
      <c r="RL331" s="11"/>
      <c r="RM331" s="11"/>
      <c r="RN331" s="11"/>
      <c r="RO331" s="11"/>
      <c r="RP331" s="11"/>
      <c r="RQ331" s="11"/>
      <c r="RR331" s="11"/>
      <c r="RS331" s="11"/>
      <c r="RT331" s="11"/>
      <c r="RU331" s="11"/>
      <c r="RV331" s="11"/>
      <c r="RW331" s="11"/>
      <c r="RX331" s="11"/>
      <c r="RY331" s="11"/>
      <c r="RZ331" s="11"/>
      <c r="SA331" s="11"/>
      <c r="SB331" s="11"/>
      <c r="SC331" s="11"/>
      <c r="SD331" s="11"/>
      <c r="SE331" s="11"/>
      <c r="SF331" s="11"/>
      <c r="SG331" s="11"/>
      <c r="SH331" s="11"/>
      <c r="SI331" s="11"/>
      <c r="SJ331" s="11"/>
      <c r="SK331" s="11"/>
      <c r="SL331" s="11"/>
      <c r="SM331" s="11"/>
      <c r="SN331" s="11"/>
      <c r="SO331" s="11"/>
      <c r="SP331" s="11"/>
      <c r="SQ331" s="11"/>
      <c r="SR331" s="11"/>
      <c r="SS331" s="11"/>
      <c r="ST331" s="11"/>
      <c r="SU331" s="11"/>
      <c r="SV331" s="11"/>
      <c r="SW331" s="11"/>
      <c r="SX331" s="11"/>
      <c r="SY331" s="11"/>
      <c r="SZ331" s="11"/>
      <c r="TA331" s="11"/>
      <c r="TB331" s="11"/>
      <c r="TC331" s="11"/>
      <c r="TD331" s="11"/>
      <c r="TE331" s="11"/>
      <c r="TF331" s="11"/>
      <c r="TG331" s="11"/>
      <c r="TH331" s="11"/>
      <c r="TI331" s="11"/>
      <c r="TJ331" s="11"/>
      <c r="TK331" s="11"/>
      <c r="TL331" s="11"/>
      <c r="TM331" s="11"/>
      <c r="TN331" s="11"/>
      <c r="TO331" s="11"/>
      <c r="TP331" s="11"/>
      <c r="TQ331" s="11"/>
      <c r="TR331" s="11"/>
      <c r="TS331" s="11"/>
      <c r="TT331" s="11"/>
      <c r="TU331" s="11"/>
      <c r="TV331" s="11"/>
      <c r="TW331" s="11"/>
      <c r="TX331" s="11"/>
      <c r="TY331" s="11"/>
      <c r="TZ331" s="11"/>
    </row>
    <row r="332" spans="1:546" x14ac:dyDescent="0.25">
      <c r="A332" s="11"/>
      <c r="B332" s="72"/>
      <c r="C332" s="1" t="s">
        <v>63</v>
      </c>
      <c r="D332" s="50"/>
      <c r="E332" s="78"/>
      <c r="F332" s="1">
        <v>0.27700000000000002</v>
      </c>
      <c r="G332" s="74"/>
      <c r="I332" s="11"/>
      <c r="J332" s="41"/>
      <c r="K332" s="41"/>
      <c r="L332" s="4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  <c r="EM332" s="11"/>
      <c r="EN332" s="11"/>
      <c r="EO332" s="11"/>
      <c r="EP332" s="11"/>
      <c r="EQ332" s="11"/>
      <c r="ER332" s="11"/>
      <c r="ES332" s="11"/>
      <c r="ET332" s="11"/>
      <c r="EU332" s="11"/>
      <c r="EV332" s="11"/>
      <c r="EW332" s="11"/>
      <c r="EX332" s="11"/>
      <c r="EY332" s="11"/>
      <c r="EZ332" s="11"/>
      <c r="FA332" s="11"/>
      <c r="FB332" s="11"/>
      <c r="FC332" s="11"/>
      <c r="FD332" s="11"/>
      <c r="FE332" s="11"/>
      <c r="FF332" s="11"/>
      <c r="FG332" s="11"/>
      <c r="FH332" s="11"/>
      <c r="FI332" s="11"/>
      <c r="FJ332" s="11"/>
      <c r="FK332" s="11"/>
      <c r="FL332" s="11"/>
      <c r="FM332" s="11"/>
      <c r="FN332" s="11"/>
      <c r="FO332" s="11"/>
      <c r="FP332" s="11"/>
      <c r="FQ332" s="11"/>
      <c r="FR332" s="11"/>
      <c r="FS332" s="11"/>
      <c r="FT332" s="11"/>
      <c r="FU332" s="11"/>
      <c r="FV332" s="11"/>
      <c r="FW332" s="11"/>
      <c r="FX332" s="11"/>
      <c r="FY332" s="11"/>
      <c r="FZ332" s="11"/>
      <c r="GA332" s="11"/>
      <c r="GB332" s="11"/>
      <c r="GC332" s="11"/>
      <c r="GD332" s="11"/>
      <c r="GE332" s="11"/>
      <c r="GF332" s="11"/>
      <c r="GG332" s="11"/>
      <c r="GH332" s="11"/>
      <c r="GI332" s="11"/>
      <c r="GJ332" s="11"/>
      <c r="GK332" s="11"/>
      <c r="GL332" s="11"/>
      <c r="GM332" s="11"/>
      <c r="GN332" s="11"/>
      <c r="GO332" s="11"/>
      <c r="GP332" s="11"/>
      <c r="GQ332" s="11"/>
      <c r="GR332" s="11"/>
      <c r="GS332" s="11"/>
      <c r="GT332" s="11"/>
      <c r="GU332" s="11"/>
      <c r="GV332" s="11"/>
      <c r="GW332" s="11"/>
      <c r="GX332" s="11"/>
      <c r="GY332" s="11"/>
      <c r="GZ332" s="11"/>
      <c r="HA332" s="11"/>
      <c r="HB332" s="11"/>
      <c r="HC332" s="11"/>
      <c r="HD332" s="11"/>
      <c r="HE332" s="11"/>
      <c r="HF332" s="11"/>
      <c r="HG332" s="11"/>
      <c r="HH332" s="11"/>
      <c r="HI332" s="11"/>
      <c r="HJ332" s="11"/>
      <c r="HK332" s="11"/>
      <c r="HL332" s="11"/>
      <c r="HM332" s="11"/>
      <c r="HN332" s="11"/>
      <c r="HO332" s="11"/>
      <c r="HP332" s="11"/>
      <c r="HQ332" s="11"/>
      <c r="HR332" s="11"/>
      <c r="HS332" s="11"/>
      <c r="HT332" s="11"/>
      <c r="HU332" s="11"/>
      <c r="HV332" s="11"/>
      <c r="HW332" s="11"/>
      <c r="HX332" s="11"/>
      <c r="HY332" s="11"/>
      <c r="HZ332" s="11"/>
      <c r="IA332" s="11"/>
      <c r="IB332" s="11"/>
      <c r="IC332" s="11"/>
      <c r="ID332" s="11"/>
      <c r="IE332" s="11"/>
      <c r="IF332" s="11"/>
      <c r="IG332" s="11"/>
      <c r="IH332" s="11"/>
      <c r="II332" s="11"/>
      <c r="IJ332" s="11"/>
      <c r="IK332" s="11"/>
      <c r="IL332" s="11"/>
      <c r="IM332" s="11"/>
      <c r="IN332" s="11"/>
      <c r="IO332" s="11"/>
      <c r="IP332" s="11"/>
      <c r="IQ332" s="11"/>
      <c r="IR332" s="11"/>
      <c r="IS332" s="11"/>
      <c r="IT332" s="11"/>
      <c r="IU332" s="11"/>
      <c r="IV332" s="11"/>
      <c r="IW332" s="11"/>
      <c r="IX332" s="11"/>
      <c r="IY332" s="11"/>
      <c r="IZ332" s="11"/>
      <c r="JA332" s="11"/>
      <c r="JB332" s="11"/>
      <c r="JC332" s="11"/>
      <c r="JD332" s="11"/>
      <c r="JE332" s="11"/>
      <c r="JF332" s="11"/>
      <c r="JG332" s="11"/>
      <c r="JH332" s="11"/>
      <c r="JI332" s="11"/>
      <c r="JJ332" s="11"/>
      <c r="JK332" s="11"/>
      <c r="JL332" s="11"/>
      <c r="JM332" s="11"/>
      <c r="JN332" s="11"/>
      <c r="JO332" s="11"/>
      <c r="JP332" s="11"/>
      <c r="JQ332" s="11"/>
      <c r="JR332" s="11"/>
      <c r="JS332" s="11"/>
      <c r="JT332" s="11"/>
      <c r="JU332" s="11"/>
      <c r="JV332" s="11"/>
      <c r="JW332" s="11"/>
      <c r="JX332" s="11"/>
      <c r="JY332" s="11"/>
      <c r="JZ332" s="11"/>
      <c r="KA332" s="11"/>
      <c r="KB332" s="11"/>
      <c r="KC332" s="11"/>
      <c r="KD332" s="11"/>
      <c r="KE332" s="11"/>
      <c r="KF332" s="11"/>
      <c r="KG332" s="11"/>
      <c r="KH332" s="11"/>
      <c r="KI332" s="11"/>
      <c r="KJ332" s="11"/>
      <c r="KK332" s="11"/>
      <c r="KL332" s="11"/>
      <c r="KM332" s="11"/>
      <c r="KN332" s="11"/>
      <c r="KO332" s="11"/>
      <c r="KP332" s="11"/>
      <c r="KQ332" s="11"/>
      <c r="KR332" s="11"/>
      <c r="KS332" s="11"/>
      <c r="KT332" s="11"/>
      <c r="KU332" s="11"/>
      <c r="KV332" s="11"/>
      <c r="KW332" s="11"/>
      <c r="KX332" s="11"/>
      <c r="KY332" s="11"/>
      <c r="KZ332" s="11"/>
      <c r="LA332" s="11"/>
      <c r="LB332" s="11"/>
      <c r="LC332" s="11"/>
      <c r="LD332" s="11"/>
      <c r="LE332" s="11"/>
      <c r="LF332" s="11"/>
      <c r="LG332" s="11"/>
      <c r="LH332" s="11"/>
      <c r="LI332" s="11"/>
      <c r="LJ332" s="11"/>
      <c r="LK332" s="11"/>
      <c r="LL332" s="11"/>
      <c r="LM332" s="11"/>
      <c r="LN332" s="11"/>
      <c r="LO332" s="11"/>
      <c r="LP332" s="11"/>
      <c r="LQ332" s="11"/>
      <c r="LR332" s="11"/>
      <c r="LS332" s="11"/>
      <c r="LT332" s="11"/>
      <c r="LU332" s="11"/>
      <c r="LV332" s="11"/>
      <c r="LW332" s="11"/>
      <c r="LX332" s="11"/>
      <c r="LY332" s="11"/>
      <c r="LZ332" s="11"/>
      <c r="MA332" s="11"/>
      <c r="MB332" s="11"/>
      <c r="MC332" s="11"/>
      <c r="MD332" s="11"/>
      <c r="ME332" s="11"/>
      <c r="MF332" s="11"/>
      <c r="MG332" s="11"/>
      <c r="MH332" s="11"/>
      <c r="MI332" s="11"/>
      <c r="MJ332" s="11"/>
      <c r="MK332" s="11"/>
      <c r="ML332" s="11"/>
      <c r="MM332" s="11"/>
      <c r="MN332" s="11"/>
      <c r="MO332" s="11"/>
      <c r="MP332" s="11"/>
      <c r="MQ332" s="11"/>
      <c r="MR332" s="11"/>
      <c r="MS332" s="11"/>
      <c r="MT332" s="11"/>
      <c r="MU332" s="11"/>
      <c r="MV332" s="11"/>
      <c r="MW332" s="11"/>
      <c r="MX332" s="11"/>
      <c r="MY332" s="11"/>
      <c r="MZ332" s="11"/>
      <c r="NA332" s="11"/>
      <c r="NB332" s="11"/>
      <c r="NC332" s="11"/>
      <c r="ND332" s="11"/>
      <c r="NE332" s="11"/>
      <c r="NF332" s="11"/>
      <c r="NG332" s="11"/>
      <c r="NH332" s="11"/>
      <c r="NI332" s="11"/>
      <c r="NJ332" s="11"/>
      <c r="NK332" s="11"/>
      <c r="NL332" s="11"/>
      <c r="NM332" s="11"/>
      <c r="NN332" s="11"/>
      <c r="NO332" s="11"/>
      <c r="NP332" s="11"/>
      <c r="NQ332" s="11"/>
      <c r="NR332" s="11"/>
      <c r="NS332" s="11"/>
      <c r="NT332" s="11"/>
      <c r="NU332" s="11"/>
      <c r="NV332" s="11"/>
      <c r="NW332" s="11"/>
      <c r="NX332" s="11"/>
      <c r="NY332" s="11"/>
      <c r="NZ332" s="11"/>
      <c r="OA332" s="11"/>
      <c r="OB332" s="11"/>
      <c r="OC332" s="11"/>
      <c r="OD332" s="11"/>
      <c r="OE332" s="11"/>
      <c r="OF332" s="11"/>
      <c r="OG332" s="11"/>
      <c r="OH332" s="11"/>
      <c r="OI332" s="11"/>
      <c r="OJ332" s="11"/>
      <c r="OK332" s="11"/>
      <c r="OL332" s="11"/>
      <c r="OM332" s="11"/>
      <c r="ON332" s="11"/>
      <c r="OO332" s="11"/>
      <c r="OP332" s="11"/>
      <c r="OQ332" s="11"/>
      <c r="OR332" s="11"/>
      <c r="OS332" s="11"/>
      <c r="OT332" s="11"/>
      <c r="OU332" s="11"/>
      <c r="OV332" s="11"/>
      <c r="OW332" s="11"/>
      <c r="OX332" s="11"/>
      <c r="OY332" s="11"/>
      <c r="OZ332" s="11"/>
      <c r="PA332" s="11"/>
      <c r="PB332" s="11"/>
      <c r="PC332" s="11"/>
      <c r="PD332" s="11"/>
      <c r="PE332" s="11"/>
      <c r="PF332" s="11"/>
      <c r="PG332" s="11"/>
      <c r="PH332" s="11"/>
      <c r="PI332" s="11"/>
      <c r="PJ332" s="11"/>
      <c r="PK332" s="11"/>
      <c r="PL332" s="11"/>
      <c r="PM332" s="11"/>
      <c r="PN332" s="11"/>
      <c r="PO332" s="11"/>
      <c r="PP332" s="11"/>
      <c r="PQ332" s="11"/>
      <c r="PR332" s="11"/>
      <c r="PS332" s="11"/>
      <c r="PT332" s="11"/>
      <c r="PU332" s="11"/>
      <c r="PV332" s="11"/>
      <c r="PW332" s="11"/>
      <c r="PX332" s="11"/>
      <c r="PY332" s="11"/>
      <c r="PZ332" s="11"/>
      <c r="QA332" s="11"/>
      <c r="QB332" s="11"/>
      <c r="QC332" s="11"/>
      <c r="QD332" s="11"/>
      <c r="QE332" s="11"/>
      <c r="QF332" s="11"/>
      <c r="QG332" s="11"/>
      <c r="QH332" s="11"/>
      <c r="QI332" s="11"/>
      <c r="QJ332" s="11"/>
      <c r="QK332" s="11"/>
      <c r="QL332" s="11"/>
      <c r="QM332" s="11"/>
      <c r="QN332" s="11"/>
      <c r="QO332" s="11"/>
      <c r="QP332" s="11"/>
      <c r="QQ332" s="11"/>
      <c r="QR332" s="11"/>
      <c r="QS332" s="11"/>
      <c r="QT332" s="11"/>
      <c r="QU332" s="11"/>
      <c r="QV332" s="11"/>
      <c r="QW332" s="11"/>
      <c r="QX332" s="11"/>
      <c r="QY332" s="11"/>
      <c r="QZ332" s="11"/>
      <c r="RA332" s="11"/>
      <c r="RB332" s="11"/>
      <c r="RC332" s="11"/>
      <c r="RD332" s="11"/>
      <c r="RE332" s="11"/>
      <c r="RF332" s="11"/>
      <c r="RG332" s="11"/>
      <c r="RH332" s="11"/>
      <c r="RI332" s="11"/>
      <c r="RJ332" s="11"/>
      <c r="RK332" s="11"/>
      <c r="RL332" s="11"/>
      <c r="RM332" s="11"/>
      <c r="RN332" s="11"/>
      <c r="RO332" s="11"/>
      <c r="RP332" s="11"/>
      <c r="RQ332" s="11"/>
      <c r="RR332" s="11"/>
      <c r="RS332" s="11"/>
      <c r="RT332" s="11"/>
      <c r="RU332" s="11"/>
      <c r="RV332" s="11"/>
      <c r="RW332" s="11"/>
      <c r="RX332" s="11"/>
      <c r="RY332" s="11"/>
      <c r="RZ332" s="11"/>
      <c r="SA332" s="11"/>
      <c r="SB332" s="11"/>
      <c r="SC332" s="11"/>
      <c r="SD332" s="11"/>
      <c r="SE332" s="11"/>
      <c r="SF332" s="11"/>
      <c r="SG332" s="11"/>
      <c r="SH332" s="11"/>
      <c r="SI332" s="11"/>
      <c r="SJ332" s="11"/>
      <c r="SK332" s="11"/>
      <c r="SL332" s="11"/>
      <c r="SM332" s="11"/>
      <c r="SN332" s="11"/>
      <c r="SO332" s="11"/>
      <c r="SP332" s="11"/>
      <c r="SQ332" s="11"/>
      <c r="SR332" s="11"/>
      <c r="SS332" s="11"/>
      <c r="ST332" s="11"/>
      <c r="SU332" s="11"/>
      <c r="SV332" s="11"/>
      <c r="SW332" s="11"/>
      <c r="SX332" s="11"/>
      <c r="SY332" s="11"/>
      <c r="SZ332" s="11"/>
      <c r="TA332" s="11"/>
      <c r="TB332" s="11"/>
      <c r="TC332" s="11"/>
      <c r="TD332" s="11"/>
      <c r="TE332" s="11"/>
      <c r="TF332" s="11"/>
      <c r="TG332" s="11"/>
      <c r="TH332" s="11"/>
      <c r="TI332" s="11"/>
      <c r="TJ332" s="11"/>
      <c r="TK332" s="11"/>
      <c r="TL332" s="11"/>
      <c r="TM332" s="11"/>
      <c r="TN332" s="11"/>
      <c r="TO332" s="11"/>
      <c r="TP332" s="11"/>
      <c r="TQ332" s="11"/>
      <c r="TR332" s="11"/>
      <c r="TS332" s="11"/>
      <c r="TT332" s="11"/>
      <c r="TU332" s="11"/>
      <c r="TV332" s="11"/>
      <c r="TW332" s="11"/>
      <c r="TX332" s="11"/>
      <c r="TY332" s="11"/>
      <c r="TZ332" s="11"/>
    </row>
    <row r="333" spans="1:546" x14ac:dyDescent="0.25">
      <c r="A333" s="11"/>
      <c r="B333" s="72"/>
      <c r="C333" s="1" t="s">
        <v>47</v>
      </c>
      <c r="D333" s="50"/>
      <c r="E333" s="78"/>
      <c r="F333" s="1">
        <v>0.439</v>
      </c>
      <c r="G333" s="74"/>
      <c r="I333" s="11"/>
      <c r="J333" s="41"/>
      <c r="K333" s="41"/>
      <c r="L333" s="4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  <c r="EM333" s="11"/>
      <c r="EN333" s="11"/>
      <c r="EO333" s="11"/>
      <c r="EP333" s="11"/>
      <c r="EQ333" s="11"/>
      <c r="ER333" s="11"/>
      <c r="ES333" s="11"/>
      <c r="ET333" s="11"/>
      <c r="EU333" s="11"/>
      <c r="EV333" s="11"/>
      <c r="EW333" s="11"/>
      <c r="EX333" s="11"/>
      <c r="EY333" s="11"/>
      <c r="EZ333" s="11"/>
      <c r="FA333" s="11"/>
      <c r="FB333" s="11"/>
      <c r="FC333" s="11"/>
      <c r="FD333" s="11"/>
      <c r="FE333" s="11"/>
      <c r="FF333" s="11"/>
      <c r="FG333" s="11"/>
      <c r="FH333" s="11"/>
      <c r="FI333" s="11"/>
      <c r="FJ333" s="11"/>
      <c r="FK333" s="11"/>
      <c r="FL333" s="11"/>
      <c r="FM333" s="11"/>
      <c r="FN333" s="11"/>
      <c r="FO333" s="11"/>
      <c r="FP333" s="11"/>
      <c r="FQ333" s="11"/>
      <c r="FR333" s="11"/>
      <c r="FS333" s="11"/>
      <c r="FT333" s="11"/>
      <c r="FU333" s="11"/>
      <c r="FV333" s="11"/>
      <c r="FW333" s="11"/>
      <c r="FX333" s="11"/>
      <c r="FY333" s="11"/>
      <c r="FZ333" s="11"/>
      <c r="GA333" s="11"/>
      <c r="GB333" s="11"/>
      <c r="GC333" s="11"/>
      <c r="GD333" s="11"/>
      <c r="GE333" s="11"/>
      <c r="GF333" s="11"/>
      <c r="GG333" s="11"/>
      <c r="GH333" s="11"/>
      <c r="GI333" s="11"/>
      <c r="GJ333" s="11"/>
      <c r="GK333" s="11"/>
      <c r="GL333" s="11"/>
      <c r="GM333" s="11"/>
      <c r="GN333" s="11"/>
      <c r="GO333" s="11"/>
      <c r="GP333" s="11"/>
      <c r="GQ333" s="11"/>
      <c r="GR333" s="11"/>
      <c r="GS333" s="11"/>
      <c r="GT333" s="11"/>
      <c r="GU333" s="11"/>
      <c r="GV333" s="11"/>
      <c r="GW333" s="11"/>
      <c r="GX333" s="11"/>
      <c r="GY333" s="11"/>
      <c r="GZ333" s="11"/>
      <c r="HA333" s="11"/>
      <c r="HB333" s="11"/>
      <c r="HC333" s="11"/>
      <c r="HD333" s="11"/>
      <c r="HE333" s="11"/>
      <c r="HF333" s="11"/>
      <c r="HG333" s="11"/>
      <c r="HH333" s="11"/>
      <c r="HI333" s="11"/>
      <c r="HJ333" s="11"/>
      <c r="HK333" s="11"/>
      <c r="HL333" s="11"/>
      <c r="HM333" s="11"/>
      <c r="HN333" s="11"/>
      <c r="HO333" s="11"/>
      <c r="HP333" s="11"/>
      <c r="HQ333" s="11"/>
      <c r="HR333" s="11"/>
      <c r="HS333" s="11"/>
      <c r="HT333" s="11"/>
      <c r="HU333" s="11"/>
      <c r="HV333" s="11"/>
      <c r="HW333" s="11"/>
      <c r="HX333" s="11"/>
      <c r="HY333" s="11"/>
      <c r="HZ333" s="11"/>
      <c r="IA333" s="11"/>
      <c r="IB333" s="11"/>
      <c r="IC333" s="11"/>
      <c r="ID333" s="11"/>
      <c r="IE333" s="11"/>
      <c r="IF333" s="11"/>
      <c r="IG333" s="11"/>
      <c r="IH333" s="11"/>
      <c r="II333" s="11"/>
      <c r="IJ333" s="11"/>
      <c r="IK333" s="11"/>
      <c r="IL333" s="11"/>
      <c r="IM333" s="11"/>
      <c r="IN333" s="11"/>
      <c r="IO333" s="11"/>
      <c r="IP333" s="11"/>
      <c r="IQ333" s="11"/>
      <c r="IR333" s="11"/>
      <c r="IS333" s="11"/>
      <c r="IT333" s="11"/>
      <c r="IU333" s="11"/>
      <c r="IV333" s="11"/>
      <c r="IW333" s="11"/>
      <c r="IX333" s="11"/>
      <c r="IY333" s="11"/>
      <c r="IZ333" s="11"/>
      <c r="JA333" s="11"/>
      <c r="JB333" s="11"/>
      <c r="JC333" s="11"/>
      <c r="JD333" s="11"/>
      <c r="JE333" s="11"/>
      <c r="JF333" s="11"/>
      <c r="JG333" s="11"/>
      <c r="JH333" s="11"/>
      <c r="JI333" s="11"/>
      <c r="JJ333" s="11"/>
      <c r="JK333" s="11"/>
      <c r="JL333" s="11"/>
      <c r="JM333" s="11"/>
      <c r="JN333" s="11"/>
      <c r="JO333" s="11"/>
      <c r="JP333" s="11"/>
      <c r="JQ333" s="11"/>
      <c r="JR333" s="11"/>
      <c r="JS333" s="11"/>
      <c r="JT333" s="11"/>
      <c r="JU333" s="11"/>
      <c r="JV333" s="11"/>
      <c r="JW333" s="11"/>
      <c r="JX333" s="11"/>
      <c r="JY333" s="11"/>
      <c r="JZ333" s="11"/>
      <c r="KA333" s="11"/>
      <c r="KB333" s="11"/>
      <c r="KC333" s="11"/>
      <c r="KD333" s="11"/>
      <c r="KE333" s="11"/>
      <c r="KF333" s="11"/>
      <c r="KG333" s="11"/>
      <c r="KH333" s="11"/>
      <c r="KI333" s="11"/>
      <c r="KJ333" s="11"/>
      <c r="KK333" s="11"/>
      <c r="KL333" s="11"/>
      <c r="KM333" s="11"/>
      <c r="KN333" s="11"/>
      <c r="KO333" s="11"/>
      <c r="KP333" s="11"/>
      <c r="KQ333" s="11"/>
      <c r="KR333" s="11"/>
      <c r="KS333" s="11"/>
      <c r="KT333" s="11"/>
      <c r="KU333" s="11"/>
      <c r="KV333" s="11"/>
      <c r="KW333" s="11"/>
      <c r="KX333" s="11"/>
      <c r="KY333" s="11"/>
      <c r="KZ333" s="11"/>
      <c r="LA333" s="11"/>
      <c r="LB333" s="11"/>
      <c r="LC333" s="11"/>
      <c r="LD333" s="11"/>
      <c r="LE333" s="11"/>
      <c r="LF333" s="11"/>
      <c r="LG333" s="11"/>
      <c r="LH333" s="11"/>
      <c r="LI333" s="11"/>
      <c r="LJ333" s="11"/>
      <c r="LK333" s="11"/>
      <c r="LL333" s="11"/>
      <c r="LM333" s="11"/>
      <c r="LN333" s="11"/>
      <c r="LO333" s="11"/>
      <c r="LP333" s="11"/>
      <c r="LQ333" s="11"/>
      <c r="LR333" s="11"/>
      <c r="LS333" s="11"/>
      <c r="LT333" s="11"/>
      <c r="LU333" s="11"/>
      <c r="LV333" s="11"/>
      <c r="LW333" s="11"/>
      <c r="LX333" s="11"/>
      <c r="LY333" s="11"/>
      <c r="LZ333" s="11"/>
      <c r="MA333" s="11"/>
      <c r="MB333" s="11"/>
      <c r="MC333" s="11"/>
      <c r="MD333" s="11"/>
      <c r="ME333" s="11"/>
      <c r="MF333" s="11"/>
      <c r="MG333" s="11"/>
      <c r="MH333" s="11"/>
      <c r="MI333" s="11"/>
      <c r="MJ333" s="11"/>
      <c r="MK333" s="11"/>
      <c r="ML333" s="11"/>
      <c r="MM333" s="11"/>
      <c r="MN333" s="11"/>
      <c r="MO333" s="11"/>
      <c r="MP333" s="11"/>
      <c r="MQ333" s="11"/>
      <c r="MR333" s="11"/>
      <c r="MS333" s="11"/>
      <c r="MT333" s="11"/>
      <c r="MU333" s="11"/>
      <c r="MV333" s="11"/>
      <c r="MW333" s="11"/>
      <c r="MX333" s="11"/>
      <c r="MY333" s="11"/>
      <c r="MZ333" s="11"/>
      <c r="NA333" s="11"/>
      <c r="NB333" s="11"/>
      <c r="NC333" s="11"/>
      <c r="ND333" s="11"/>
      <c r="NE333" s="11"/>
      <c r="NF333" s="11"/>
      <c r="NG333" s="11"/>
      <c r="NH333" s="11"/>
      <c r="NI333" s="11"/>
      <c r="NJ333" s="11"/>
      <c r="NK333" s="11"/>
      <c r="NL333" s="11"/>
      <c r="NM333" s="11"/>
      <c r="NN333" s="11"/>
      <c r="NO333" s="11"/>
      <c r="NP333" s="11"/>
      <c r="NQ333" s="11"/>
      <c r="NR333" s="11"/>
      <c r="NS333" s="11"/>
      <c r="NT333" s="11"/>
      <c r="NU333" s="11"/>
      <c r="NV333" s="11"/>
      <c r="NW333" s="11"/>
      <c r="NX333" s="11"/>
      <c r="NY333" s="11"/>
      <c r="NZ333" s="11"/>
      <c r="OA333" s="11"/>
      <c r="OB333" s="11"/>
      <c r="OC333" s="11"/>
      <c r="OD333" s="11"/>
      <c r="OE333" s="11"/>
      <c r="OF333" s="11"/>
      <c r="OG333" s="11"/>
      <c r="OH333" s="11"/>
      <c r="OI333" s="11"/>
      <c r="OJ333" s="11"/>
      <c r="OK333" s="11"/>
      <c r="OL333" s="11"/>
      <c r="OM333" s="11"/>
      <c r="ON333" s="11"/>
      <c r="OO333" s="11"/>
      <c r="OP333" s="11"/>
      <c r="OQ333" s="11"/>
      <c r="OR333" s="11"/>
      <c r="OS333" s="11"/>
      <c r="OT333" s="11"/>
      <c r="OU333" s="11"/>
      <c r="OV333" s="11"/>
      <c r="OW333" s="11"/>
      <c r="OX333" s="11"/>
      <c r="OY333" s="11"/>
      <c r="OZ333" s="11"/>
      <c r="PA333" s="11"/>
      <c r="PB333" s="11"/>
      <c r="PC333" s="11"/>
      <c r="PD333" s="11"/>
      <c r="PE333" s="11"/>
      <c r="PF333" s="11"/>
      <c r="PG333" s="11"/>
      <c r="PH333" s="11"/>
      <c r="PI333" s="11"/>
      <c r="PJ333" s="11"/>
      <c r="PK333" s="11"/>
      <c r="PL333" s="11"/>
      <c r="PM333" s="11"/>
      <c r="PN333" s="11"/>
      <c r="PO333" s="11"/>
      <c r="PP333" s="11"/>
      <c r="PQ333" s="11"/>
      <c r="PR333" s="11"/>
      <c r="PS333" s="11"/>
      <c r="PT333" s="11"/>
      <c r="PU333" s="11"/>
      <c r="PV333" s="11"/>
      <c r="PW333" s="11"/>
      <c r="PX333" s="11"/>
      <c r="PY333" s="11"/>
      <c r="PZ333" s="11"/>
      <c r="QA333" s="11"/>
      <c r="QB333" s="11"/>
      <c r="QC333" s="11"/>
      <c r="QD333" s="11"/>
      <c r="QE333" s="11"/>
      <c r="QF333" s="11"/>
      <c r="QG333" s="11"/>
      <c r="QH333" s="11"/>
      <c r="QI333" s="11"/>
      <c r="QJ333" s="11"/>
      <c r="QK333" s="11"/>
      <c r="QL333" s="11"/>
      <c r="QM333" s="11"/>
      <c r="QN333" s="11"/>
      <c r="QO333" s="11"/>
      <c r="QP333" s="11"/>
      <c r="QQ333" s="11"/>
      <c r="QR333" s="11"/>
      <c r="QS333" s="11"/>
      <c r="QT333" s="11"/>
      <c r="QU333" s="11"/>
      <c r="QV333" s="11"/>
      <c r="QW333" s="11"/>
      <c r="QX333" s="11"/>
      <c r="QY333" s="11"/>
      <c r="QZ333" s="11"/>
      <c r="RA333" s="11"/>
      <c r="RB333" s="11"/>
      <c r="RC333" s="11"/>
      <c r="RD333" s="11"/>
      <c r="RE333" s="11"/>
      <c r="RF333" s="11"/>
      <c r="RG333" s="11"/>
      <c r="RH333" s="11"/>
      <c r="RI333" s="11"/>
      <c r="RJ333" s="11"/>
      <c r="RK333" s="11"/>
      <c r="RL333" s="11"/>
      <c r="RM333" s="11"/>
      <c r="RN333" s="11"/>
      <c r="RO333" s="11"/>
      <c r="RP333" s="11"/>
      <c r="RQ333" s="11"/>
      <c r="RR333" s="11"/>
      <c r="RS333" s="11"/>
      <c r="RT333" s="11"/>
      <c r="RU333" s="11"/>
      <c r="RV333" s="11"/>
      <c r="RW333" s="11"/>
      <c r="RX333" s="11"/>
      <c r="RY333" s="11"/>
      <c r="RZ333" s="11"/>
      <c r="SA333" s="11"/>
      <c r="SB333" s="11"/>
      <c r="SC333" s="11"/>
      <c r="SD333" s="11"/>
      <c r="SE333" s="11"/>
      <c r="SF333" s="11"/>
      <c r="SG333" s="11"/>
      <c r="SH333" s="11"/>
      <c r="SI333" s="11"/>
      <c r="SJ333" s="11"/>
      <c r="SK333" s="11"/>
      <c r="SL333" s="11"/>
      <c r="SM333" s="11"/>
      <c r="SN333" s="11"/>
      <c r="SO333" s="11"/>
      <c r="SP333" s="11"/>
      <c r="SQ333" s="11"/>
      <c r="SR333" s="11"/>
      <c r="SS333" s="11"/>
      <c r="ST333" s="11"/>
      <c r="SU333" s="11"/>
      <c r="SV333" s="11"/>
      <c r="SW333" s="11"/>
      <c r="SX333" s="11"/>
      <c r="SY333" s="11"/>
      <c r="SZ333" s="11"/>
      <c r="TA333" s="11"/>
      <c r="TB333" s="11"/>
      <c r="TC333" s="11"/>
      <c r="TD333" s="11"/>
      <c r="TE333" s="11"/>
      <c r="TF333" s="11"/>
      <c r="TG333" s="11"/>
      <c r="TH333" s="11"/>
      <c r="TI333" s="11"/>
      <c r="TJ333" s="11"/>
      <c r="TK333" s="11"/>
      <c r="TL333" s="11"/>
      <c r="TM333" s="11"/>
      <c r="TN333" s="11"/>
      <c r="TO333" s="11"/>
      <c r="TP333" s="11"/>
      <c r="TQ333" s="11"/>
      <c r="TR333" s="11"/>
      <c r="TS333" s="11"/>
      <c r="TT333" s="11"/>
      <c r="TU333" s="11"/>
      <c r="TV333" s="11"/>
      <c r="TW333" s="11"/>
      <c r="TX333" s="11"/>
      <c r="TY333" s="11"/>
      <c r="TZ333" s="11"/>
    </row>
    <row r="334" spans="1:546" x14ac:dyDescent="0.25">
      <c r="A334" s="11"/>
      <c r="B334" s="72"/>
      <c r="C334" s="1" t="s">
        <v>70</v>
      </c>
      <c r="D334" s="50"/>
      <c r="E334" s="78"/>
      <c r="F334" s="1">
        <v>0.13500000000000001</v>
      </c>
      <c r="G334" s="74"/>
      <c r="I334" s="11">
        <v>1</v>
      </c>
      <c r="J334" s="41"/>
      <c r="K334" s="41"/>
      <c r="L334" s="41">
        <v>2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1"/>
      <c r="EZ334" s="11"/>
      <c r="FA334" s="11"/>
      <c r="FB334" s="11"/>
      <c r="FC334" s="11"/>
      <c r="FD334" s="11"/>
      <c r="FE334" s="11"/>
      <c r="FF334" s="11"/>
      <c r="FG334" s="11"/>
      <c r="FH334" s="11"/>
      <c r="FI334" s="11"/>
      <c r="FJ334" s="11"/>
      <c r="FK334" s="11"/>
      <c r="FL334" s="11"/>
      <c r="FM334" s="11"/>
      <c r="FN334" s="11"/>
      <c r="FO334" s="11"/>
      <c r="FP334" s="11"/>
      <c r="FQ334" s="11"/>
      <c r="FR334" s="11"/>
      <c r="FS334" s="11"/>
      <c r="FT334" s="11"/>
      <c r="FU334" s="11"/>
      <c r="FV334" s="11"/>
      <c r="FW334" s="11"/>
      <c r="FX334" s="11"/>
      <c r="FY334" s="11"/>
      <c r="FZ334" s="11"/>
      <c r="GA334" s="11"/>
      <c r="GB334" s="11"/>
      <c r="GC334" s="11"/>
      <c r="GD334" s="11"/>
      <c r="GE334" s="11"/>
      <c r="GF334" s="11"/>
      <c r="GG334" s="11"/>
      <c r="GH334" s="11"/>
      <c r="GI334" s="11"/>
      <c r="GJ334" s="11"/>
      <c r="GK334" s="11"/>
      <c r="GL334" s="11"/>
      <c r="GM334" s="11"/>
      <c r="GN334" s="11"/>
      <c r="GO334" s="11"/>
      <c r="GP334" s="11"/>
      <c r="GQ334" s="11"/>
      <c r="GR334" s="11"/>
      <c r="GS334" s="11"/>
      <c r="GT334" s="11"/>
      <c r="GU334" s="11"/>
      <c r="GV334" s="11"/>
      <c r="GW334" s="11"/>
      <c r="GX334" s="11"/>
      <c r="GY334" s="11"/>
      <c r="GZ334" s="11"/>
      <c r="HA334" s="11"/>
      <c r="HB334" s="11"/>
      <c r="HC334" s="11"/>
      <c r="HD334" s="11"/>
      <c r="HE334" s="11"/>
      <c r="HF334" s="11"/>
      <c r="HG334" s="11"/>
      <c r="HH334" s="11"/>
      <c r="HI334" s="11"/>
      <c r="HJ334" s="11"/>
      <c r="HK334" s="11"/>
      <c r="HL334" s="11"/>
      <c r="HM334" s="11"/>
      <c r="HN334" s="11"/>
      <c r="HO334" s="11"/>
      <c r="HP334" s="11"/>
      <c r="HQ334" s="11"/>
      <c r="HR334" s="11"/>
      <c r="HS334" s="11"/>
      <c r="HT334" s="11"/>
      <c r="HU334" s="11"/>
      <c r="HV334" s="11"/>
      <c r="HW334" s="11"/>
      <c r="HX334" s="11"/>
      <c r="HY334" s="11"/>
      <c r="HZ334" s="11"/>
      <c r="IA334" s="11"/>
      <c r="IB334" s="11"/>
      <c r="IC334" s="11"/>
      <c r="ID334" s="11"/>
      <c r="IE334" s="11"/>
      <c r="IF334" s="11"/>
      <c r="IG334" s="11"/>
      <c r="IH334" s="11"/>
      <c r="II334" s="11"/>
      <c r="IJ334" s="11"/>
      <c r="IK334" s="11"/>
      <c r="IL334" s="11"/>
      <c r="IM334" s="11"/>
      <c r="IN334" s="11"/>
      <c r="IO334" s="11"/>
      <c r="IP334" s="11"/>
      <c r="IQ334" s="11"/>
      <c r="IR334" s="11"/>
      <c r="IS334" s="11"/>
      <c r="IT334" s="11"/>
      <c r="IU334" s="11"/>
      <c r="IV334" s="11"/>
      <c r="IW334" s="11"/>
      <c r="IX334" s="11"/>
      <c r="IY334" s="11"/>
      <c r="IZ334" s="11"/>
      <c r="JA334" s="11"/>
      <c r="JB334" s="11"/>
      <c r="JC334" s="11"/>
      <c r="JD334" s="11"/>
      <c r="JE334" s="11"/>
      <c r="JF334" s="11"/>
      <c r="JG334" s="11"/>
      <c r="JH334" s="11"/>
      <c r="JI334" s="11"/>
      <c r="JJ334" s="11"/>
      <c r="JK334" s="11"/>
      <c r="JL334" s="11"/>
      <c r="JM334" s="11"/>
      <c r="JN334" s="11"/>
      <c r="JO334" s="11"/>
      <c r="JP334" s="11"/>
      <c r="JQ334" s="11"/>
      <c r="JR334" s="11"/>
      <c r="JS334" s="11"/>
      <c r="JT334" s="11"/>
      <c r="JU334" s="11"/>
      <c r="JV334" s="11"/>
      <c r="JW334" s="11"/>
      <c r="JX334" s="11"/>
      <c r="JY334" s="11"/>
      <c r="JZ334" s="11"/>
      <c r="KA334" s="11"/>
      <c r="KB334" s="11"/>
      <c r="KC334" s="11"/>
      <c r="KD334" s="11"/>
      <c r="KE334" s="11"/>
      <c r="KF334" s="11"/>
      <c r="KG334" s="11"/>
      <c r="KH334" s="11"/>
      <c r="KI334" s="11"/>
      <c r="KJ334" s="11"/>
      <c r="KK334" s="11"/>
      <c r="KL334" s="11"/>
      <c r="KM334" s="11"/>
      <c r="KN334" s="11"/>
      <c r="KO334" s="11"/>
      <c r="KP334" s="11"/>
      <c r="KQ334" s="11"/>
      <c r="KR334" s="11"/>
      <c r="KS334" s="11"/>
      <c r="KT334" s="11"/>
      <c r="KU334" s="11"/>
      <c r="KV334" s="11"/>
      <c r="KW334" s="11"/>
      <c r="KX334" s="11"/>
      <c r="KY334" s="11"/>
      <c r="KZ334" s="11"/>
      <c r="LA334" s="11"/>
      <c r="LB334" s="11"/>
      <c r="LC334" s="11"/>
      <c r="LD334" s="11"/>
      <c r="LE334" s="11"/>
      <c r="LF334" s="11"/>
      <c r="LG334" s="11"/>
      <c r="LH334" s="11"/>
      <c r="LI334" s="11"/>
      <c r="LJ334" s="11"/>
      <c r="LK334" s="11"/>
      <c r="LL334" s="11"/>
      <c r="LM334" s="11"/>
      <c r="LN334" s="11"/>
      <c r="LO334" s="11"/>
      <c r="LP334" s="11"/>
      <c r="LQ334" s="11"/>
      <c r="LR334" s="11"/>
      <c r="LS334" s="11"/>
      <c r="LT334" s="11"/>
      <c r="LU334" s="11"/>
      <c r="LV334" s="11"/>
      <c r="LW334" s="11"/>
      <c r="LX334" s="11"/>
      <c r="LY334" s="11"/>
      <c r="LZ334" s="11"/>
      <c r="MA334" s="11"/>
      <c r="MB334" s="11"/>
      <c r="MC334" s="11"/>
      <c r="MD334" s="11"/>
      <c r="ME334" s="11"/>
      <c r="MF334" s="11"/>
      <c r="MG334" s="11"/>
      <c r="MH334" s="11"/>
      <c r="MI334" s="11"/>
      <c r="MJ334" s="11"/>
      <c r="MK334" s="11"/>
      <c r="ML334" s="11"/>
      <c r="MM334" s="11"/>
      <c r="MN334" s="11"/>
      <c r="MO334" s="11"/>
      <c r="MP334" s="11"/>
      <c r="MQ334" s="11"/>
      <c r="MR334" s="11"/>
      <c r="MS334" s="11"/>
      <c r="MT334" s="11"/>
      <c r="MU334" s="11"/>
      <c r="MV334" s="11"/>
      <c r="MW334" s="11"/>
      <c r="MX334" s="11"/>
      <c r="MY334" s="11"/>
      <c r="MZ334" s="11"/>
      <c r="NA334" s="11"/>
      <c r="NB334" s="11"/>
      <c r="NC334" s="11"/>
      <c r="ND334" s="11"/>
      <c r="NE334" s="11"/>
      <c r="NF334" s="11"/>
      <c r="NG334" s="11"/>
      <c r="NH334" s="11"/>
      <c r="NI334" s="11"/>
      <c r="NJ334" s="11"/>
      <c r="NK334" s="11"/>
      <c r="NL334" s="11"/>
      <c r="NM334" s="11"/>
      <c r="NN334" s="11"/>
      <c r="NO334" s="11"/>
      <c r="NP334" s="11"/>
      <c r="NQ334" s="11"/>
      <c r="NR334" s="11"/>
      <c r="NS334" s="11"/>
      <c r="NT334" s="11"/>
      <c r="NU334" s="11"/>
      <c r="NV334" s="11"/>
      <c r="NW334" s="11"/>
      <c r="NX334" s="11"/>
      <c r="NY334" s="11"/>
      <c r="NZ334" s="11"/>
      <c r="OA334" s="11"/>
      <c r="OB334" s="11"/>
      <c r="OC334" s="11"/>
      <c r="OD334" s="11"/>
      <c r="OE334" s="11"/>
      <c r="OF334" s="11"/>
      <c r="OG334" s="11"/>
      <c r="OH334" s="11"/>
      <c r="OI334" s="11"/>
      <c r="OJ334" s="11"/>
      <c r="OK334" s="11"/>
      <c r="OL334" s="11"/>
      <c r="OM334" s="11"/>
      <c r="ON334" s="11"/>
      <c r="OO334" s="11"/>
      <c r="OP334" s="11"/>
      <c r="OQ334" s="11"/>
      <c r="OR334" s="11"/>
      <c r="OS334" s="11"/>
      <c r="OT334" s="11"/>
      <c r="OU334" s="11"/>
      <c r="OV334" s="11"/>
      <c r="OW334" s="11"/>
      <c r="OX334" s="11"/>
      <c r="OY334" s="11"/>
      <c r="OZ334" s="11"/>
      <c r="PA334" s="11"/>
      <c r="PB334" s="11"/>
      <c r="PC334" s="11"/>
      <c r="PD334" s="11"/>
      <c r="PE334" s="11"/>
      <c r="PF334" s="11"/>
      <c r="PG334" s="11"/>
      <c r="PH334" s="11"/>
      <c r="PI334" s="11"/>
      <c r="PJ334" s="11"/>
      <c r="PK334" s="11"/>
      <c r="PL334" s="11"/>
      <c r="PM334" s="11"/>
      <c r="PN334" s="11"/>
      <c r="PO334" s="11"/>
      <c r="PP334" s="11"/>
      <c r="PQ334" s="11"/>
      <c r="PR334" s="11"/>
      <c r="PS334" s="11"/>
      <c r="PT334" s="11"/>
      <c r="PU334" s="11"/>
      <c r="PV334" s="11"/>
      <c r="PW334" s="11"/>
      <c r="PX334" s="11"/>
      <c r="PY334" s="11"/>
      <c r="PZ334" s="11"/>
      <c r="QA334" s="11"/>
      <c r="QB334" s="11"/>
      <c r="QC334" s="11"/>
      <c r="QD334" s="11"/>
      <c r="QE334" s="11"/>
      <c r="QF334" s="11"/>
      <c r="QG334" s="11"/>
      <c r="QH334" s="11"/>
      <c r="QI334" s="11"/>
      <c r="QJ334" s="11"/>
      <c r="QK334" s="11"/>
      <c r="QL334" s="11"/>
      <c r="QM334" s="11"/>
      <c r="QN334" s="11"/>
      <c r="QO334" s="11"/>
      <c r="QP334" s="11"/>
      <c r="QQ334" s="11"/>
      <c r="QR334" s="11"/>
      <c r="QS334" s="11"/>
      <c r="QT334" s="11"/>
      <c r="QU334" s="11"/>
      <c r="QV334" s="11"/>
      <c r="QW334" s="11"/>
      <c r="QX334" s="11"/>
      <c r="QY334" s="11"/>
      <c r="QZ334" s="11"/>
      <c r="RA334" s="11"/>
      <c r="RB334" s="11"/>
      <c r="RC334" s="11"/>
      <c r="RD334" s="11"/>
      <c r="RE334" s="11"/>
      <c r="RF334" s="11"/>
      <c r="RG334" s="11"/>
      <c r="RH334" s="11"/>
      <c r="RI334" s="11"/>
      <c r="RJ334" s="11"/>
      <c r="RK334" s="11"/>
      <c r="RL334" s="11"/>
      <c r="RM334" s="11"/>
      <c r="RN334" s="11"/>
      <c r="RO334" s="11"/>
      <c r="RP334" s="11"/>
      <c r="RQ334" s="11"/>
      <c r="RR334" s="11"/>
      <c r="RS334" s="11"/>
      <c r="RT334" s="11"/>
      <c r="RU334" s="11"/>
      <c r="RV334" s="11"/>
      <c r="RW334" s="11"/>
      <c r="RX334" s="11"/>
      <c r="RY334" s="11"/>
      <c r="RZ334" s="11"/>
      <c r="SA334" s="11"/>
      <c r="SB334" s="11"/>
      <c r="SC334" s="11"/>
      <c r="SD334" s="11"/>
      <c r="SE334" s="11"/>
      <c r="SF334" s="11"/>
      <c r="SG334" s="11"/>
      <c r="SH334" s="11"/>
      <c r="SI334" s="11"/>
      <c r="SJ334" s="11"/>
      <c r="SK334" s="11"/>
      <c r="SL334" s="11"/>
      <c r="SM334" s="11"/>
      <c r="SN334" s="11"/>
      <c r="SO334" s="11"/>
      <c r="SP334" s="11"/>
      <c r="SQ334" s="11"/>
      <c r="SR334" s="11"/>
      <c r="SS334" s="11"/>
      <c r="ST334" s="11"/>
      <c r="SU334" s="11"/>
      <c r="SV334" s="11"/>
      <c r="SW334" s="11"/>
      <c r="SX334" s="11"/>
      <c r="SY334" s="11"/>
      <c r="SZ334" s="11"/>
      <c r="TA334" s="11"/>
      <c r="TB334" s="11"/>
      <c r="TC334" s="11"/>
      <c r="TD334" s="11"/>
      <c r="TE334" s="11"/>
      <c r="TF334" s="11"/>
      <c r="TG334" s="11"/>
      <c r="TH334" s="11"/>
      <c r="TI334" s="11"/>
      <c r="TJ334" s="11"/>
      <c r="TK334" s="11"/>
      <c r="TL334" s="11"/>
      <c r="TM334" s="11"/>
      <c r="TN334" s="11"/>
      <c r="TO334" s="11"/>
      <c r="TP334" s="11"/>
      <c r="TQ334" s="11"/>
      <c r="TR334" s="11"/>
      <c r="TS334" s="11"/>
      <c r="TT334" s="11"/>
      <c r="TU334" s="11"/>
      <c r="TV334" s="11"/>
      <c r="TW334" s="11"/>
      <c r="TX334" s="11"/>
      <c r="TY334" s="11"/>
      <c r="TZ334" s="11"/>
    </row>
    <row r="335" spans="1:546" x14ac:dyDescent="0.25">
      <c r="A335" s="11"/>
      <c r="B335" s="72"/>
      <c r="C335" s="1" t="s">
        <v>71</v>
      </c>
      <c r="D335" s="50"/>
      <c r="E335" s="79"/>
      <c r="F335" s="1">
        <v>0.56299999999999994</v>
      </c>
      <c r="G335" s="75"/>
      <c r="I335" s="11"/>
      <c r="J335" s="41"/>
      <c r="K335" s="41"/>
      <c r="L335" s="4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1"/>
      <c r="EZ335" s="11"/>
      <c r="FA335" s="11"/>
      <c r="FB335" s="11"/>
      <c r="FC335" s="11"/>
      <c r="FD335" s="11"/>
      <c r="FE335" s="11"/>
      <c r="FF335" s="11"/>
      <c r="FG335" s="11"/>
      <c r="FH335" s="11"/>
      <c r="FI335" s="11"/>
      <c r="FJ335" s="11"/>
      <c r="FK335" s="11"/>
      <c r="FL335" s="11"/>
      <c r="FM335" s="11"/>
      <c r="FN335" s="11"/>
      <c r="FO335" s="11"/>
      <c r="FP335" s="11"/>
      <c r="FQ335" s="11"/>
      <c r="FR335" s="11"/>
      <c r="FS335" s="11"/>
      <c r="FT335" s="11"/>
      <c r="FU335" s="11"/>
      <c r="FV335" s="11"/>
      <c r="FW335" s="11"/>
      <c r="FX335" s="11"/>
      <c r="FY335" s="11"/>
      <c r="FZ335" s="11"/>
      <c r="GA335" s="11"/>
      <c r="GB335" s="11"/>
      <c r="GC335" s="11"/>
      <c r="GD335" s="11"/>
      <c r="GE335" s="11"/>
      <c r="GF335" s="11"/>
      <c r="GG335" s="11"/>
      <c r="GH335" s="11"/>
      <c r="GI335" s="11"/>
      <c r="GJ335" s="11"/>
      <c r="GK335" s="11"/>
      <c r="GL335" s="11"/>
      <c r="GM335" s="11"/>
      <c r="GN335" s="11"/>
      <c r="GO335" s="11"/>
      <c r="GP335" s="11"/>
      <c r="GQ335" s="11"/>
      <c r="GR335" s="11"/>
      <c r="GS335" s="11"/>
      <c r="GT335" s="11"/>
      <c r="GU335" s="11"/>
      <c r="GV335" s="11"/>
      <c r="GW335" s="11"/>
      <c r="GX335" s="11"/>
      <c r="GY335" s="11"/>
      <c r="GZ335" s="11"/>
      <c r="HA335" s="11"/>
      <c r="HB335" s="11"/>
      <c r="HC335" s="11"/>
      <c r="HD335" s="11"/>
      <c r="HE335" s="11"/>
      <c r="HF335" s="11"/>
      <c r="HG335" s="11"/>
      <c r="HH335" s="11"/>
      <c r="HI335" s="11"/>
      <c r="HJ335" s="11"/>
      <c r="HK335" s="11"/>
      <c r="HL335" s="11"/>
      <c r="HM335" s="11"/>
      <c r="HN335" s="11"/>
      <c r="HO335" s="11"/>
      <c r="HP335" s="11"/>
      <c r="HQ335" s="11"/>
      <c r="HR335" s="11"/>
      <c r="HS335" s="11"/>
      <c r="HT335" s="11"/>
      <c r="HU335" s="11"/>
      <c r="HV335" s="11"/>
      <c r="HW335" s="11"/>
      <c r="HX335" s="11"/>
      <c r="HY335" s="11"/>
      <c r="HZ335" s="11"/>
      <c r="IA335" s="11"/>
      <c r="IB335" s="11"/>
      <c r="IC335" s="11"/>
      <c r="ID335" s="11"/>
      <c r="IE335" s="11"/>
      <c r="IF335" s="11"/>
      <c r="IG335" s="11"/>
      <c r="IH335" s="11"/>
      <c r="II335" s="11"/>
      <c r="IJ335" s="11"/>
      <c r="IK335" s="11"/>
      <c r="IL335" s="11"/>
      <c r="IM335" s="11"/>
      <c r="IN335" s="11"/>
      <c r="IO335" s="11"/>
      <c r="IP335" s="11"/>
      <c r="IQ335" s="11"/>
      <c r="IR335" s="11"/>
      <c r="IS335" s="11"/>
      <c r="IT335" s="11"/>
      <c r="IU335" s="11"/>
      <c r="IV335" s="11"/>
      <c r="IW335" s="11"/>
      <c r="IX335" s="11"/>
      <c r="IY335" s="11"/>
      <c r="IZ335" s="11"/>
      <c r="JA335" s="11"/>
      <c r="JB335" s="11"/>
      <c r="JC335" s="11"/>
      <c r="JD335" s="11"/>
      <c r="JE335" s="11"/>
      <c r="JF335" s="11"/>
      <c r="JG335" s="11"/>
      <c r="JH335" s="11"/>
      <c r="JI335" s="11"/>
      <c r="JJ335" s="11"/>
      <c r="JK335" s="11"/>
      <c r="JL335" s="11"/>
      <c r="JM335" s="11"/>
      <c r="JN335" s="11"/>
      <c r="JO335" s="11"/>
      <c r="JP335" s="11"/>
      <c r="JQ335" s="11"/>
      <c r="JR335" s="11"/>
      <c r="JS335" s="11"/>
      <c r="JT335" s="11"/>
      <c r="JU335" s="11"/>
      <c r="JV335" s="11"/>
      <c r="JW335" s="11"/>
      <c r="JX335" s="11"/>
      <c r="JY335" s="11"/>
      <c r="JZ335" s="11"/>
      <c r="KA335" s="11"/>
      <c r="KB335" s="11"/>
      <c r="KC335" s="11"/>
      <c r="KD335" s="11"/>
      <c r="KE335" s="11"/>
      <c r="KF335" s="11"/>
      <c r="KG335" s="11"/>
      <c r="KH335" s="11"/>
      <c r="KI335" s="11"/>
      <c r="KJ335" s="11"/>
      <c r="KK335" s="11"/>
      <c r="KL335" s="11"/>
      <c r="KM335" s="11"/>
      <c r="KN335" s="11"/>
      <c r="KO335" s="11"/>
      <c r="KP335" s="11"/>
      <c r="KQ335" s="11"/>
      <c r="KR335" s="11"/>
      <c r="KS335" s="11"/>
      <c r="KT335" s="11"/>
      <c r="KU335" s="11"/>
      <c r="KV335" s="11"/>
      <c r="KW335" s="11"/>
      <c r="KX335" s="11"/>
      <c r="KY335" s="11"/>
      <c r="KZ335" s="11"/>
      <c r="LA335" s="11"/>
      <c r="LB335" s="11"/>
      <c r="LC335" s="11"/>
      <c r="LD335" s="11"/>
      <c r="LE335" s="11"/>
      <c r="LF335" s="11"/>
      <c r="LG335" s="11"/>
      <c r="LH335" s="11"/>
      <c r="LI335" s="11"/>
      <c r="LJ335" s="11"/>
      <c r="LK335" s="11"/>
      <c r="LL335" s="11"/>
      <c r="LM335" s="11"/>
      <c r="LN335" s="11"/>
      <c r="LO335" s="11"/>
      <c r="LP335" s="11"/>
      <c r="LQ335" s="11"/>
      <c r="LR335" s="11"/>
      <c r="LS335" s="11"/>
      <c r="LT335" s="11"/>
      <c r="LU335" s="11"/>
      <c r="LV335" s="11"/>
      <c r="LW335" s="11"/>
      <c r="LX335" s="11"/>
      <c r="LY335" s="11"/>
      <c r="LZ335" s="11"/>
      <c r="MA335" s="11"/>
      <c r="MB335" s="11"/>
      <c r="MC335" s="11"/>
      <c r="MD335" s="11"/>
      <c r="ME335" s="11"/>
      <c r="MF335" s="11"/>
      <c r="MG335" s="11"/>
      <c r="MH335" s="11"/>
      <c r="MI335" s="11"/>
      <c r="MJ335" s="11"/>
      <c r="MK335" s="11"/>
      <c r="ML335" s="11"/>
      <c r="MM335" s="11"/>
      <c r="MN335" s="11"/>
      <c r="MO335" s="11"/>
      <c r="MP335" s="11"/>
      <c r="MQ335" s="11"/>
      <c r="MR335" s="11"/>
      <c r="MS335" s="11"/>
      <c r="MT335" s="11"/>
      <c r="MU335" s="11"/>
      <c r="MV335" s="11"/>
      <c r="MW335" s="11"/>
      <c r="MX335" s="11"/>
      <c r="MY335" s="11"/>
      <c r="MZ335" s="11"/>
      <c r="NA335" s="11"/>
      <c r="NB335" s="11"/>
      <c r="NC335" s="11"/>
      <c r="ND335" s="11"/>
      <c r="NE335" s="11"/>
      <c r="NF335" s="11"/>
      <c r="NG335" s="11"/>
      <c r="NH335" s="11"/>
      <c r="NI335" s="11"/>
      <c r="NJ335" s="11"/>
      <c r="NK335" s="11"/>
      <c r="NL335" s="11"/>
      <c r="NM335" s="11"/>
      <c r="NN335" s="11"/>
      <c r="NO335" s="11"/>
      <c r="NP335" s="11"/>
      <c r="NQ335" s="11"/>
      <c r="NR335" s="11"/>
      <c r="NS335" s="11"/>
      <c r="NT335" s="11"/>
      <c r="NU335" s="11"/>
      <c r="NV335" s="11"/>
      <c r="NW335" s="11"/>
      <c r="NX335" s="11"/>
      <c r="NY335" s="11"/>
      <c r="NZ335" s="11"/>
      <c r="OA335" s="11"/>
      <c r="OB335" s="11"/>
      <c r="OC335" s="11"/>
      <c r="OD335" s="11"/>
      <c r="OE335" s="11"/>
      <c r="OF335" s="11"/>
      <c r="OG335" s="11"/>
      <c r="OH335" s="11"/>
      <c r="OI335" s="11"/>
      <c r="OJ335" s="11"/>
      <c r="OK335" s="11"/>
      <c r="OL335" s="11"/>
      <c r="OM335" s="11"/>
      <c r="ON335" s="11"/>
      <c r="OO335" s="11"/>
      <c r="OP335" s="11"/>
      <c r="OQ335" s="11"/>
      <c r="OR335" s="11"/>
      <c r="OS335" s="11"/>
      <c r="OT335" s="11"/>
      <c r="OU335" s="11"/>
      <c r="OV335" s="11"/>
      <c r="OW335" s="11"/>
      <c r="OX335" s="11"/>
      <c r="OY335" s="11"/>
      <c r="OZ335" s="11"/>
      <c r="PA335" s="11"/>
      <c r="PB335" s="11"/>
      <c r="PC335" s="11"/>
      <c r="PD335" s="11"/>
      <c r="PE335" s="11"/>
      <c r="PF335" s="11"/>
      <c r="PG335" s="11"/>
      <c r="PH335" s="11"/>
      <c r="PI335" s="11"/>
      <c r="PJ335" s="11"/>
      <c r="PK335" s="11"/>
      <c r="PL335" s="11"/>
      <c r="PM335" s="11"/>
      <c r="PN335" s="11"/>
      <c r="PO335" s="11"/>
      <c r="PP335" s="11"/>
      <c r="PQ335" s="11"/>
      <c r="PR335" s="11"/>
      <c r="PS335" s="11"/>
      <c r="PT335" s="11"/>
      <c r="PU335" s="11"/>
      <c r="PV335" s="11"/>
      <c r="PW335" s="11"/>
      <c r="PX335" s="11"/>
      <c r="PY335" s="11"/>
      <c r="PZ335" s="11"/>
      <c r="QA335" s="11"/>
      <c r="QB335" s="11"/>
      <c r="QC335" s="11"/>
      <c r="QD335" s="11"/>
      <c r="QE335" s="11"/>
      <c r="QF335" s="11"/>
      <c r="QG335" s="11"/>
      <c r="QH335" s="11"/>
      <c r="QI335" s="11"/>
      <c r="QJ335" s="11"/>
      <c r="QK335" s="11"/>
      <c r="QL335" s="11"/>
      <c r="QM335" s="11"/>
      <c r="QN335" s="11"/>
      <c r="QO335" s="11"/>
      <c r="QP335" s="11"/>
      <c r="QQ335" s="11"/>
      <c r="QR335" s="11"/>
      <c r="QS335" s="11"/>
      <c r="QT335" s="11"/>
      <c r="QU335" s="11"/>
      <c r="QV335" s="11"/>
      <c r="QW335" s="11"/>
      <c r="QX335" s="11"/>
      <c r="QY335" s="11"/>
      <c r="QZ335" s="11"/>
      <c r="RA335" s="11"/>
      <c r="RB335" s="11"/>
      <c r="RC335" s="11"/>
      <c r="RD335" s="11"/>
      <c r="RE335" s="11"/>
      <c r="RF335" s="11"/>
      <c r="RG335" s="11"/>
      <c r="RH335" s="11"/>
      <c r="RI335" s="11"/>
      <c r="RJ335" s="11"/>
      <c r="RK335" s="11"/>
      <c r="RL335" s="11"/>
      <c r="RM335" s="11"/>
      <c r="RN335" s="11"/>
      <c r="RO335" s="11"/>
      <c r="RP335" s="11"/>
      <c r="RQ335" s="11"/>
      <c r="RR335" s="11"/>
      <c r="RS335" s="11"/>
      <c r="RT335" s="11"/>
      <c r="RU335" s="11"/>
      <c r="RV335" s="11"/>
      <c r="RW335" s="11"/>
      <c r="RX335" s="11"/>
      <c r="RY335" s="11"/>
      <c r="RZ335" s="11"/>
      <c r="SA335" s="11"/>
      <c r="SB335" s="11"/>
      <c r="SC335" s="11"/>
      <c r="SD335" s="11"/>
      <c r="SE335" s="11"/>
      <c r="SF335" s="11"/>
      <c r="SG335" s="11"/>
      <c r="SH335" s="11"/>
      <c r="SI335" s="11"/>
      <c r="SJ335" s="11"/>
      <c r="SK335" s="11"/>
      <c r="SL335" s="11"/>
      <c r="SM335" s="11"/>
      <c r="SN335" s="11"/>
      <c r="SO335" s="11"/>
      <c r="SP335" s="11"/>
      <c r="SQ335" s="11"/>
      <c r="SR335" s="11"/>
      <c r="SS335" s="11"/>
      <c r="ST335" s="11"/>
      <c r="SU335" s="11"/>
      <c r="SV335" s="11"/>
      <c r="SW335" s="11"/>
      <c r="SX335" s="11"/>
      <c r="SY335" s="11"/>
      <c r="SZ335" s="11"/>
      <c r="TA335" s="11"/>
      <c r="TB335" s="11"/>
      <c r="TC335" s="11"/>
      <c r="TD335" s="11"/>
      <c r="TE335" s="11"/>
      <c r="TF335" s="11"/>
      <c r="TG335" s="11"/>
      <c r="TH335" s="11"/>
      <c r="TI335" s="11"/>
      <c r="TJ335" s="11"/>
      <c r="TK335" s="11"/>
      <c r="TL335" s="11"/>
      <c r="TM335" s="11"/>
      <c r="TN335" s="11"/>
      <c r="TO335" s="11"/>
      <c r="TP335" s="11"/>
      <c r="TQ335" s="11"/>
      <c r="TR335" s="11"/>
      <c r="TS335" s="11"/>
      <c r="TT335" s="11"/>
      <c r="TU335" s="11"/>
      <c r="TV335" s="11"/>
      <c r="TW335" s="11"/>
      <c r="TX335" s="11"/>
      <c r="TY335" s="11"/>
      <c r="TZ335" s="11"/>
    </row>
    <row r="336" spans="1:546" x14ac:dyDescent="0.25">
      <c r="A336" s="11"/>
      <c r="B336" s="72">
        <v>3770</v>
      </c>
      <c r="C336" s="1" t="s">
        <v>3</v>
      </c>
      <c r="D336" s="1">
        <v>11.026999999999999</v>
      </c>
      <c r="E336" s="77">
        <f t="shared" ref="E336" si="10">AVERAGE(D336:D339)</f>
        <v>10.31625</v>
      </c>
      <c r="F336" s="1">
        <v>4.3470000000000004</v>
      </c>
      <c r="G336" s="73">
        <f t="shared" ref="G336" si="11">AVERAGE(F336:F343)</f>
        <v>1.9177499999999998</v>
      </c>
      <c r="I336" s="11"/>
      <c r="J336" s="41"/>
      <c r="K336" s="41"/>
      <c r="L336" s="4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  <c r="EM336" s="11"/>
      <c r="EN336" s="11"/>
      <c r="EO336" s="11"/>
      <c r="EP336" s="11"/>
      <c r="EQ336" s="11"/>
      <c r="ER336" s="11"/>
      <c r="ES336" s="11"/>
      <c r="ET336" s="11"/>
      <c r="EU336" s="11"/>
      <c r="EV336" s="11"/>
      <c r="EW336" s="11"/>
      <c r="EX336" s="11"/>
      <c r="EY336" s="11"/>
      <c r="EZ336" s="11"/>
      <c r="FA336" s="11"/>
      <c r="FB336" s="11"/>
      <c r="FC336" s="11"/>
      <c r="FD336" s="11"/>
      <c r="FE336" s="11"/>
      <c r="FF336" s="11"/>
      <c r="FG336" s="11"/>
      <c r="FH336" s="11"/>
      <c r="FI336" s="11"/>
      <c r="FJ336" s="11"/>
      <c r="FK336" s="11"/>
      <c r="FL336" s="11"/>
      <c r="FM336" s="11"/>
      <c r="FN336" s="11"/>
      <c r="FO336" s="11"/>
      <c r="FP336" s="11"/>
      <c r="FQ336" s="11"/>
      <c r="FR336" s="11"/>
      <c r="FS336" s="11"/>
      <c r="FT336" s="11"/>
      <c r="FU336" s="11"/>
      <c r="FV336" s="11"/>
      <c r="FW336" s="11"/>
      <c r="FX336" s="11"/>
      <c r="FY336" s="11"/>
      <c r="FZ336" s="11"/>
      <c r="GA336" s="11"/>
      <c r="GB336" s="11"/>
      <c r="GC336" s="11"/>
      <c r="GD336" s="11"/>
      <c r="GE336" s="11"/>
      <c r="GF336" s="11"/>
      <c r="GG336" s="11"/>
      <c r="GH336" s="11"/>
      <c r="GI336" s="11"/>
      <c r="GJ336" s="11"/>
      <c r="GK336" s="11"/>
      <c r="GL336" s="11"/>
      <c r="GM336" s="11"/>
      <c r="GN336" s="11"/>
      <c r="GO336" s="11"/>
      <c r="GP336" s="11"/>
      <c r="GQ336" s="11"/>
      <c r="GR336" s="11"/>
      <c r="GS336" s="11"/>
      <c r="GT336" s="11"/>
      <c r="GU336" s="11"/>
      <c r="GV336" s="11"/>
      <c r="GW336" s="11"/>
      <c r="GX336" s="11"/>
      <c r="GY336" s="11"/>
      <c r="GZ336" s="11"/>
      <c r="HA336" s="11"/>
      <c r="HB336" s="11"/>
      <c r="HC336" s="11"/>
      <c r="HD336" s="11"/>
      <c r="HE336" s="11"/>
      <c r="HF336" s="11"/>
      <c r="HG336" s="11"/>
      <c r="HH336" s="11"/>
      <c r="HI336" s="11"/>
      <c r="HJ336" s="11"/>
      <c r="HK336" s="11"/>
      <c r="HL336" s="11"/>
      <c r="HM336" s="11"/>
      <c r="HN336" s="11"/>
      <c r="HO336" s="11"/>
      <c r="HP336" s="11"/>
      <c r="HQ336" s="11"/>
      <c r="HR336" s="11"/>
      <c r="HS336" s="11"/>
      <c r="HT336" s="11"/>
      <c r="HU336" s="11"/>
      <c r="HV336" s="11"/>
      <c r="HW336" s="11"/>
      <c r="HX336" s="11"/>
      <c r="HY336" s="11"/>
      <c r="HZ336" s="11"/>
      <c r="IA336" s="11"/>
      <c r="IB336" s="11"/>
      <c r="IC336" s="11"/>
      <c r="ID336" s="11"/>
      <c r="IE336" s="11"/>
      <c r="IF336" s="11"/>
      <c r="IG336" s="11"/>
      <c r="IH336" s="11"/>
      <c r="II336" s="11"/>
      <c r="IJ336" s="11"/>
      <c r="IK336" s="11"/>
      <c r="IL336" s="11"/>
      <c r="IM336" s="11"/>
      <c r="IN336" s="11"/>
      <c r="IO336" s="11"/>
      <c r="IP336" s="11"/>
      <c r="IQ336" s="11"/>
      <c r="IR336" s="11"/>
      <c r="IS336" s="11"/>
      <c r="IT336" s="11"/>
      <c r="IU336" s="11"/>
      <c r="IV336" s="11"/>
      <c r="IW336" s="11"/>
      <c r="IX336" s="11"/>
      <c r="IY336" s="11"/>
      <c r="IZ336" s="11"/>
      <c r="JA336" s="11"/>
      <c r="JB336" s="11"/>
      <c r="JC336" s="11"/>
      <c r="JD336" s="11"/>
      <c r="JE336" s="11"/>
      <c r="JF336" s="11"/>
      <c r="JG336" s="11"/>
      <c r="JH336" s="11"/>
      <c r="JI336" s="11"/>
      <c r="JJ336" s="11"/>
      <c r="JK336" s="11"/>
      <c r="JL336" s="11"/>
      <c r="JM336" s="11"/>
      <c r="JN336" s="11"/>
      <c r="JO336" s="11"/>
      <c r="JP336" s="11"/>
      <c r="JQ336" s="11"/>
      <c r="JR336" s="11"/>
      <c r="JS336" s="11"/>
      <c r="JT336" s="11"/>
      <c r="JU336" s="11"/>
      <c r="JV336" s="11"/>
      <c r="JW336" s="11"/>
      <c r="JX336" s="11"/>
      <c r="JY336" s="11"/>
      <c r="JZ336" s="11"/>
      <c r="KA336" s="11"/>
      <c r="KB336" s="11"/>
      <c r="KC336" s="11"/>
      <c r="KD336" s="11"/>
      <c r="KE336" s="11"/>
      <c r="KF336" s="11"/>
      <c r="KG336" s="11"/>
      <c r="KH336" s="11"/>
      <c r="KI336" s="11"/>
      <c r="KJ336" s="11"/>
      <c r="KK336" s="11"/>
      <c r="KL336" s="11"/>
      <c r="KM336" s="11"/>
      <c r="KN336" s="11"/>
      <c r="KO336" s="11"/>
      <c r="KP336" s="11"/>
      <c r="KQ336" s="11"/>
      <c r="KR336" s="11"/>
      <c r="KS336" s="11"/>
      <c r="KT336" s="11"/>
      <c r="KU336" s="11"/>
      <c r="KV336" s="11"/>
      <c r="KW336" s="11"/>
      <c r="KX336" s="11"/>
      <c r="KY336" s="11"/>
      <c r="KZ336" s="11"/>
      <c r="LA336" s="11"/>
      <c r="LB336" s="11"/>
      <c r="LC336" s="11"/>
      <c r="LD336" s="11"/>
      <c r="LE336" s="11"/>
      <c r="LF336" s="11"/>
      <c r="LG336" s="11"/>
      <c r="LH336" s="11"/>
      <c r="LI336" s="11"/>
      <c r="LJ336" s="11"/>
      <c r="LK336" s="11"/>
      <c r="LL336" s="11"/>
      <c r="LM336" s="11"/>
      <c r="LN336" s="11"/>
      <c r="LO336" s="11"/>
      <c r="LP336" s="11"/>
      <c r="LQ336" s="11"/>
      <c r="LR336" s="11"/>
      <c r="LS336" s="11"/>
      <c r="LT336" s="11"/>
      <c r="LU336" s="11"/>
      <c r="LV336" s="11"/>
      <c r="LW336" s="11"/>
      <c r="LX336" s="11"/>
      <c r="LY336" s="11"/>
      <c r="LZ336" s="11"/>
      <c r="MA336" s="11"/>
      <c r="MB336" s="11"/>
      <c r="MC336" s="11"/>
      <c r="MD336" s="11"/>
      <c r="ME336" s="11"/>
      <c r="MF336" s="11"/>
      <c r="MG336" s="11"/>
      <c r="MH336" s="11"/>
      <c r="MI336" s="11"/>
      <c r="MJ336" s="11"/>
      <c r="MK336" s="11"/>
      <c r="ML336" s="11"/>
      <c r="MM336" s="11"/>
      <c r="MN336" s="11"/>
      <c r="MO336" s="11"/>
      <c r="MP336" s="11"/>
      <c r="MQ336" s="11"/>
      <c r="MR336" s="11"/>
      <c r="MS336" s="11"/>
      <c r="MT336" s="11"/>
      <c r="MU336" s="11"/>
      <c r="MV336" s="11"/>
      <c r="MW336" s="11"/>
      <c r="MX336" s="11"/>
      <c r="MY336" s="11"/>
      <c r="MZ336" s="11"/>
      <c r="NA336" s="11"/>
      <c r="NB336" s="11"/>
      <c r="NC336" s="11"/>
      <c r="ND336" s="11"/>
      <c r="NE336" s="11"/>
      <c r="NF336" s="11"/>
      <c r="NG336" s="11"/>
      <c r="NH336" s="11"/>
      <c r="NI336" s="11"/>
      <c r="NJ336" s="11"/>
      <c r="NK336" s="11"/>
      <c r="NL336" s="11"/>
      <c r="NM336" s="11"/>
      <c r="NN336" s="11"/>
      <c r="NO336" s="11"/>
      <c r="NP336" s="11"/>
      <c r="NQ336" s="11"/>
      <c r="NR336" s="11"/>
      <c r="NS336" s="11"/>
      <c r="NT336" s="11"/>
      <c r="NU336" s="11"/>
      <c r="NV336" s="11"/>
      <c r="NW336" s="11"/>
      <c r="NX336" s="11"/>
      <c r="NY336" s="11"/>
      <c r="NZ336" s="11"/>
      <c r="OA336" s="11"/>
      <c r="OB336" s="11"/>
      <c r="OC336" s="11"/>
      <c r="OD336" s="11"/>
      <c r="OE336" s="11"/>
      <c r="OF336" s="11"/>
      <c r="OG336" s="11"/>
      <c r="OH336" s="11"/>
      <c r="OI336" s="11"/>
      <c r="OJ336" s="11"/>
      <c r="OK336" s="11"/>
      <c r="OL336" s="11"/>
      <c r="OM336" s="11"/>
      <c r="ON336" s="11"/>
      <c r="OO336" s="11"/>
      <c r="OP336" s="11"/>
      <c r="OQ336" s="11"/>
      <c r="OR336" s="11"/>
      <c r="OS336" s="11"/>
      <c r="OT336" s="11"/>
      <c r="OU336" s="11"/>
      <c r="OV336" s="11"/>
      <c r="OW336" s="11"/>
      <c r="OX336" s="11"/>
      <c r="OY336" s="11"/>
      <c r="OZ336" s="11"/>
      <c r="PA336" s="11"/>
      <c r="PB336" s="11"/>
      <c r="PC336" s="11"/>
      <c r="PD336" s="11"/>
      <c r="PE336" s="11"/>
      <c r="PF336" s="11"/>
      <c r="PG336" s="11"/>
      <c r="PH336" s="11"/>
      <c r="PI336" s="11"/>
      <c r="PJ336" s="11"/>
      <c r="PK336" s="11"/>
      <c r="PL336" s="11"/>
      <c r="PM336" s="11"/>
      <c r="PN336" s="11"/>
      <c r="PO336" s="11"/>
      <c r="PP336" s="11"/>
      <c r="PQ336" s="11"/>
      <c r="PR336" s="11"/>
      <c r="PS336" s="11"/>
      <c r="PT336" s="11"/>
      <c r="PU336" s="11"/>
      <c r="PV336" s="11"/>
      <c r="PW336" s="11"/>
      <c r="PX336" s="11"/>
      <c r="PY336" s="11"/>
      <c r="PZ336" s="11"/>
      <c r="QA336" s="11"/>
      <c r="QB336" s="11"/>
      <c r="QC336" s="11"/>
      <c r="QD336" s="11"/>
      <c r="QE336" s="11"/>
      <c r="QF336" s="11"/>
      <c r="QG336" s="11"/>
      <c r="QH336" s="11"/>
      <c r="QI336" s="11"/>
      <c r="QJ336" s="11"/>
      <c r="QK336" s="11"/>
      <c r="QL336" s="11"/>
      <c r="QM336" s="11"/>
      <c r="QN336" s="11"/>
      <c r="QO336" s="11"/>
      <c r="QP336" s="11"/>
      <c r="QQ336" s="11"/>
      <c r="QR336" s="11"/>
      <c r="QS336" s="11"/>
      <c r="QT336" s="11"/>
      <c r="QU336" s="11"/>
      <c r="QV336" s="11"/>
      <c r="QW336" s="11"/>
      <c r="QX336" s="11"/>
      <c r="QY336" s="11"/>
      <c r="QZ336" s="11"/>
      <c r="RA336" s="11"/>
      <c r="RB336" s="11"/>
      <c r="RC336" s="11"/>
      <c r="RD336" s="11"/>
      <c r="RE336" s="11"/>
      <c r="RF336" s="11"/>
      <c r="RG336" s="11"/>
      <c r="RH336" s="11"/>
      <c r="RI336" s="11"/>
      <c r="RJ336" s="11"/>
      <c r="RK336" s="11"/>
      <c r="RL336" s="11"/>
      <c r="RM336" s="11"/>
      <c r="RN336" s="11"/>
      <c r="RO336" s="11"/>
      <c r="RP336" s="11"/>
      <c r="RQ336" s="11"/>
      <c r="RR336" s="11"/>
      <c r="RS336" s="11"/>
      <c r="RT336" s="11"/>
      <c r="RU336" s="11"/>
      <c r="RV336" s="11"/>
      <c r="RW336" s="11"/>
      <c r="RX336" s="11"/>
      <c r="RY336" s="11"/>
      <c r="RZ336" s="11"/>
      <c r="SA336" s="11"/>
      <c r="SB336" s="11"/>
      <c r="SC336" s="11"/>
      <c r="SD336" s="11"/>
      <c r="SE336" s="11"/>
      <c r="SF336" s="11"/>
      <c r="SG336" s="11"/>
      <c r="SH336" s="11"/>
      <c r="SI336" s="11"/>
      <c r="SJ336" s="11"/>
      <c r="SK336" s="11"/>
      <c r="SL336" s="11"/>
      <c r="SM336" s="11"/>
      <c r="SN336" s="11"/>
      <c r="SO336" s="11"/>
      <c r="SP336" s="11"/>
      <c r="SQ336" s="11"/>
      <c r="SR336" s="11"/>
      <c r="SS336" s="11"/>
      <c r="ST336" s="11"/>
      <c r="SU336" s="11"/>
      <c r="SV336" s="11"/>
      <c r="SW336" s="11"/>
      <c r="SX336" s="11"/>
      <c r="SY336" s="11"/>
      <c r="SZ336" s="11"/>
      <c r="TA336" s="11"/>
      <c r="TB336" s="11"/>
      <c r="TC336" s="11"/>
      <c r="TD336" s="11"/>
      <c r="TE336" s="11"/>
      <c r="TF336" s="11"/>
      <c r="TG336" s="11"/>
      <c r="TH336" s="11"/>
      <c r="TI336" s="11"/>
      <c r="TJ336" s="11"/>
      <c r="TK336" s="11"/>
      <c r="TL336" s="11"/>
      <c r="TM336" s="11"/>
      <c r="TN336" s="11"/>
      <c r="TO336" s="11"/>
      <c r="TP336" s="11"/>
      <c r="TQ336" s="11"/>
      <c r="TR336" s="11"/>
      <c r="TS336" s="11"/>
      <c r="TT336" s="11"/>
      <c r="TU336" s="11"/>
      <c r="TV336" s="11"/>
      <c r="TW336" s="11"/>
      <c r="TX336" s="11"/>
      <c r="TY336" s="11"/>
      <c r="TZ336" s="11"/>
    </row>
    <row r="337" spans="1:546" x14ac:dyDescent="0.25">
      <c r="A337" s="11"/>
      <c r="B337" s="72"/>
      <c r="C337" s="1" t="s">
        <v>4</v>
      </c>
      <c r="D337" s="1">
        <v>11.329000000000001</v>
      </c>
      <c r="E337" s="78"/>
      <c r="F337" s="1">
        <v>0.20899999999999999</v>
      </c>
      <c r="G337" s="74"/>
      <c r="I337" s="11">
        <v>3770</v>
      </c>
      <c r="J337" s="41">
        <v>10.31625</v>
      </c>
      <c r="K337" s="41"/>
      <c r="L337" s="11">
        <v>3770</v>
      </c>
      <c r="M337" s="11">
        <v>1.9177499999999998</v>
      </c>
      <c r="O337" s="11">
        <v>4289</v>
      </c>
      <c r="P337" s="11">
        <v>3.1022500000000002</v>
      </c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  <c r="EM337" s="11"/>
      <c r="EN337" s="11"/>
      <c r="EO337" s="11"/>
      <c r="EP337" s="11"/>
      <c r="EQ337" s="11"/>
      <c r="ER337" s="11"/>
      <c r="ES337" s="11"/>
      <c r="ET337" s="11"/>
      <c r="EU337" s="11"/>
      <c r="EV337" s="11"/>
      <c r="EW337" s="11"/>
      <c r="EX337" s="11"/>
      <c r="EY337" s="11"/>
      <c r="EZ337" s="11"/>
      <c r="FA337" s="11"/>
      <c r="FB337" s="11"/>
      <c r="FC337" s="11"/>
      <c r="FD337" s="11"/>
      <c r="FE337" s="11"/>
      <c r="FF337" s="11"/>
      <c r="FG337" s="11"/>
      <c r="FH337" s="11"/>
      <c r="FI337" s="11"/>
      <c r="FJ337" s="11"/>
      <c r="FK337" s="11"/>
      <c r="FL337" s="11"/>
      <c r="FM337" s="11"/>
      <c r="FN337" s="11"/>
      <c r="FO337" s="11"/>
      <c r="FP337" s="11"/>
      <c r="FQ337" s="11"/>
      <c r="FR337" s="11"/>
      <c r="FS337" s="11"/>
      <c r="FT337" s="11"/>
      <c r="FU337" s="11"/>
      <c r="FV337" s="11"/>
      <c r="FW337" s="11"/>
      <c r="FX337" s="11"/>
      <c r="FY337" s="11"/>
      <c r="FZ337" s="11"/>
      <c r="GA337" s="11"/>
      <c r="GB337" s="11"/>
      <c r="GC337" s="11"/>
      <c r="GD337" s="11"/>
      <c r="GE337" s="11"/>
      <c r="GF337" s="11"/>
      <c r="GG337" s="11"/>
      <c r="GH337" s="11"/>
      <c r="GI337" s="11"/>
      <c r="GJ337" s="11"/>
      <c r="GK337" s="11"/>
      <c r="GL337" s="11"/>
      <c r="GM337" s="11"/>
      <c r="GN337" s="11"/>
      <c r="GO337" s="11"/>
      <c r="GP337" s="11"/>
      <c r="GQ337" s="11"/>
      <c r="GR337" s="11"/>
      <c r="GS337" s="11"/>
      <c r="GT337" s="11"/>
      <c r="GU337" s="11"/>
      <c r="GV337" s="11"/>
      <c r="GW337" s="11"/>
      <c r="GX337" s="11"/>
      <c r="GY337" s="11"/>
      <c r="GZ337" s="11"/>
      <c r="HA337" s="11"/>
      <c r="HB337" s="11"/>
      <c r="HC337" s="11"/>
      <c r="HD337" s="11"/>
      <c r="HE337" s="11"/>
      <c r="HF337" s="11"/>
      <c r="HG337" s="11"/>
      <c r="HH337" s="11"/>
      <c r="HI337" s="11"/>
      <c r="HJ337" s="11"/>
      <c r="HK337" s="11"/>
      <c r="HL337" s="11"/>
      <c r="HM337" s="11"/>
      <c r="HN337" s="11"/>
      <c r="HO337" s="11"/>
      <c r="HP337" s="11"/>
      <c r="HQ337" s="11"/>
      <c r="HR337" s="11"/>
      <c r="HS337" s="11"/>
      <c r="HT337" s="11"/>
      <c r="HU337" s="11"/>
      <c r="HV337" s="11"/>
      <c r="HW337" s="11"/>
      <c r="HX337" s="11"/>
      <c r="HY337" s="11"/>
      <c r="HZ337" s="11"/>
      <c r="IA337" s="11"/>
      <c r="IB337" s="11"/>
      <c r="IC337" s="11"/>
      <c r="ID337" s="11"/>
      <c r="IE337" s="11"/>
      <c r="IF337" s="11"/>
      <c r="IG337" s="11"/>
      <c r="IH337" s="11"/>
      <c r="II337" s="11"/>
      <c r="IJ337" s="11"/>
      <c r="IK337" s="11"/>
      <c r="IL337" s="11"/>
      <c r="IM337" s="11"/>
      <c r="IN337" s="11"/>
      <c r="IO337" s="11"/>
      <c r="IP337" s="11"/>
      <c r="IQ337" s="11"/>
      <c r="IR337" s="11"/>
      <c r="IS337" s="11"/>
      <c r="IT337" s="11"/>
      <c r="IU337" s="11"/>
      <c r="IV337" s="11"/>
      <c r="IW337" s="11"/>
      <c r="IX337" s="11"/>
      <c r="IY337" s="11"/>
      <c r="IZ337" s="11"/>
      <c r="JA337" s="11"/>
      <c r="JB337" s="11"/>
      <c r="JC337" s="11"/>
      <c r="JD337" s="11"/>
      <c r="JE337" s="11"/>
      <c r="JF337" s="11"/>
      <c r="JG337" s="11"/>
      <c r="JH337" s="11"/>
      <c r="JI337" s="11"/>
      <c r="JJ337" s="11"/>
      <c r="JK337" s="11"/>
      <c r="JL337" s="11"/>
      <c r="JM337" s="11"/>
      <c r="JN337" s="11"/>
      <c r="JO337" s="11"/>
      <c r="JP337" s="11"/>
      <c r="JQ337" s="11"/>
      <c r="JR337" s="11"/>
      <c r="JS337" s="11"/>
      <c r="JT337" s="11"/>
      <c r="JU337" s="11"/>
      <c r="JV337" s="11"/>
      <c r="JW337" s="11"/>
      <c r="JX337" s="11"/>
      <c r="JY337" s="11"/>
      <c r="JZ337" s="11"/>
      <c r="KA337" s="11"/>
      <c r="KB337" s="11"/>
      <c r="KC337" s="11"/>
      <c r="KD337" s="11"/>
      <c r="KE337" s="11"/>
      <c r="KF337" s="11"/>
      <c r="KG337" s="11"/>
      <c r="KH337" s="11"/>
      <c r="KI337" s="11"/>
      <c r="KJ337" s="11"/>
      <c r="KK337" s="11"/>
      <c r="KL337" s="11"/>
      <c r="KM337" s="11"/>
      <c r="KN337" s="11"/>
      <c r="KO337" s="11"/>
      <c r="KP337" s="11"/>
      <c r="KQ337" s="11"/>
      <c r="KR337" s="11"/>
      <c r="KS337" s="11"/>
      <c r="KT337" s="11"/>
      <c r="KU337" s="11"/>
      <c r="KV337" s="11"/>
      <c r="KW337" s="11"/>
      <c r="KX337" s="11"/>
      <c r="KY337" s="11"/>
      <c r="KZ337" s="11"/>
      <c r="LA337" s="11"/>
      <c r="LB337" s="11"/>
      <c r="LC337" s="11"/>
      <c r="LD337" s="11"/>
      <c r="LE337" s="11"/>
      <c r="LF337" s="11"/>
      <c r="LG337" s="11"/>
      <c r="LH337" s="11"/>
      <c r="LI337" s="11"/>
      <c r="LJ337" s="11"/>
      <c r="LK337" s="11"/>
      <c r="LL337" s="11"/>
      <c r="LM337" s="11"/>
      <c r="LN337" s="11"/>
      <c r="LO337" s="11"/>
      <c r="LP337" s="11"/>
      <c r="LQ337" s="11"/>
      <c r="LR337" s="11"/>
      <c r="LS337" s="11"/>
      <c r="LT337" s="11"/>
      <c r="LU337" s="11"/>
      <c r="LV337" s="11"/>
      <c r="LW337" s="11"/>
      <c r="LX337" s="11"/>
      <c r="LY337" s="11"/>
      <c r="LZ337" s="11"/>
      <c r="MA337" s="11"/>
      <c r="MB337" s="11"/>
      <c r="MC337" s="11"/>
      <c r="MD337" s="11"/>
      <c r="ME337" s="11"/>
      <c r="MF337" s="11"/>
      <c r="MG337" s="11"/>
      <c r="MH337" s="11"/>
      <c r="MI337" s="11"/>
      <c r="MJ337" s="11"/>
      <c r="MK337" s="11"/>
      <c r="ML337" s="11"/>
      <c r="MM337" s="11"/>
      <c r="MN337" s="11"/>
      <c r="MO337" s="11"/>
      <c r="MP337" s="11"/>
      <c r="MQ337" s="11"/>
      <c r="MR337" s="11"/>
      <c r="MS337" s="11"/>
      <c r="MT337" s="11"/>
      <c r="MU337" s="11"/>
      <c r="MV337" s="11"/>
      <c r="MW337" s="11"/>
      <c r="MX337" s="11"/>
      <c r="MY337" s="11"/>
      <c r="MZ337" s="11"/>
      <c r="NA337" s="11"/>
      <c r="NB337" s="11"/>
      <c r="NC337" s="11"/>
      <c r="ND337" s="11"/>
      <c r="NE337" s="11"/>
      <c r="NF337" s="11"/>
      <c r="NG337" s="11"/>
      <c r="NH337" s="11"/>
      <c r="NI337" s="11"/>
      <c r="NJ337" s="11"/>
      <c r="NK337" s="11"/>
      <c r="NL337" s="11"/>
      <c r="NM337" s="11"/>
      <c r="NN337" s="11"/>
      <c r="NO337" s="11"/>
      <c r="NP337" s="11"/>
      <c r="NQ337" s="11"/>
      <c r="NR337" s="11"/>
      <c r="NS337" s="11"/>
      <c r="NT337" s="11"/>
      <c r="NU337" s="11"/>
      <c r="NV337" s="11"/>
      <c r="NW337" s="11"/>
      <c r="NX337" s="11"/>
      <c r="NY337" s="11"/>
      <c r="NZ337" s="11"/>
      <c r="OA337" s="11"/>
      <c r="OB337" s="11"/>
      <c r="OC337" s="11"/>
      <c r="OD337" s="11"/>
      <c r="OE337" s="11"/>
      <c r="OF337" s="11"/>
      <c r="OG337" s="11"/>
      <c r="OH337" s="11"/>
      <c r="OI337" s="11"/>
      <c r="OJ337" s="11"/>
      <c r="OK337" s="11"/>
      <c r="OL337" s="11"/>
      <c r="OM337" s="11"/>
      <c r="ON337" s="11"/>
      <c r="OO337" s="11"/>
      <c r="OP337" s="11"/>
      <c r="OQ337" s="11"/>
      <c r="OR337" s="11"/>
      <c r="OS337" s="11"/>
      <c r="OT337" s="11"/>
      <c r="OU337" s="11"/>
      <c r="OV337" s="11"/>
      <c r="OW337" s="11"/>
      <c r="OX337" s="11"/>
      <c r="OY337" s="11"/>
      <c r="OZ337" s="11"/>
      <c r="PA337" s="11"/>
      <c r="PB337" s="11"/>
      <c r="PC337" s="11"/>
      <c r="PD337" s="11"/>
      <c r="PE337" s="11"/>
      <c r="PF337" s="11"/>
      <c r="PG337" s="11"/>
      <c r="PH337" s="11"/>
      <c r="PI337" s="11"/>
      <c r="PJ337" s="11"/>
      <c r="PK337" s="11"/>
      <c r="PL337" s="11"/>
      <c r="PM337" s="11"/>
      <c r="PN337" s="11"/>
      <c r="PO337" s="11"/>
      <c r="PP337" s="11"/>
      <c r="PQ337" s="11"/>
      <c r="PR337" s="11"/>
      <c r="PS337" s="11"/>
      <c r="PT337" s="11"/>
      <c r="PU337" s="11"/>
      <c r="PV337" s="11"/>
      <c r="PW337" s="11"/>
      <c r="PX337" s="11"/>
      <c r="PY337" s="11"/>
      <c r="PZ337" s="11"/>
      <c r="QA337" s="11"/>
      <c r="QB337" s="11"/>
      <c r="QC337" s="11"/>
      <c r="QD337" s="11"/>
      <c r="QE337" s="11"/>
      <c r="QF337" s="11"/>
      <c r="QG337" s="11"/>
      <c r="QH337" s="11"/>
      <c r="QI337" s="11"/>
      <c r="QJ337" s="11"/>
      <c r="QK337" s="11"/>
      <c r="QL337" s="11"/>
      <c r="QM337" s="11"/>
      <c r="QN337" s="11"/>
      <c r="QO337" s="11"/>
      <c r="QP337" s="11"/>
      <c r="QQ337" s="11"/>
      <c r="QR337" s="11"/>
      <c r="QS337" s="11"/>
      <c r="QT337" s="11"/>
      <c r="QU337" s="11"/>
      <c r="QV337" s="11"/>
      <c r="QW337" s="11"/>
      <c r="QX337" s="11"/>
      <c r="QY337" s="11"/>
      <c r="QZ337" s="11"/>
      <c r="RA337" s="11"/>
      <c r="RB337" s="11"/>
      <c r="RC337" s="11"/>
      <c r="RD337" s="11"/>
      <c r="RE337" s="11"/>
      <c r="RF337" s="11"/>
      <c r="RG337" s="11"/>
      <c r="RH337" s="11"/>
      <c r="RI337" s="11"/>
      <c r="RJ337" s="11"/>
      <c r="RK337" s="11"/>
      <c r="RL337" s="11"/>
      <c r="RM337" s="11"/>
      <c r="RN337" s="11"/>
      <c r="RO337" s="11"/>
      <c r="RP337" s="11"/>
      <c r="RQ337" s="11"/>
      <c r="RR337" s="11"/>
      <c r="RS337" s="11"/>
      <c r="RT337" s="11"/>
      <c r="RU337" s="11"/>
      <c r="RV337" s="11"/>
      <c r="RW337" s="11"/>
      <c r="RX337" s="11"/>
      <c r="RY337" s="11"/>
      <c r="RZ337" s="11"/>
      <c r="SA337" s="11"/>
      <c r="SB337" s="11"/>
      <c r="SC337" s="11"/>
      <c r="SD337" s="11"/>
      <c r="SE337" s="11"/>
      <c r="SF337" s="11"/>
      <c r="SG337" s="11"/>
      <c r="SH337" s="11"/>
      <c r="SI337" s="11"/>
      <c r="SJ337" s="11"/>
      <c r="SK337" s="11"/>
      <c r="SL337" s="11"/>
      <c r="SM337" s="11"/>
      <c r="SN337" s="11"/>
      <c r="SO337" s="11"/>
      <c r="SP337" s="11"/>
      <c r="SQ337" s="11"/>
      <c r="SR337" s="11"/>
      <c r="SS337" s="11"/>
      <c r="ST337" s="11"/>
      <c r="SU337" s="11"/>
      <c r="SV337" s="11"/>
      <c r="SW337" s="11"/>
      <c r="SX337" s="11"/>
      <c r="SY337" s="11"/>
      <c r="SZ337" s="11"/>
      <c r="TA337" s="11"/>
      <c r="TB337" s="11"/>
      <c r="TC337" s="11"/>
      <c r="TD337" s="11"/>
      <c r="TE337" s="11"/>
      <c r="TF337" s="11"/>
      <c r="TG337" s="11"/>
      <c r="TH337" s="11"/>
      <c r="TI337" s="11"/>
      <c r="TJ337" s="11"/>
      <c r="TK337" s="11"/>
      <c r="TL337" s="11"/>
      <c r="TM337" s="11"/>
      <c r="TN337" s="11"/>
      <c r="TO337" s="11"/>
      <c r="TP337" s="11"/>
      <c r="TQ337" s="11"/>
      <c r="TR337" s="11"/>
      <c r="TS337" s="11"/>
      <c r="TT337" s="11"/>
      <c r="TU337" s="11"/>
      <c r="TV337" s="11"/>
      <c r="TW337" s="11"/>
      <c r="TX337" s="11"/>
      <c r="TY337" s="11"/>
      <c r="TZ337" s="11"/>
    </row>
    <row r="338" spans="1:546" x14ac:dyDescent="0.25">
      <c r="A338" s="11"/>
      <c r="B338" s="72"/>
      <c r="C338" s="1" t="s">
        <v>5</v>
      </c>
      <c r="D338" s="1">
        <v>9.5299999999999994</v>
      </c>
      <c r="E338" s="78"/>
      <c r="F338" s="1">
        <v>0.21099999999999999</v>
      </c>
      <c r="G338" s="74"/>
      <c r="I338" s="11">
        <v>4291</v>
      </c>
      <c r="J338" s="41">
        <v>8.43675</v>
      </c>
      <c r="K338" s="41"/>
      <c r="L338" s="11">
        <v>4291</v>
      </c>
      <c r="M338" s="11">
        <v>2.6601249999999999</v>
      </c>
      <c r="O338" s="11">
        <v>4291</v>
      </c>
      <c r="P338" s="11">
        <v>2.6601249999999999</v>
      </c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  <c r="EM338" s="11"/>
      <c r="EN338" s="11"/>
      <c r="EO338" s="11"/>
      <c r="EP338" s="11"/>
      <c r="EQ338" s="11"/>
      <c r="ER338" s="11"/>
      <c r="ES338" s="11"/>
      <c r="ET338" s="11"/>
      <c r="EU338" s="11"/>
      <c r="EV338" s="11"/>
      <c r="EW338" s="11"/>
      <c r="EX338" s="11"/>
      <c r="EY338" s="11"/>
      <c r="EZ338" s="11"/>
      <c r="FA338" s="11"/>
      <c r="FB338" s="11"/>
      <c r="FC338" s="11"/>
      <c r="FD338" s="11"/>
      <c r="FE338" s="11"/>
      <c r="FF338" s="11"/>
      <c r="FG338" s="11"/>
      <c r="FH338" s="11"/>
      <c r="FI338" s="11"/>
      <c r="FJ338" s="11"/>
      <c r="FK338" s="11"/>
      <c r="FL338" s="11"/>
      <c r="FM338" s="11"/>
      <c r="FN338" s="11"/>
      <c r="FO338" s="11"/>
      <c r="FP338" s="11"/>
      <c r="FQ338" s="11"/>
      <c r="FR338" s="11"/>
      <c r="FS338" s="11"/>
      <c r="FT338" s="11"/>
      <c r="FU338" s="11"/>
      <c r="FV338" s="11"/>
      <c r="FW338" s="11"/>
      <c r="FX338" s="11"/>
      <c r="FY338" s="11"/>
      <c r="FZ338" s="11"/>
      <c r="GA338" s="11"/>
      <c r="GB338" s="11"/>
      <c r="GC338" s="11"/>
      <c r="GD338" s="11"/>
      <c r="GE338" s="11"/>
      <c r="GF338" s="11"/>
      <c r="GG338" s="11"/>
      <c r="GH338" s="11"/>
      <c r="GI338" s="11"/>
      <c r="GJ338" s="11"/>
      <c r="GK338" s="11"/>
      <c r="GL338" s="11"/>
      <c r="GM338" s="11"/>
      <c r="GN338" s="11"/>
      <c r="GO338" s="11"/>
      <c r="GP338" s="11"/>
      <c r="GQ338" s="11"/>
      <c r="GR338" s="11"/>
      <c r="GS338" s="11"/>
      <c r="GT338" s="11"/>
      <c r="GU338" s="11"/>
      <c r="GV338" s="11"/>
      <c r="GW338" s="11"/>
      <c r="GX338" s="11"/>
      <c r="GY338" s="11"/>
      <c r="GZ338" s="11"/>
      <c r="HA338" s="11"/>
      <c r="HB338" s="11"/>
      <c r="HC338" s="11"/>
      <c r="HD338" s="11"/>
      <c r="HE338" s="11"/>
      <c r="HF338" s="11"/>
      <c r="HG338" s="11"/>
      <c r="HH338" s="11"/>
      <c r="HI338" s="11"/>
      <c r="HJ338" s="11"/>
      <c r="HK338" s="11"/>
      <c r="HL338" s="11"/>
      <c r="HM338" s="11"/>
      <c r="HN338" s="11"/>
      <c r="HO338" s="11"/>
      <c r="HP338" s="11"/>
      <c r="HQ338" s="11"/>
      <c r="HR338" s="11"/>
      <c r="HS338" s="11"/>
      <c r="HT338" s="11"/>
      <c r="HU338" s="11"/>
      <c r="HV338" s="11"/>
      <c r="HW338" s="11"/>
      <c r="HX338" s="11"/>
      <c r="HY338" s="11"/>
      <c r="HZ338" s="11"/>
      <c r="IA338" s="11"/>
      <c r="IB338" s="11"/>
      <c r="IC338" s="11"/>
      <c r="ID338" s="11"/>
      <c r="IE338" s="11"/>
      <c r="IF338" s="11"/>
      <c r="IG338" s="11"/>
      <c r="IH338" s="11"/>
      <c r="II338" s="11"/>
      <c r="IJ338" s="11"/>
      <c r="IK338" s="11"/>
      <c r="IL338" s="11"/>
      <c r="IM338" s="11"/>
      <c r="IN338" s="11"/>
      <c r="IO338" s="11"/>
      <c r="IP338" s="11"/>
      <c r="IQ338" s="11"/>
      <c r="IR338" s="11"/>
      <c r="IS338" s="11"/>
      <c r="IT338" s="11"/>
      <c r="IU338" s="11"/>
      <c r="IV338" s="11"/>
      <c r="IW338" s="11"/>
      <c r="IX338" s="11"/>
      <c r="IY338" s="11"/>
      <c r="IZ338" s="11"/>
      <c r="JA338" s="11"/>
      <c r="JB338" s="11"/>
      <c r="JC338" s="11"/>
      <c r="JD338" s="11"/>
      <c r="JE338" s="11"/>
      <c r="JF338" s="11"/>
      <c r="JG338" s="11"/>
      <c r="JH338" s="11"/>
      <c r="JI338" s="11"/>
      <c r="JJ338" s="11"/>
      <c r="JK338" s="11"/>
      <c r="JL338" s="11"/>
      <c r="JM338" s="11"/>
      <c r="JN338" s="11"/>
      <c r="JO338" s="11"/>
      <c r="JP338" s="11"/>
      <c r="JQ338" s="11"/>
      <c r="JR338" s="11"/>
      <c r="JS338" s="11"/>
      <c r="JT338" s="11"/>
      <c r="JU338" s="11"/>
      <c r="JV338" s="11"/>
      <c r="JW338" s="11"/>
      <c r="JX338" s="11"/>
      <c r="JY338" s="11"/>
      <c r="JZ338" s="11"/>
      <c r="KA338" s="11"/>
      <c r="KB338" s="11"/>
      <c r="KC338" s="11"/>
      <c r="KD338" s="11"/>
      <c r="KE338" s="11"/>
      <c r="KF338" s="11"/>
      <c r="KG338" s="11"/>
      <c r="KH338" s="11"/>
      <c r="KI338" s="11"/>
      <c r="KJ338" s="11"/>
      <c r="KK338" s="11"/>
      <c r="KL338" s="11"/>
      <c r="KM338" s="11"/>
      <c r="KN338" s="11"/>
      <c r="KO338" s="11"/>
      <c r="KP338" s="11"/>
      <c r="KQ338" s="11"/>
      <c r="KR338" s="11"/>
      <c r="KS338" s="11"/>
      <c r="KT338" s="11"/>
      <c r="KU338" s="11"/>
      <c r="KV338" s="11"/>
      <c r="KW338" s="11"/>
      <c r="KX338" s="11"/>
      <c r="KY338" s="11"/>
      <c r="KZ338" s="11"/>
      <c r="LA338" s="11"/>
      <c r="LB338" s="11"/>
      <c r="LC338" s="11"/>
      <c r="LD338" s="11"/>
      <c r="LE338" s="11"/>
      <c r="LF338" s="11"/>
      <c r="LG338" s="11"/>
      <c r="LH338" s="11"/>
      <c r="LI338" s="11"/>
      <c r="LJ338" s="11"/>
      <c r="LK338" s="11"/>
      <c r="LL338" s="11"/>
      <c r="LM338" s="11"/>
      <c r="LN338" s="11"/>
      <c r="LO338" s="11"/>
      <c r="LP338" s="11"/>
      <c r="LQ338" s="11"/>
      <c r="LR338" s="11"/>
      <c r="LS338" s="11"/>
      <c r="LT338" s="11"/>
      <c r="LU338" s="11"/>
      <c r="LV338" s="11"/>
      <c r="LW338" s="11"/>
      <c r="LX338" s="11"/>
      <c r="LY338" s="11"/>
      <c r="LZ338" s="11"/>
      <c r="MA338" s="11"/>
      <c r="MB338" s="11"/>
      <c r="MC338" s="11"/>
      <c r="MD338" s="11"/>
      <c r="ME338" s="11"/>
      <c r="MF338" s="11"/>
      <c r="MG338" s="11"/>
      <c r="MH338" s="11"/>
      <c r="MI338" s="11"/>
      <c r="MJ338" s="11"/>
      <c r="MK338" s="11"/>
      <c r="ML338" s="11"/>
      <c r="MM338" s="11"/>
      <c r="MN338" s="11"/>
      <c r="MO338" s="11"/>
      <c r="MP338" s="11"/>
      <c r="MQ338" s="11"/>
      <c r="MR338" s="11"/>
      <c r="MS338" s="11"/>
      <c r="MT338" s="11"/>
      <c r="MU338" s="11"/>
      <c r="MV338" s="11"/>
      <c r="MW338" s="11"/>
      <c r="MX338" s="11"/>
      <c r="MY338" s="11"/>
      <c r="MZ338" s="11"/>
      <c r="NA338" s="11"/>
      <c r="NB338" s="11"/>
      <c r="NC338" s="11"/>
      <c r="ND338" s="11"/>
      <c r="NE338" s="11"/>
      <c r="NF338" s="11"/>
      <c r="NG338" s="11"/>
      <c r="NH338" s="11"/>
      <c r="NI338" s="11"/>
      <c r="NJ338" s="11"/>
      <c r="NK338" s="11"/>
      <c r="NL338" s="11"/>
      <c r="NM338" s="11"/>
      <c r="NN338" s="11"/>
      <c r="NO338" s="11"/>
      <c r="NP338" s="11"/>
      <c r="NQ338" s="11"/>
      <c r="NR338" s="11"/>
      <c r="NS338" s="11"/>
      <c r="NT338" s="11"/>
      <c r="NU338" s="11"/>
      <c r="NV338" s="11"/>
      <c r="NW338" s="11"/>
      <c r="NX338" s="11"/>
      <c r="NY338" s="11"/>
      <c r="NZ338" s="11"/>
      <c r="OA338" s="11"/>
      <c r="OB338" s="11"/>
      <c r="OC338" s="11"/>
      <c r="OD338" s="11"/>
      <c r="OE338" s="11"/>
      <c r="OF338" s="11"/>
      <c r="OG338" s="11"/>
      <c r="OH338" s="11"/>
      <c r="OI338" s="11"/>
      <c r="OJ338" s="11"/>
      <c r="OK338" s="11"/>
      <c r="OL338" s="11"/>
      <c r="OM338" s="11"/>
      <c r="ON338" s="11"/>
      <c r="OO338" s="11"/>
      <c r="OP338" s="11"/>
      <c r="OQ338" s="11"/>
      <c r="OR338" s="11"/>
      <c r="OS338" s="11"/>
      <c r="OT338" s="11"/>
      <c r="OU338" s="11"/>
      <c r="OV338" s="11"/>
      <c r="OW338" s="11"/>
      <c r="OX338" s="11"/>
      <c r="OY338" s="11"/>
      <c r="OZ338" s="11"/>
      <c r="PA338" s="11"/>
      <c r="PB338" s="11"/>
      <c r="PC338" s="11"/>
      <c r="PD338" s="11"/>
      <c r="PE338" s="11"/>
      <c r="PF338" s="11"/>
      <c r="PG338" s="11"/>
      <c r="PH338" s="11"/>
      <c r="PI338" s="11"/>
      <c r="PJ338" s="11"/>
      <c r="PK338" s="11"/>
      <c r="PL338" s="11"/>
      <c r="PM338" s="11"/>
      <c r="PN338" s="11"/>
      <c r="PO338" s="11"/>
      <c r="PP338" s="11"/>
      <c r="PQ338" s="11"/>
      <c r="PR338" s="11"/>
      <c r="PS338" s="11"/>
      <c r="PT338" s="11"/>
      <c r="PU338" s="11"/>
      <c r="PV338" s="11"/>
      <c r="PW338" s="11"/>
      <c r="PX338" s="11"/>
      <c r="PY338" s="11"/>
      <c r="PZ338" s="11"/>
      <c r="QA338" s="11"/>
      <c r="QB338" s="11"/>
      <c r="QC338" s="11"/>
      <c r="QD338" s="11"/>
      <c r="QE338" s="11"/>
      <c r="QF338" s="11"/>
      <c r="QG338" s="11"/>
      <c r="QH338" s="11"/>
      <c r="QI338" s="11"/>
      <c r="QJ338" s="11"/>
      <c r="QK338" s="11"/>
      <c r="QL338" s="11"/>
      <c r="QM338" s="11"/>
      <c r="QN338" s="11"/>
      <c r="QO338" s="11"/>
      <c r="QP338" s="11"/>
      <c r="QQ338" s="11"/>
      <c r="QR338" s="11"/>
      <c r="QS338" s="11"/>
      <c r="QT338" s="11"/>
      <c r="QU338" s="11"/>
      <c r="QV338" s="11"/>
      <c r="QW338" s="11"/>
      <c r="QX338" s="11"/>
      <c r="QY338" s="11"/>
      <c r="QZ338" s="11"/>
      <c r="RA338" s="11"/>
      <c r="RB338" s="11"/>
      <c r="RC338" s="11"/>
      <c r="RD338" s="11"/>
      <c r="RE338" s="11"/>
      <c r="RF338" s="11"/>
      <c r="RG338" s="11"/>
      <c r="RH338" s="11"/>
      <c r="RI338" s="11"/>
      <c r="RJ338" s="11"/>
      <c r="RK338" s="11"/>
      <c r="RL338" s="11"/>
      <c r="RM338" s="11"/>
      <c r="RN338" s="11"/>
      <c r="RO338" s="11"/>
      <c r="RP338" s="11"/>
      <c r="RQ338" s="11"/>
      <c r="RR338" s="11"/>
      <c r="RS338" s="11"/>
      <c r="RT338" s="11"/>
      <c r="RU338" s="11"/>
      <c r="RV338" s="11"/>
      <c r="RW338" s="11"/>
      <c r="RX338" s="11"/>
      <c r="RY338" s="11"/>
      <c r="RZ338" s="11"/>
      <c r="SA338" s="11"/>
      <c r="SB338" s="11"/>
      <c r="SC338" s="11"/>
      <c r="SD338" s="11"/>
      <c r="SE338" s="11"/>
      <c r="SF338" s="11"/>
      <c r="SG338" s="11"/>
      <c r="SH338" s="11"/>
      <c r="SI338" s="11"/>
      <c r="SJ338" s="11"/>
      <c r="SK338" s="11"/>
      <c r="SL338" s="11"/>
      <c r="SM338" s="11"/>
      <c r="SN338" s="11"/>
      <c r="SO338" s="11"/>
      <c r="SP338" s="11"/>
      <c r="SQ338" s="11"/>
      <c r="SR338" s="11"/>
      <c r="SS338" s="11"/>
      <c r="ST338" s="11"/>
      <c r="SU338" s="11"/>
      <c r="SV338" s="11"/>
      <c r="SW338" s="11"/>
      <c r="SX338" s="11"/>
      <c r="SY338" s="11"/>
      <c r="SZ338" s="11"/>
      <c r="TA338" s="11"/>
      <c r="TB338" s="11"/>
      <c r="TC338" s="11"/>
      <c r="TD338" s="11"/>
      <c r="TE338" s="11"/>
      <c r="TF338" s="11"/>
      <c r="TG338" s="11"/>
      <c r="TH338" s="11"/>
      <c r="TI338" s="11"/>
      <c r="TJ338" s="11"/>
      <c r="TK338" s="11"/>
      <c r="TL338" s="11"/>
      <c r="TM338" s="11"/>
      <c r="TN338" s="11"/>
      <c r="TO338" s="11"/>
      <c r="TP338" s="11"/>
      <c r="TQ338" s="11"/>
      <c r="TR338" s="11"/>
      <c r="TS338" s="11"/>
      <c r="TT338" s="11"/>
      <c r="TU338" s="11"/>
      <c r="TV338" s="11"/>
      <c r="TW338" s="11"/>
      <c r="TX338" s="11"/>
      <c r="TY338" s="11"/>
      <c r="TZ338" s="11"/>
    </row>
    <row r="339" spans="1:546" x14ac:dyDescent="0.25">
      <c r="A339" s="11"/>
      <c r="B339" s="72"/>
      <c r="C339" s="1" t="s">
        <v>6</v>
      </c>
      <c r="D339" s="1">
        <v>9.3789999999999996</v>
      </c>
      <c r="E339" s="78"/>
      <c r="F339" s="1">
        <v>0.14499999999999999</v>
      </c>
      <c r="G339" s="74"/>
      <c r="I339" s="11">
        <v>3128</v>
      </c>
      <c r="J339" s="41">
        <v>8.3260000000000005</v>
      </c>
      <c r="K339" s="41"/>
      <c r="L339" s="11">
        <v>3128</v>
      </c>
      <c r="M339" s="11">
        <v>0.93912499999999999</v>
      </c>
      <c r="O339" s="11">
        <v>3126</v>
      </c>
      <c r="P339" s="11">
        <v>2.17075</v>
      </c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  <c r="EM339" s="11"/>
      <c r="EN339" s="11"/>
      <c r="EO339" s="11"/>
      <c r="EP339" s="11"/>
      <c r="EQ339" s="11"/>
      <c r="ER339" s="11"/>
      <c r="ES339" s="11"/>
      <c r="ET339" s="11"/>
      <c r="EU339" s="11"/>
      <c r="EV339" s="11"/>
      <c r="EW339" s="11"/>
      <c r="EX339" s="11"/>
      <c r="EY339" s="11"/>
      <c r="EZ339" s="11"/>
      <c r="FA339" s="11"/>
      <c r="FB339" s="11"/>
      <c r="FC339" s="11"/>
      <c r="FD339" s="11"/>
      <c r="FE339" s="11"/>
      <c r="FF339" s="11"/>
      <c r="FG339" s="11"/>
      <c r="FH339" s="11"/>
      <c r="FI339" s="11"/>
      <c r="FJ339" s="11"/>
      <c r="FK339" s="11"/>
      <c r="FL339" s="11"/>
      <c r="FM339" s="11"/>
      <c r="FN339" s="11"/>
      <c r="FO339" s="11"/>
      <c r="FP339" s="11"/>
      <c r="FQ339" s="11"/>
      <c r="FR339" s="11"/>
      <c r="FS339" s="11"/>
      <c r="FT339" s="11"/>
      <c r="FU339" s="11"/>
      <c r="FV339" s="11"/>
      <c r="FW339" s="11"/>
      <c r="FX339" s="11"/>
      <c r="FY339" s="11"/>
      <c r="FZ339" s="11"/>
      <c r="GA339" s="11"/>
      <c r="GB339" s="11"/>
      <c r="GC339" s="11"/>
      <c r="GD339" s="11"/>
      <c r="GE339" s="11"/>
      <c r="GF339" s="11"/>
      <c r="GG339" s="11"/>
      <c r="GH339" s="11"/>
      <c r="GI339" s="11"/>
      <c r="GJ339" s="11"/>
      <c r="GK339" s="11"/>
      <c r="GL339" s="11"/>
      <c r="GM339" s="11"/>
      <c r="GN339" s="11"/>
      <c r="GO339" s="11"/>
      <c r="GP339" s="11"/>
      <c r="GQ339" s="11"/>
      <c r="GR339" s="11"/>
      <c r="GS339" s="11"/>
      <c r="GT339" s="11"/>
      <c r="GU339" s="11"/>
      <c r="GV339" s="11"/>
      <c r="GW339" s="11"/>
      <c r="GX339" s="11"/>
      <c r="GY339" s="11"/>
      <c r="GZ339" s="11"/>
      <c r="HA339" s="11"/>
      <c r="HB339" s="11"/>
      <c r="HC339" s="11"/>
      <c r="HD339" s="11"/>
      <c r="HE339" s="11"/>
      <c r="HF339" s="11"/>
      <c r="HG339" s="11"/>
      <c r="HH339" s="11"/>
      <c r="HI339" s="11"/>
      <c r="HJ339" s="11"/>
      <c r="HK339" s="11"/>
      <c r="HL339" s="11"/>
      <c r="HM339" s="11"/>
      <c r="HN339" s="11"/>
      <c r="HO339" s="11"/>
      <c r="HP339" s="11"/>
      <c r="HQ339" s="11"/>
      <c r="HR339" s="11"/>
      <c r="HS339" s="11"/>
      <c r="HT339" s="11"/>
      <c r="HU339" s="11"/>
      <c r="HV339" s="11"/>
      <c r="HW339" s="11"/>
      <c r="HX339" s="11"/>
      <c r="HY339" s="11"/>
      <c r="HZ339" s="11"/>
      <c r="IA339" s="11"/>
      <c r="IB339" s="11"/>
      <c r="IC339" s="11"/>
      <c r="ID339" s="11"/>
      <c r="IE339" s="11"/>
      <c r="IF339" s="11"/>
      <c r="IG339" s="11"/>
      <c r="IH339" s="11"/>
      <c r="II339" s="11"/>
      <c r="IJ339" s="11"/>
      <c r="IK339" s="11"/>
      <c r="IL339" s="11"/>
      <c r="IM339" s="11"/>
      <c r="IN339" s="11"/>
      <c r="IO339" s="11"/>
      <c r="IP339" s="11"/>
      <c r="IQ339" s="11"/>
      <c r="IR339" s="11"/>
      <c r="IS339" s="11"/>
      <c r="IT339" s="11"/>
      <c r="IU339" s="11"/>
      <c r="IV339" s="11"/>
      <c r="IW339" s="11"/>
      <c r="IX339" s="11"/>
      <c r="IY339" s="11"/>
      <c r="IZ339" s="11"/>
      <c r="JA339" s="11"/>
      <c r="JB339" s="11"/>
      <c r="JC339" s="11"/>
      <c r="JD339" s="11"/>
      <c r="JE339" s="11"/>
      <c r="JF339" s="11"/>
      <c r="JG339" s="11"/>
      <c r="JH339" s="11"/>
      <c r="JI339" s="11"/>
      <c r="JJ339" s="11"/>
      <c r="JK339" s="11"/>
      <c r="JL339" s="11"/>
      <c r="JM339" s="11"/>
      <c r="JN339" s="11"/>
      <c r="JO339" s="11"/>
      <c r="JP339" s="11"/>
      <c r="JQ339" s="11"/>
      <c r="JR339" s="11"/>
      <c r="JS339" s="11"/>
      <c r="JT339" s="11"/>
      <c r="JU339" s="11"/>
      <c r="JV339" s="11"/>
      <c r="JW339" s="11"/>
      <c r="JX339" s="11"/>
      <c r="JY339" s="11"/>
      <c r="JZ339" s="11"/>
      <c r="KA339" s="11"/>
      <c r="KB339" s="11"/>
      <c r="KC339" s="11"/>
      <c r="KD339" s="11"/>
      <c r="KE339" s="11"/>
      <c r="KF339" s="11"/>
      <c r="KG339" s="11"/>
      <c r="KH339" s="11"/>
      <c r="KI339" s="11"/>
      <c r="KJ339" s="11"/>
      <c r="KK339" s="11"/>
      <c r="KL339" s="11"/>
      <c r="KM339" s="11"/>
      <c r="KN339" s="11"/>
      <c r="KO339" s="11"/>
      <c r="KP339" s="11"/>
      <c r="KQ339" s="11"/>
      <c r="KR339" s="11"/>
      <c r="KS339" s="11"/>
      <c r="KT339" s="11"/>
      <c r="KU339" s="11"/>
      <c r="KV339" s="11"/>
      <c r="KW339" s="11"/>
      <c r="KX339" s="11"/>
      <c r="KY339" s="11"/>
      <c r="KZ339" s="11"/>
      <c r="LA339" s="11"/>
      <c r="LB339" s="11"/>
      <c r="LC339" s="11"/>
      <c r="LD339" s="11"/>
      <c r="LE339" s="11"/>
      <c r="LF339" s="11"/>
      <c r="LG339" s="11"/>
      <c r="LH339" s="11"/>
      <c r="LI339" s="11"/>
      <c r="LJ339" s="11"/>
      <c r="LK339" s="11"/>
      <c r="LL339" s="11"/>
      <c r="LM339" s="11"/>
      <c r="LN339" s="11"/>
      <c r="LO339" s="11"/>
      <c r="LP339" s="11"/>
      <c r="LQ339" s="11"/>
      <c r="LR339" s="11"/>
      <c r="LS339" s="11"/>
      <c r="LT339" s="11"/>
      <c r="LU339" s="11"/>
      <c r="LV339" s="11"/>
      <c r="LW339" s="11"/>
      <c r="LX339" s="11"/>
      <c r="LY339" s="11"/>
      <c r="LZ339" s="11"/>
      <c r="MA339" s="11"/>
      <c r="MB339" s="11"/>
      <c r="MC339" s="11"/>
      <c r="MD339" s="11"/>
      <c r="ME339" s="11"/>
      <c r="MF339" s="11"/>
      <c r="MG339" s="11"/>
      <c r="MH339" s="11"/>
      <c r="MI339" s="11"/>
      <c r="MJ339" s="11"/>
      <c r="MK339" s="11"/>
      <c r="ML339" s="11"/>
      <c r="MM339" s="11"/>
      <c r="MN339" s="11"/>
      <c r="MO339" s="11"/>
      <c r="MP339" s="11"/>
      <c r="MQ339" s="11"/>
      <c r="MR339" s="11"/>
      <c r="MS339" s="11"/>
      <c r="MT339" s="11"/>
      <c r="MU339" s="11"/>
      <c r="MV339" s="11"/>
      <c r="MW339" s="11"/>
      <c r="MX339" s="11"/>
      <c r="MY339" s="11"/>
      <c r="MZ339" s="11"/>
      <c r="NA339" s="11"/>
      <c r="NB339" s="11"/>
      <c r="NC339" s="11"/>
      <c r="ND339" s="11"/>
      <c r="NE339" s="11"/>
      <c r="NF339" s="11"/>
      <c r="NG339" s="11"/>
      <c r="NH339" s="11"/>
      <c r="NI339" s="11"/>
      <c r="NJ339" s="11"/>
      <c r="NK339" s="11"/>
      <c r="NL339" s="11"/>
      <c r="NM339" s="11"/>
      <c r="NN339" s="11"/>
      <c r="NO339" s="11"/>
      <c r="NP339" s="11"/>
      <c r="NQ339" s="11"/>
      <c r="NR339" s="11"/>
      <c r="NS339" s="11"/>
      <c r="NT339" s="11"/>
      <c r="NU339" s="11"/>
      <c r="NV339" s="11"/>
      <c r="NW339" s="11"/>
      <c r="NX339" s="11"/>
      <c r="NY339" s="11"/>
      <c r="NZ339" s="11"/>
      <c r="OA339" s="11"/>
      <c r="OB339" s="11"/>
      <c r="OC339" s="11"/>
      <c r="OD339" s="11"/>
      <c r="OE339" s="11"/>
      <c r="OF339" s="11"/>
      <c r="OG339" s="11"/>
      <c r="OH339" s="11"/>
      <c r="OI339" s="11"/>
      <c r="OJ339" s="11"/>
      <c r="OK339" s="11"/>
      <c r="OL339" s="11"/>
      <c r="OM339" s="11"/>
      <c r="ON339" s="11"/>
      <c r="OO339" s="11"/>
      <c r="OP339" s="11"/>
      <c r="OQ339" s="11"/>
      <c r="OR339" s="11"/>
      <c r="OS339" s="11"/>
      <c r="OT339" s="11"/>
      <c r="OU339" s="11"/>
      <c r="OV339" s="11"/>
      <c r="OW339" s="11"/>
      <c r="OX339" s="11"/>
      <c r="OY339" s="11"/>
      <c r="OZ339" s="11"/>
      <c r="PA339" s="11"/>
      <c r="PB339" s="11"/>
      <c r="PC339" s="11"/>
      <c r="PD339" s="11"/>
      <c r="PE339" s="11"/>
      <c r="PF339" s="11"/>
      <c r="PG339" s="11"/>
      <c r="PH339" s="11"/>
      <c r="PI339" s="11"/>
      <c r="PJ339" s="11"/>
      <c r="PK339" s="11"/>
      <c r="PL339" s="11"/>
      <c r="PM339" s="11"/>
      <c r="PN339" s="11"/>
      <c r="PO339" s="11"/>
      <c r="PP339" s="11"/>
      <c r="PQ339" s="11"/>
      <c r="PR339" s="11"/>
      <c r="PS339" s="11"/>
      <c r="PT339" s="11"/>
      <c r="PU339" s="11"/>
      <c r="PV339" s="11"/>
      <c r="PW339" s="11"/>
      <c r="PX339" s="11"/>
      <c r="PY339" s="11"/>
      <c r="PZ339" s="11"/>
      <c r="QA339" s="11"/>
      <c r="QB339" s="11"/>
      <c r="QC339" s="11"/>
      <c r="QD339" s="11"/>
      <c r="QE339" s="11"/>
      <c r="QF339" s="11"/>
      <c r="QG339" s="11"/>
      <c r="QH339" s="11"/>
      <c r="QI339" s="11"/>
      <c r="QJ339" s="11"/>
      <c r="QK339" s="11"/>
      <c r="QL339" s="11"/>
      <c r="QM339" s="11"/>
      <c r="QN339" s="11"/>
      <c r="QO339" s="11"/>
      <c r="QP339" s="11"/>
      <c r="QQ339" s="11"/>
      <c r="QR339" s="11"/>
      <c r="QS339" s="11"/>
      <c r="QT339" s="11"/>
      <c r="QU339" s="11"/>
      <c r="QV339" s="11"/>
      <c r="QW339" s="11"/>
      <c r="QX339" s="11"/>
      <c r="QY339" s="11"/>
      <c r="QZ339" s="11"/>
      <c r="RA339" s="11"/>
      <c r="RB339" s="11"/>
      <c r="RC339" s="11"/>
      <c r="RD339" s="11"/>
      <c r="RE339" s="11"/>
      <c r="RF339" s="11"/>
      <c r="RG339" s="11"/>
      <c r="RH339" s="11"/>
      <c r="RI339" s="11"/>
      <c r="RJ339" s="11"/>
      <c r="RK339" s="11"/>
      <c r="RL339" s="11"/>
      <c r="RM339" s="11"/>
      <c r="RN339" s="11"/>
      <c r="RO339" s="11"/>
      <c r="RP339" s="11"/>
      <c r="RQ339" s="11"/>
      <c r="RR339" s="11"/>
      <c r="RS339" s="11"/>
      <c r="RT339" s="11"/>
      <c r="RU339" s="11"/>
      <c r="RV339" s="11"/>
      <c r="RW339" s="11"/>
      <c r="RX339" s="11"/>
      <c r="RY339" s="11"/>
      <c r="RZ339" s="11"/>
      <c r="SA339" s="11"/>
      <c r="SB339" s="11"/>
      <c r="SC339" s="11"/>
      <c r="SD339" s="11"/>
      <c r="SE339" s="11"/>
      <c r="SF339" s="11"/>
      <c r="SG339" s="11"/>
      <c r="SH339" s="11"/>
      <c r="SI339" s="11"/>
      <c r="SJ339" s="11"/>
      <c r="SK339" s="11"/>
      <c r="SL339" s="11"/>
      <c r="SM339" s="11"/>
      <c r="SN339" s="11"/>
      <c r="SO339" s="11"/>
      <c r="SP339" s="11"/>
      <c r="SQ339" s="11"/>
      <c r="SR339" s="11"/>
      <c r="SS339" s="11"/>
      <c r="ST339" s="11"/>
      <c r="SU339" s="11"/>
      <c r="SV339" s="11"/>
      <c r="SW339" s="11"/>
      <c r="SX339" s="11"/>
      <c r="SY339" s="11"/>
      <c r="SZ339" s="11"/>
      <c r="TA339" s="11"/>
      <c r="TB339" s="11"/>
      <c r="TC339" s="11"/>
      <c r="TD339" s="11"/>
      <c r="TE339" s="11"/>
      <c r="TF339" s="11"/>
      <c r="TG339" s="11"/>
      <c r="TH339" s="11"/>
      <c r="TI339" s="11"/>
      <c r="TJ339" s="11"/>
      <c r="TK339" s="11"/>
      <c r="TL339" s="11"/>
      <c r="TM339" s="11"/>
      <c r="TN339" s="11"/>
      <c r="TO339" s="11"/>
      <c r="TP339" s="11"/>
      <c r="TQ339" s="11"/>
      <c r="TR339" s="11"/>
      <c r="TS339" s="11"/>
      <c r="TT339" s="11"/>
      <c r="TU339" s="11"/>
      <c r="TV339" s="11"/>
      <c r="TW339" s="11"/>
      <c r="TX339" s="11"/>
      <c r="TY339" s="11"/>
      <c r="TZ339" s="11"/>
    </row>
    <row r="340" spans="1:546" x14ac:dyDescent="0.25">
      <c r="A340" s="11"/>
      <c r="B340" s="72"/>
      <c r="C340" s="1" t="s">
        <v>63</v>
      </c>
      <c r="D340" s="50"/>
      <c r="E340" s="78"/>
      <c r="F340" s="1">
        <v>4.4029999999999996</v>
      </c>
      <c r="G340" s="74"/>
      <c r="I340" s="11">
        <v>3687</v>
      </c>
      <c r="J340" s="41">
        <v>7.7052500000000004</v>
      </c>
      <c r="K340" s="41"/>
      <c r="L340" s="11">
        <v>3687</v>
      </c>
      <c r="M340" s="11">
        <v>1.1753750000000001</v>
      </c>
      <c r="O340" s="11">
        <v>3770</v>
      </c>
      <c r="P340" s="11">
        <v>1.9177499999999998</v>
      </c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  <c r="EM340" s="11"/>
      <c r="EN340" s="11"/>
      <c r="EO340" s="11"/>
      <c r="EP340" s="11"/>
      <c r="EQ340" s="11"/>
      <c r="ER340" s="11"/>
      <c r="ES340" s="11"/>
      <c r="ET340" s="11"/>
      <c r="EU340" s="11"/>
      <c r="EV340" s="11"/>
      <c r="EW340" s="11"/>
      <c r="EX340" s="11"/>
      <c r="EY340" s="11"/>
      <c r="EZ340" s="11"/>
      <c r="FA340" s="11"/>
      <c r="FB340" s="11"/>
      <c r="FC340" s="11"/>
      <c r="FD340" s="11"/>
      <c r="FE340" s="11"/>
      <c r="FF340" s="11"/>
      <c r="FG340" s="11"/>
      <c r="FH340" s="11"/>
      <c r="FI340" s="11"/>
      <c r="FJ340" s="11"/>
      <c r="FK340" s="11"/>
      <c r="FL340" s="11"/>
      <c r="FM340" s="11"/>
      <c r="FN340" s="11"/>
      <c r="FO340" s="11"/>
      <c r="FP340" s="11"/>
      <c r="FQ340" s="11"/>
      <c r="FR340" s="11"/>
      <c r="FS340" s="11"/>
      <c r="FT340" s="11"/>
      <c r="FU340" s="11"/>
      <c r="FV340" s="11"/>
      <c r="FW340" s="11"/>
      <c r="FX340" s="11"/>
      <c r="FY340" s="11"/>
      <c r="FZ340" s="11"/>
      <c r="GA340" s="11"/>
      <c r="GB340" s="11"/>
      <c r="GC340" s="11"/>
      <c r="GD340" s="11"/>
      <c r="GE340" s="11"/>
      <c r="GF340" s="11"/>
      <c r="GG340" s="11"/>
      <c r="GH340" s="11"/>
      <c r="GI340" s="11"/>
      <c r="GJ340" s="11"/>
      <c r="GK340" s="11"/>
      <c r="GL340" s="11"/>
      <c r="GM340" s="11"/>
      <c r="GN340" s="11"/>
      <c r="GO340" s="11"/>
      <c r="GP340" s="11"/>
      <c r="GQ340" s="11"/>
      <c r="GR340" s="11"/>
      <c r="GS340" s="11"/>
      <c r="GT340" s="11"/>
      <c r="GU340" s="11"/>
      <c r="GV340" s="11"/>
      <c r="GW340" s="11"/>
      <c r="GX340" s="11"/>
      <c r="GY340" s="11"/>
      <c r="GZ340" s="11"/>
      <c r="HA340" s="11"/>
      <c r="HB340" s="11"/>
      <c r="HC340" s="11"/>
      <c r="HD340" s="11"/>
      <c r="HE340" s="11"/>
      <c r="HF340" s="11"/>
      <c r="HG340" s="11"/>
      <c r="HH340" s="11"/>
      <c r="HI340" s="11"/>
      <c r="HJ340" s="11"/>
      <c r="HK340" s="11"/>
      <c r="HL340" s="11"/>
      <c r="HM340" s="11"/>
      <c r="HN340" s="11"/>
      <c r="HO340" s="11"/>
      <c r="HP340" s="11"/>
      <c r="HQ340" s="11"/>
      <c r="HR340" s="11"/>
      <c r="HS340" s="11"/>
      <c r="HT340" s="11"/>
      <c r="HU340" s="11"/>
      <c r="HV340" s="11"/>
      <c r="HW340" s="11"/>
      <c r="HX340" s="11"/>
      <c r="HY340" s="11"/>
      <c r="HZ340" s="11"/>
      <c r="IA340" s="11"/>
      <c r="IB340" s="11"/>
      <c r="IC340" s="11"/>
      <c r="ID340" s="11"/>
      <c r="IE340" s="11"/>
      <c r="IF340" s="11"/>
      <c r="IG340" s="11"/>
      <c r="IH340" s="11"/>
      <c r="II340" s="11"/>
      <c r="IJ340" s="11"/>
      <c r="IK340" s="11"/>
      <c r="IL340" s="11"/>
      <c r="IM340" s="11"/>
      <c r="IN340" s="11"/>
      <c r="IO340" s="11"/>
      <c r="IP340" s="11"/>
      <c r="IQ340" s="11"/>
      <c r="IR340" s="11"/>
      <c r="IS340" s="11"/>
      <c r="IT340" s="11"/>
      <c r="IU340" s="11"/>
      <c r="IV340" s="11"/>
      <c r="IW340" s="11"/>
      <c r="IX340" s="11"/>
      <c r="IY340" s="11"/>
      <c r="IZ340" s="11"/>
      <c r="JA340" s="11"/>
      <c r="JB340" s="11"/>
      <c r="JC340" s="11"/>
      <c r="JD340" s="11"/>
      <c r="JE340" s="11"/>
      <c r="JF340" s="11"/>
      <c r="JG340" s="11"/>
      <c r="JH340" s="11"/>
      <c r="JI340" s="11"/>
      <c r="JJ340" s="11"/>
      <c r="JK340" s="11"/>
      <c r="JL340" s="11"/>
      <c r="JM340" s="11"/>
      <c r="JN340" s="11"/>
      <c r="JO340" s="11"/>
      <c r="JP340" s="11"/>
      <c r="JQ340" s="11"/>
      <c r="JR340" s="11"/>
      <c r="JS340" s="11"/>
      <c r="JT340" s="11"/>
      <c r="JU340" s="11"/>
      <c r="JV340" s="11"/>
      <c r="JW340" s="11"/>
      <c r="JX340" s="11"/>
      <c r="JY340" s="11"/>
      <c r="JZ340" s="11"/>
      <c r="KA340" s="11"/>
      <c r="KB340" s="11"/>
      <c r="KC340" s="11"/>
      <c r="KD340" s="11"/>
      <c r="KE340" s="11"/>
      <c r="KF340" s="11"/>
      <c r="KG340" s="11"/>
      <c r="KH340" s="11"/>
      <c r="KI340" s="11"/>
      <c r="KJ340" s="11"/>
      <c r="KK340" s="11"/>
      <c r="KL340" s="11"/>
      <c r="KM340" s="11"/>
      <c r="KN340" s="11"/>
      <c r="KO340" s="11"/>
      <c r="KP340" s="11"/>
      <c r="KQ340" s="11"/>
      <c r="KR340" s="11"/>
      <c r="KS340" s="11"/>
      <c r="KT340" s="11"/>
      <c r="KU340" s="11"/>
      <c r="KV340" s="11"/>
      <c r="KW340" s="11"/>
      <c r="KX340" s="11"/>
      <c r="KY340" s="11"/>
      <c r="KZ340" s="11"/>
      <c r="LA340" s="11"/>
      <c r="LB340" s="11"/>
      <c r="LC340" s="11"/>
      <c r="LD340" s="11"/>
      <c r="LE340" s="11"/>
      <c r="LF340" s="11"/>
      <c r="LG340" s="11"/>
      <c r="LH340" s="11"/>
      <c r="LI340" s="11"/>
      <c r="LJ340" s="11"/>
      <c r="LK340" s="11"/>
      <c r="LL340" s="11"/>
      <c r="LM340" s="11"/>
      <c r="LN340" s="11"/>
      <c r="LO340" s="11"/>
      <c r="LP340" s="11"/>
      <c r="LQ340" s="11"/>
      <c r="LR340" s="11"/>
      <c r="LS340" s="11"/>
      <c r="LT340" s="11"/>
      <c r="LU340" s="11"/>
      <c r="LV340" s="11"/>
      <c r="LW340" s="11"/>
      <c r="LX340" s="11"/>
      <c r="LY340" s="11"/>
      <c r="LZ340" s="11"/>
      <c r="MA340" s="11"/>
      <c r="MB340" s="11"/>
      <c r="MC340" s="11"/>
      <c r="MD340" s="11"/>
      <c r="ME340" s="11"/>
      <c r="MF340" s="11"/>
      <c r="MG340" s="11"/>
      <c r="MH340" s="11"/>
      <c r="MI340" s="11"/>
      <c r="MJ340" s="11"/>
      <c r="MK340" s="11"/>
      <c r="ML340" s="11"/>
      <c r="MM340" s="11"/>
      <c r="MN340" s="11"/>
      <c r="MO340" s="11"/>
      <c r="MP340" s="11"/>
      <c r="MQ340" s="11"/>
      <c r="MR340" s="11"/>
      <c r="MS340" s="11"/>
      <c r="MT340" s="11"/>
      <c r="MU340" s="11"/>
      <c r="MV340" s="11"/>
      <c r="MW340" s="11"/>
      <c r="MX340" s="11"/>
      <c r="MY340" s="11"/>
      <c r="MZ340" s="11"/>
      <c r="NA340" s="11"/>
      <c r="NB340" s="11"/>
      <c r="NC340" s="11"/>
      <c r="ND340" s="11"/>
      <c r="NE340" s="11"/>
      <c r="NF340" s="11"/>
      <c r="NG340" s="11"/>
      <c r="NH340" s="11"/>
      <c r="NI340" s="11"/>
      <c r="NJ340" s="11"/>
      <c r="NK340" s="11"/>
      <c r="NL340" s="11"/>
      <c r="NM340" s="11"/>
      <c r="NN340" s="11"/>
      <c r="NO340" s="11"/>
      <c r="NP340" s="11"/>
      <c r="NQ340" s="11"/>
      <c r="NR340" s="11"/>
      <c r="NS340" s="11"/>
      <c r="NT340" s="11"/>
      <c r="NU340" s="11"/>
      <c r="NV340" s="11"/>
      <c r="NW340" s="11"/>
      <c r="NX340" s="11"/>
      <c r="NY340" s="11"/>
      <c r="NZ340" s="11"/>
      <c r="OA340" s="11"/>
      <c r="OB340" s="11"/>
      <c r="OC340" s="11"/>
      <c r="OD340" s="11"/>
      <c r="OE340" s="11"/>
      <c r="OF340" s="11"/>
      <c r="OG340" s="11"/>
      <c r="OH340" s="11"/>
      <c r="OI340" s="11"/>
      <c r="OJ340" s="11"/>
      <c r="OK340" s="11"/>
      <c r="OL340" s="11"/>
      <c r="OM340" s="11"/>
      <c r="ON340" s="11"/>
      <c r="OO340" s="11"/>
      <c r="OP340" s="11"/>
      <c r="OQ340" s="11"/>
      <c r="OR340" s="11"/>
      <c r="OS340" s="11"/>
      <c r="OT340" s="11"/>
      <c r="OU340" s="11"/>
      <c r="OV340" s="11"/>
      <c r="OW340" s="11"/>
      <c r="OX340" s="11"/>
      <c r="OY340" s="11"/>
      <c r="OZ340" s="11"/>
      <c r="PA340" s="11"/>
      <c r="PB340" s="11"/>
      <c r="PC340" s="11"/>
      <c r="PD340" s="11"/>
      <c r="PE340" s="11"/>
      <c r="PF340" s="11"/>
      <c r="PG340" s="11"/>
      <c r="PH340" s="11"/>
      <c r="PI340" s="11"/>
      <c r="PJ340" s="11"/>
      <c r="PK340" s="11"/>
      <c r="PL340" s="11"/>
      <c r="PM340" s="11"/>
      <c r="PN340" s="11"/>
      <c r="PO340" s="11"/>
      <c r="PP340" s="11"/>
      <c r="PQ340" s="11"/>
      <c r="PR340" s="11"/>
      <c r="PS340" s="11"/>
      <c r="PT340" s="11"/>
      <c r="PU340" s="11"/>
      <c r="PV340" s="11"/>
      <c r="PW340" s="11"/>
      <c r="PX340" s="11"/>
      <c r="PY340" s="11"/>
      <c r="PZ340" s="11"/>
      <c r="QA340" s="11"/>
      <c r="QB340" s="11"/>
      <c r="QC340" s="11"/>
      <c r="QD340" s="11"/>
      <c r="QE340" s="11"/>
      <c r="QF340" s="11"/>
      <c r="QG340" s="11"/>
      <c r="QH340" s="11"/>
      <c r="QI340" s="11"/>
      <c r="QJ340" s="11"/>
      <c r="QK340" s="11"/>
      <c r="QL340" s="11"/>
      <c r="QM340" s="11"/>
      <c r="QN340" s="11"/>
      <c r="QO340" s="11"/>
      <c r="QP340" s="11"/>
      <c r="QQ340" s="11"/>
      <c r="QR340" s="11"/>
      <c r="QS340" s="11"/>
      <c r="QT340" s="11"/>
      <c r="QU340" s="11"/>
      <c r="QV340" s="11"/>
      <c r="QW340" s="11"/>
      <c r="QX340" s="11"/>
      <c r="QY340" s="11"/>
      <c r="QZ340" s="11"/>
      <c r="RA340" s="11"/>
      <c r="RB340" s="11"/>
      <c r="RC340" s="11"/>
      <c r="RD340" s="11"/>
      <c r="RE340" s="11"/>
      <c r="RF340" s="11"/>
      <c r="RG340" s="11"/>
      <c r="RH340" s="11"/>
      <c r="RI340" s="11"/>
      <c r="RJ340" s="11"/>
      <c r="RK340" s="11"/>
      <c r="RL340" s="11"/>
      <c r="RM340" s="11"/>
      <c r="RN340" s="11"/>
      <c r="RO340" s="11"/>
      <c r="RP340" s="11"/>
      <c r="RQ340" s="11"/>
      <c r="RR340" s="11"/>
      <c r="RS340" s="11"/>
      <c r="RT340" s="11"/>
      <c r="RU340" s="11"/>
      <c r="RV340" s="11"/>
      <c r="RW340" s="11"/>
      <c r="RX340" s="11"/>
      <c r="RY340" s="11"/>
      <c r="RZ340" s="11"/>
      <c r="SA340" s="11"/>
      <c r="SB340" s="11"/>
      <c r="SC340" s="11"/>
      <c r="SD340" s="11"/>
      <c r="SE340" s="11"/>
      <c r="SF340" s="11"/>
      <c r="SG340" s="11"/>
      <c r="SH340" s="11"/>
      <c r="SI340" s="11"/>
      <c r="SJ340" s="11"/>
      <c r="SK340" s="11"/>
      <c r="SL340" s="11"/>
      <c r="SM340" s="11"/>
      <c r="SN340" s="11"/>
      <c r="SO340" s="11"/>
      <c r="SP340" s="11"/>
      <c r="SQ340" s="11"/>
      <c r="SR340" s="11"/>
      <c r="SS340" s="11"/>
      <c r="ST340" s="11"/>
      <c r="SU340" s="11"/>
      <c r="SV340" s="11"/>
      <c r="SW340" s="11"/>
      <c r="SX340" s="11"/>
      <c r="SY340" s="11"/>
      <c r="SZ340" s="11"/>
      <c r="TA340" s="11"/>
      <c r="TB340" s="11"/>
      <c r="TC340" s="11"/>
      <c r="TD340" s="11"/>
      <c r="TE340" s="11"/>
      <c r="TF340" s="11"/>
      <c r="TG340" s="11"/>
      <c r="TH340" s="11"/>
      <c r="TI340" s="11"/>
      <c r="TJ340" s="11"/>
      <c r="TK340" s="11"/>
      <c r="TL340" s="11"/>
      <c r="TM340" s="11"/>
      <c r="TN340" s="11"/>
      <c r="TO340" s="11"/>
      <c r="TP340" s="11"/>
      <c r="TQ340" s="11"/>
      <c r="TR340" s="11"/>
      <c r="TS340" s="11"/>
      <c r="TT340" s="11"/>
      <c r="TU340" s="11"/>
      <c r="TV340" s="11"/>
      <c r="TW340" s="11"/>
      <c r="TX340" s="11"/>
      <c r="TY340" s="11"/>
      <c r="TZ340" s="11"/>
    </row>
    <row r="341" spans="1:546" x14ac:dyDescent="0.25">
      <c r="A341" s="11"/>
      <c r="B341" s="72"/>
      <c r="C341" s="1" t="s">
        <v>47</v>
      </c>
      <c r="D341" s="50"/>
      <c r="E341" s="78"/>
      <c r="F341" s="1">
        <v>5.2910000000000004</v>
      </c>
      <c r="G341" s="74"/>
      <c r="I341" s="11">
        <v>3616</v>
      </c>
      <c r="J341" s="41">
        <v>7.617</v>
      </c>
      <c r="K341" s="41"/>
      <c r="L341" s="11">
        <v>3616</v>
      </c>
      <c r="M341" s="11">
        <v>0.30337499999999995</v>
      </c>
      <c r="O341" s="11">
        <v>3815</v>
      </c>
      <c r="P341" s="11">
        <v>1.2697500000000002</v>
      </c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  <c r="EM341" s="11"/>
      <c r="EN341" s="11"/>
      <c r="EO341" s="11"/>
      <c r="EP341" s="11"/>
      <c r="EQ341" s="11"/>
      <c r="ER341" s="11"/>
      <c r="ES341" s="11"/>
      <c r="ET341" s="11"/>
      <c r="EU341" s="11"/>
      <c r="EV341" s="11"/>
      <c r="EW341" s="11"/>
      <c r="EX341" s="11"/>
      <c r="EY341" s="11"/>
      <c r="EZ341" s="11"/>
      <c r="FA341" s="11"/>
      <c r="FB341" s="11"/>
      <c r="FC341" s="11"/>
      <c r="FD341" s="11"/>
      <c r="FE341" s="11"/>
      <c r="FF341" s="11"/>
      <c r="FG341" s="11"/>
      <c r="FH341" s="11"/>
      <c r="FI341" s="11"/>
      <c r="FJ341" s="11"/>
      <c r="FK341" s="11"/>
      <c r="FL341" s="11"/>
      <c r="FM341" s="11"/>
      <c r="FN341" s="11"/>
      <c r="FO341" s="11"/>
      <c r="FP341" s="11"/>
      <c r="FQ341" s="11"/>
      <c r="FR341" s="11"/>
      <c r="FS341" s="11"/>
      <c r="FT341" s="11"/>
      <c r="FU341" s="11"/>
      <c r="FV341" s="11"/>
      <c r="FW341" s="11"/>
      <c r="FX341" s="11"/>
      <c r="FY341" s="11"/>
      <c r="FZ341" s="11"/>
      <c r="GA341" s="11"/>
      <c r="GB341" s="11"/>
      <c r="GC341" s="11"/>
      <c r="GD341" s="11"/>
      <c r="GE341" s="11"/>
      <c r="GF341" s="11"/>
      <c r="GG341" s="11"/>
      <c r="GH341" s="11"/>
      <c r="GI341" s="11"/>
      <c r="GJ341" s="11"/>
      <c r="GK341" s="11"/>
      <c r="GL341" s="11"/>
      <c r="GM341" s="11"/>
      <c r="GN341" s="11"/>
      <c r="GO341" s="11"/>
      <c r="GP341" s="11"/>
      <c r="GQ341" s="11"/>
      <c r="GR341" s="11"/>
      <c r="GS341" s="11"/>
      <c r="GT341" s="11"/>
      <c r="GU341" s="11"/>
      <c r="GV341" s="11"/>
      <c r="GW341" s="11"/>
      <c r="GX341" s="11"/>
      <c r="GY341" s="11"/>
      <c r="GZ341" s="11"/>
      <c r="HA341" s="11"/>
      <c r="HB341" s="11"/>
      <c r="HC341" s="11"/>
      <c r="HD341" s="11"/>
      <c r="HE341" s="11"/>
      <c r="HF341" s="11"/>
      <c r="HG341" s="11"/>
      <c r="HH341" s="11"/>
      <c r="HI341" s="11"/>
      <c r="HJ341" s="11"/>
      <c r="HK341" s="11"/>
      <c r="HL341" s="11"/>
      <c r="HM341" s="11"/>
      <c r="HN341" s="11"/>
      <c r="HO341" s="11"/>
      <c r="HP341" s="11"/>
      <c r="HQ341" s="11"/>
      <c r="HR341" s="11"/>
      <c r="HS341" s="11"/>
      <c r="HT341" s="11"/>
      <c r="HU341" s="11"/>
      <c r="HV341" s="11"/>
      <c r="HW341" s="11"/>
      <c r="HX341" s="11"/>
      <c r="HY341" s="11"/>
      <c r="HZ341" s="11"/>
      <c r="IA341" s="11"/>
      <c r="IB341" s="11"/>
      <c r="IC341" s="11"/>
      <c r="ID341" s="11"/>
      <c r="IE341" s="11"/>
      <c r="IF341" s="11"/>
      <c r="IG341" s="11"/>
      <c r="IH341" s="11"/>
      <c r="II341" s="11"/>
      <c r="IJ341" s="11"/>
      <c r="IK341" s="11"/>
      <c r="IL341" s="11"/>
      <c r="IM341" s="11"/>
      <c r="IN341" s="11"/>
      <c r="IO341" s="11"/>
      <c r="IP341" s="11"/>
      <c r="IQ341" s="11"/>
      <c r="IR341" s="11"/>
      <c r="IS341" s="11"/>
      <c r="IT341" s="11"/>
      <c r="IU341" s="11"/>
      <c r="IV341" s="11"/>
      <c r="IW341" s="11"/>
      <c r="IX341" s="11"/>
      <c r="IY341" s="11"/>
      <c r="IZ341" s="11"/>
      <c r="JA341" s="11"/>
      <c r="JB341" s="11"/>
      <c r="JC341" s="11"/>
      <c r="JD341" s="11"/>
      <c r="JE341" s="11"/>
      <c r="JF341" s="11"/>
      <c r="JG341" s="11"/>
      <c r="JH341" s="11"/>
      <c r="JI341" s="11"/>
      <c r="JJ341" s="11"/>
      <c r="JK341" s="11"/>
      <c r="JL341" s="11"/>
      <c r="JM341" s="11"/>
      <c r="JN341" s="11"/>
      <c r="JO341" s="11"/>
      <c r="JP341" s="11"/>
      <c r="JQ341" s="11"/>
      <c r="JR341" s="11"/>
      <c r="JS341" s="11"/>
      <c r="JT341" s="11"/>
      <c r="JU341" s="11"/>
      <c r="JV341" s="11"/>
      <c r="JW341" s="11"/>
      <c r="JX341" s="11"/>
      <c r="JY341" s="11"/>
      <c r="JZ341" s="11"/>
      <c r="KA341" s="11"/>
      <c r="KB341" s="11"/>
      <c r="KC341" s="11"/>
      <c r="KD341" s="11"/>
      <c r="KE341" s="11"/>
      <c r="KF341" s="11"/>
      <c r="KG341" s="11"/>
      <c r="KH341" s="11"/>
      <c r="KI341" s="11"/>
      <c r="KJ341" s="11"/>
      <c r="KK341" s="11"/>
      <c r="KL341" s="11"/>
      <c r="KM341" s="11"/>
      <c r="KN341" s="11"/>
      <c r="KO341" s="11"/>
      <c r="KP341" s="11"/>
      <c r="KQ341" s="11"/>
      <c r="KR341" s="11"/>
      <c r="KS341" s="11"/>
      <c r="KT341" s="11"/>
      <c r="KU341" s="11"/>
      <c r="KV341" s="11"/>
      <c r="KW341" s="11"/>
      <c r="KX341" s="11"/>
      <c r="KY341" s="11"/>
      <c r="KZ341" s="11"/>
      <c r="LA341" s="11"/>
      <c r="LB341" s="11"/>
      <c r="LC341" s="11"/>
      <c r="LD341" s="11"/>
      <c r="LE341" s="11"/>
      <c r="LF341" s="11"/>
      <c r="LG341" s="11"/>
      <c r="LH341" s="11"/>
      <c r="LI341" s="11"/>
      <c r="LJ341" s="11"/>
      <c r="LK341" s="11"/>
      <c r="LL341" s="11"/>
      <c r="LM341" s="11"/>
      <c r="LN341" s="11"/>
      <c r="LO341" s="11"/>
      <c r="LP341" s="11"/>
      <c r="LQ341" s="11"/>
      <c r="LR341" s="11"/>
      <c r="LS341" s="11"/>
      <c r="LT341" s="11"/>
      <c r="LU341" s="11"/>
      <c r="LV341" s="11"/>
      <c r="LW341" s="11"/>
      <c r="LX341" s="11"/>
      <c r="LY341" s="11"/>
      <c r="LZ341" s="11"/>
      <c r="MA341" s="11"/>
      <c r="MB341" s="11"/>
      <c r="MC341" s="11"/>
      <c r="MD341" s="11"/>
      <c r="ME341" s="11"/>
      <c r="MF341" s="11"/>
      <c r="MG341" s="11"/>
      <c r="MH341" s="11"/>
      <c r="MI341" s="11"/>
      <c r="MJ341" s="11"/>
      <c r="MK341" s="11"/>
      <c r="ML341" s="11"/>
      <c r="MM341" s="11"/>
      <c r="MN341" s="11"/>
      <c r="MO341" s="11"/>
      <c r="MP341" s="11"/>
      <c r="MQ341" s="11"/>
      <c r="MR341" s="11"/>
      <c r="MS341" s="11"/>
      <c r="MT341" s="11"/>
      <c r="MU341" s="11"/>
      <c r="MV341" s="11"/>
      <c r="MW341" s="11"/>
      <c r="MX341" s="11"/>
      <c r="MY341" s="11"/>
      <c r="MZ341" s="11"/>
      <c r="NA341" s="11"/>
      <c r="NB341" s="11"/>
      <c r="NC341" s="11"/>
      <c r="ND341" s="11"/>
      <c r="NE341" s="11"/>
      <c r="NF341" s="11"/>
      <c r="NG341" s="11"/>
      <c r="NH341" s="11"/>
      <c r="NI341" s="11"/>
      <c r="NJ341" s="11"/>
      <c r="NK341" s="11"/>
      <c r="NL341" s="11"/>
      <c r="NM341" s="11"/>
      <c r="NN341" s="11"/>
      <c r="NO341" s="11"/>
      <c r="NP341" s="11"/>
      <c r="NQ341" s="11"/>
      <c r="NR341" s="11"/>
      <c r="NS341" s="11"/>
      <c r="NT341" s="11"/>
      <c r="NU341" s="11"/>
      <c r="NV341" s="11"/>
      <c r="NW341" s="11"/>
      <c r="NX341" s="11"/>
      <c r="NY341" s="11"/>
      <c r="NZ341" s="11"/>
      <c r="OA341" s="11"/>
      <c r="OB341" s="11"/>
      <c r="OC341" s="11"/>
      <c r="OD341" s="11"/>
      <c r="OE341" s="11"/>
      <c r="OF341" s="11"/>
      <c r="OG341" s="11"/>
      <c r="OH341" s="11"/>
      <c r="OI341" s="11"/>
      <c r="OJ341" s="11"/>
      <c r="OK341" s="11"/>
      <c r="OL341" s="11"/>
      <c r="OM341" s="11"/>
      <c r="ON341" s="11"/>
      <c r="OO341" s="11"/>
      <c r="OP341" s="11"/>
      <c r="OQ341" s="11"/>
      <c r="OR341" s="11"/>
      <c r="OS341" s="11"/>
      <c r="OT341" s="11"/>
      <c r="OU341" s="11"/>
      <c r="OV341" s="11"/>
      <c r="OW341" s="11"/>
      <c r="OX341" s="11"/>
      <c r="OY341" s="11"/>
      <c r="OZ341" s="11"/>
      <c r="PA341" s="11"/>
      <c r="PB341" s="11"/>
      <c r="PC341" s="11"/>
      <c r="PD341" s="11"/>
      <c r="PE341" s="11"/>
      <c r="PF341" s="11"/>
      <c r="PG341" s="11"/>
      <c r="PH341" s="11"/>
      <c r="PI341" s="11"/>
      <c r="PJ341" s="11"/>
      <c r="PK341" s="11"/>
      <c r="PL341" s="11"/>
      <c r="PM341" s="11"/>
      <c r="PN341" s="11"/>
      <c r="PO341" s="11"/>
      <c r="PP341" s="11"/>
      <c r="PQ341" s="11"/>
      <c r="PR341" s="11"/>
      <c r="PS341" s="11"/>
      <c r="PT341" s="11"/>
      <c r="PU341" s="11"/>
      <c r="PV341" s="11"/>
      <c r="PW341" s="11"/>
      <c r="PX341" s="11"/>
      <c r="PY341" s="11"/>
      <c r="PZ341" s="11"/>
      <c r="QA341" s="11"/>
      <c r="QB341" s="11"/>
      <c r="QC341" s="11"/>
      <c r="QD341" s="11"/>
      <c r="QE341" s="11"/>
      <c r="QF341" s="11"/>
      <c r="QG341" s="11"/>
      <c r="QH341" s="11"/>
      <c r="QI341" s="11"/>
      <c r="QJ341" s="11"/>
      <c r="QK341" s="11"/>
      <c r="QL341" s="11"/>
      <c r="QM341" s="11"/>
      <c r="QN341" s="11"/>
      <c r="QO341" s="11"/>
      <c r="QP341" s="11"/>
      <c r="QQ341" s="11"/>
      <c r="QR341" s="11"/>
      <c r="QS341" s="11"/>
      <c r="QT341" s="11"/>
      <c r="QU341" s="11"/>
      <c r="QV341" s="11"/>
      <c r="QW341" s="11"/>
      <c r="QX341" s="11"/>
      <c r="QY341" s="11"/>
      <c r="QZ341" s="11"/>
      <c r="RA341" s="11"/>
      <c r="RB341" s="11"/>
      <c r="RC341" s="11"/>
      <c r="RD341" s="11"/>
      <c r="RE341" s="11"/>
      <c r="RF341" s="11"/>
      <c r="RG341" s="11"/>
      <c r="RH341" s="11"/>
      <c r="RI341" s="11"/>
      <c r="RJ341" s="11"/>
      <c r="RK341" s="11"/>
      <c r="RL341" s="11"/>
      <c r="RM341" s="11"/>
      <c r="RN341" s="11"/>
      <c r="RO341" s="11"/>
      <c r="RP341" s="11"/>
      <c r="RQ341" s="11"/>
      <c r="RR341" s="11"/>
      <c r="RS341" s="11"/>
      <c r="RT341" s="11"/>
      <c r="RU341" s="11"/>
      <c r="RV341" s="11"/>
      <c r="RW341" s="11"/>
      <c r="RX341" s="11"/>
      <c r="RY341" s="11"/>
      <c r="RZ341" s="11"/>
      <c r="SA341" s="11"/>
      <c r="SB341" s="11"/>
      <c r="SC341" s="11"/>
      <c r="SD341" s="11"/>
      <c r="SE341" s="11"/>
      <c r="SF341" s="11"/>
      <c r="SG341" s="11"/>
      <c r="SH341" s="11"/>
      <c r="SI341" s="11"/>
      <c r="SJ341" s="11"/>
      <c r="SK341" s="11"/>
      <c r="SL341" s="11"/>
      <c r="SM341" s="11"/>
      <c r="SN341" s="11"/>
      <c r="SO341" s="11"/>
      <c r="SP341" s="11"/>
      <c r="SQ341" s="11"/>
      <c r="SR341" s="11"/>
      <c r="SS341" s="11"/>
      <c r="ST341" s="11"/>
      <c r="SU341" s="11"/>
      <c r="SV341" s="11"/>
      <c r="SW341" s="11"/>
      <c r="SX341" s="11"/>
      <c r="SY341" s="11"/>
      <c r="SZ341" s="11"/>
      <c r="TA341" s="11"/>
      <c r="TB341" s="11"/>
      <c r="TC341" s="11"/>
      <c r="TD341" s="11"/>
      <c r="TE341" s="11"/>
      <c r="TF341" s="11"/>
      <c r="TG341" s="11"/>
      <c r="TH341" s="11"/>
      <c r="TI341" s="11"/>
      <c r="TJ341" s="11"/>
      <c r="TK341" s="11"/>
      <c r="TL341" s="11"/>
      <c r="TM341" s="11"/>
      <c r="TN341" s="11"/>
      <c r="TO341" s="11"/>
      <c r="TP341" s="11"/>
      <c r="TQ341" s="11"/>
      <c r="TR341" s="11"/>
      <c r="TS341" s="11"/>
      <c r="TT341" s="11"/>
      <c r="TU341" s="11"/>
      <c r="TV341" s="11"/>
      <c r="TW341" s="11"/>
      <c r="TX341" s="11"/>
      <c r="TY341" s="11"/>
      <c r="TZ341" s="11"/>
    </row>
    <row r="342" spans="1:546" x14ac:dyDescent="0.25">
      <c r="A342" s="11"/>
      <c r="B342" s="72"/>
      <c r="C342" s="1" t="s">
        <v>70</v>
      </c>
      <c r="D342" s="50"/>
      <c r="E342" s="78"/>
      <c r="F342" s="1">
        <v>0.70299999999999996</v>
      </c>
      <c r="G342" s="74"/>
      <c r="I342" s="11">
        <v>3815</v>
      </c>
      <c r="J342" s="41">
        <v>6.1549999999999994</v>
      </c>
      <c r="K342" s="41"/>
      <c r="L342" s="11">
        <v>3815</v>
      </c>
      <c r="M342" s="11">
        <v>1.2697500000000002</v>
      </c>
      <c r="O342" s="11">
        <v>3687</v>
      </c>
      <c r="P342" s="11">
        <v>1.1753750000000001</v>
      </c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  <c r="EM342" s="11"/>
      <c r="EN342" s="11"/>
      <c r="EO342" s="11"/>
      <c r="EP342" s="11"/>
      <c r="EQ342" s="11"/>
      <c r="ER342" s="11"/>
      <c r="ES342" s="11"/>
      <c r="ET342" s="11"/>
      <c r="EU342" s="11"/>
      <c r="EV342" s="11"/>
      <c r="EW342" s="11"/>
      <c r="EX342" s="11"/>
      <c r="EY342" s="11"/>
      <c r="EZ342" s="11"/>
      <c r="FA342" s="11"/>
      <c r="FB342" s="11"/>
      <c r="FC342" s="11"/>
      <c r="FD342" s="11"/>
      <c r="FE342" s="11"/>
      <c r="FF342" s="11"/>
      <c r="FG342" s="11"/>
      <c r="FH342" s="11"/>
      <c r="FI342" s="11"/>
      <c r="FJ342" s="11"/>
      <c r="FK342" s="11"/>
      <c r="FL342" s="11"/>
      <c r="FM342" s="11"/>
      <c r="FN342" s="11"/>
      <c r="FO342" s="11"/>
      <c r="FP342" s="11"/>
      <c r="FQ342" s="11"/>
      <c r="FR342" s="11"/>
      <c r="FS342" s="11"/>
      <c r="FT342" s="11"/>
      <c r="FU342" s="11"/>
      <c r="FV342" s="11"/>
      <c r="FW342" s="11"/>
      <c r="FX342" s="11"/>
      <c r="FY342" s="11"/>
      <c r="FZ342" s="11"/>
      <c r="GA342" s="11"/>
      <c r="GB342" s="11"/>
      <c r="GC342" s="11"/>
      <c r="GD342" s="11"/>
      <c r="GE342" s="11"/>
      <c r="GF342" s="11"/>
      <c r="GG342" s="11"/>
      <c r="GH342" s="11"/>
      <c r="GI342" s="11"/>
      <c r="GJ342" s="11"/>
      <c r="GK342" s="11"/>
      <c r="GL342" s="11"/>
      <c r="GM342" s="11"/>
      <c r="GN342" s="11"/>
      <c r="GO342" s="11"/>
      <c r="GP342" s="11"/>
      <c r="GQ342" s="11"/>
      <c r="GR342" s="11"/>
      <c r="GS342" s="11"/>
      <c r="GT342" s="11"/>
      <c r="GU342" s="11"/>
      <c r="GV342" s="11"/>
      <c r="GW342" s="11"/>
      <c r="GX342" s="11"/>
      <c r="GY342" s="11"/>
      <c r="GZ342" s="11"/>
      <c r="HA342" s="11"/>
      <c r="HB342" s="11"/>
      <c r="HC342" s="11"/>
      <c r="HD342" s="11"/>
      <c r="HE342" s="11"/>
      <c r="HF342" s="11"/>
      <c r="HG342" s="11"/>
      <c r="HH342" s="11"/>
      <c r="HI342" s="11"/>
      <c r="HJ342" s="11"/>
      <c r="HK342" s="11"/>
      <c r="HL342" s="11"/>
      <c r="HM342" s="11"/>
      <c r="HN342" s="11"/>
      <c r="HO342" s="11"/>
      <c r="HP342" s="11"/>
      <c r="HQ342" s="11"/>
      <c r="HR342" s="11"/>
      <c r="HS342" s="11"/>
      <c r="HT342" s="11"/>
      <c r="HU342" s="11"/>
      <c r="HV342" s="11"/>
      <c r="HW342" s="11"/>
      <c r="HX342" s="11"/>
      <c r="HY342" s="11"/>
      <c r="HZ342" s="11"/>
      <c r="IA342" s="11"/>
      <c r="IB342" s="11"/>
      <c r="IC342" s="11"/>
      <c r="ID342" s="11"/>
      <c r="IE342" s="11"/>
      <c r="IF342" s="11"/>
      <c r="IG342" s="11"/>
      <c r="IH342" s="11"/>
      <c r="II342" s="11"/>
      <c r="IJ342" s="11"/>
      <c r="IK342" s="11"/>
      <c r="IL342" s="11"/>
      <c r="IM342" s="11"/>
      <c r="IN342" s="11"/>
      <c r="IO342" s="11"/>
      <c r="IP342" s="11"/>
      <c r="IQ342" s="11"/>
      <c r="IR342" s="11"/>
      <c r="IS342" s="11"/>
      <c r="IT342" s="11"/>
      <c r="IU342" s="11"/>
      <c r="IV342" s="11"/>
      <c r="IW342" s="11"/>
      <c r="IX342" s="11"/>
      <c r="IY342" s="11"/>
      <c r="IZ342" s="11"/>
      <c r="JA342" s="11"/>
      <c r="JB342" s="11"/>
      <c r="JC342" s="11"/>
      <c r="JD342" s="11"/>
      <c r="JE342" s="11"/>
      <c r="JF342" s="11"/>
      <c r="JG342" s="11"/>
      <c r="JH342" s="11"/>
      <c r="JI342" s="11"/>
      <c r="JJ342" s="11"/>
      <c r="JK342" s="11"/>
      <c r="JL342" s="11"/>
      <c r="JM342" s="11"/>
      <c r="JN342" s="11"/>
      <c r="JO342" s="11"/>
      <c r="JP342" s="11"/>
      <c r="JQ342" s="11"/>
      <c r="JR342" s="11"/>
      <c r="JS342" s="11"/>
      <c r="JT342" s="11"/>
      <c r="JU342" s="11"/>
      <c r="JV342" s="11"/>
      <c r="JW342" s="11"/>
      <c r="JX342" s="11"/>
      <c r="JY342" s="11"/>
      <c r="JZ342" s="11"/>
      <c r="KA342" s="11"/>
      <c r="KB342" s="11"/>
      <c r="KC342" s="11"/>
      <c r="KD342" s="11"/>
      <c r="KE342" s="11"/>
      <c r="KF342" s="11"/>
      <c r="KG342" s="11"/>
      <c r="KH342" s="11"/>
      <c r="KI342" s="11"/>
      <c r="KJ342" s="11"/>
      <c r="KK342" s="11"/>
      <c r="KL342" s="11"/>
      <c r="KM342" s="11"/>
      <c r="KN342" s="11"/>
      <c r="KO342" s="11"/>
      <c r="KP342" s="11"/>
      <c r="KQ342" s="11"/>
      <c r="KR342" s="11"/>
      <c r="KS342" s="11"/>
      <c r="KT342" s="11"/>
      <c r="KU342" s="11"/>
      <c r="KV342" s="11"/>
      <c r="KW342" s="11"/>
      <c r="KX342" s="11"/>
      <c r="KY342" s="11"/>
      <c r="KZ342" s="11"/>
      <c r="LA342" s="11"/>
      <c r="LB342" s="11"/>
      <c r="LC342" s="11"/>
      <c r="LD342" s="11"/>
      <c r="LE342" s="11"/>
      <c r="LF342" s="11"/>
      <c r="LG342" s="11"/>
      <c r="LH342" s="11"/>
      <c r="LI342" s="11"/>
      <c r="LJ342" s="11"/>
      <c r="LK342" s="11"/>
      <c r="LL342" s="11"/>
      <c r="LM342" s="11"/>
      <c r="LN342" s="11"/>
      <c r="LO342" s="11"/>
      <c r="LP342" s="11"/>
      <c r="LQ342" s="11"/>
      <c r="LR342" s="11"/>
      <c r="LS342" s="11"/>
      <c r="LT342" s="11"/>
      <c r="LU342" s="11"/>
      <c r="LV342" s="11"/>
      <c r="LW342" s="11"/>
      <c r="LX342" s="11"/>
      <c r="LY342" s="11"/>
      <c r="LZ342" s="11"/>
      <c r="MA342" s="11"/>
      <c r="MB342" s="11"/>
      <c r="MC342" s="11"/>
      <c r="MD342" s="11"/>
      <c r="ME342" s="11"/>
      <c r="MF342" s="11"/>
      <c r="MG342" s="11"/>
      <c r="MH342" s="11"/>
      <c r="MI342" s="11"/>
      <c r="MJ342" s="11"/>
      <c r="MK342" s="11"/>
      <c r="ML342" s="11"/>
      <c r="MM342" s="11"/>
      <c r="MN342" s="11"/>
      <c r="MO342" s="11"/>
      <c r="MP342" s="11"/>
      <c r="MQ342" s="11"/>
      <c r="MR342" s="11"/>
      <c r="MS342" s="11"/>
      <c r="MT342" s="11"/>
      <c r="MU342" s="11"/>
      <c r="MV342" s="11"/>
      <c r="MW342" s="11"/>
      <c r="MX342" s="11"/>
      <c r="MY342" s="11"/>
      <c r="MZ342" s="11"/>
      <c r="NA342" s="11"/>
      <c r="NB342" s="11"/>
      <c r="NC342" s="11"/>
      <c r="ND342" s="11"/>
      <c r="NE342" s="11"/>
      <c r="NF342" s="11"/>
      <c r="NG342" s="11"/>
      <c r="NH342" s="11"/>
      <c r="NI342" s="11"/>
      <c r="NJ342" s="11"/>
      <c r="NK342" s="11"/>
      <c r="NL342" s="11"/>
      <c r="NM342" s="11"/>
      <c r="NN342" s="11"/>
      <c r="NO342" s="11"/>
      <c r="NP342" s="11"/>
      <c r="NQ342" s="11"/>
      <c r="NR342" s="11"/>
      <c r="NS342" s="11"/>
      <c r="NT342" s="11"/>
      <c r="NU342" s="11"/>
      <c r="NV342" s="11"/>
      <c r="NW342" s="11"/>
      <c r="NX342" s="11"/>
      <c r="NY342" s="11"/>
      <c r="NZ342" s="11"/>
      <c r="OA342" s="11"/>
      <c r="OB342" s="11"/>
      <c r="OC342" s="11"/>
      <c r="OD342" s="11"/>
      <c r="OE342" s="11"/>
      <c r="OF342" s="11"/>
      <c r="OG342" s="11"/>
      <c r="OH342" s="11"/>
      <c r="OI342" s="11"/>
      <c r="OJ342" s="11"/>
      <c r="OK342" s="11"/>
      <c r="OL342" s="11"/>
      <c r="OM342" s="11"/>
      <c r="ON342" s="11"/>
      <c r="OO342" s="11"/>
      <c r="OP342" s="11"/>
      <c r="OQ342" s="11"/>
      <c r="OR342" s="11"/>
      <c r="OS342" s="11"/>
      <c r="OT342" s="11"/>
      <c r="OU342" s="11"/>
      <c r="OV342" s="11"/>
      <c r="OW342" s="11"/>
      <c r="OX342" s="11"/>
      <c r="OY342" s="11"/>
      <c r="OZ342" s="11"/>
      <c r="PA342" s="11"/>
      <c r="PB342" s="11"/>
      <c r="PC342" s="11"/>
      <c r="PD342" s="11"/>
      <c r="PE342" s="11"/>
      <c r="PF342" s="11"/>
      <c r="PG342" s="11"/>
      <c r="PH342" s="11"/>
      <c r="PI342" s="11"/>
      <c r="PJ342" s="11"/>
      <c r="PK342" s="11"/>
      <c r="PL342" s="11"/>
      <c r="PM342" s="11"/>
      <c r="PN342" s="11"/>
      <c r="PO342" s="11"/>
      <c r="PP342" s="11"/>
      <c r="PQ342" s="11"/>
      <c r="PR342" s="11"/>
      <c r="PS342" s="11"/>
      <c r="PT342" s="11"/>
      <c r="PU342" s="11"/>
      <c r="PV342" s="11"/>
      <c r="PW342" s="11"/>
      <c r="PX342" s="11"/>
      <c r="PY342" s="11"/>
      <c r="PZ342" s="11"/>
      <c r="QA342" s="11"/>
      <c r="QB342" s="11"/>
      <c r="QC342" s="11"/>
      <c r="QD342" s="11"/>
      <c r="QE342" s="11"/>
      <c r="QF342" s="11"/>
      <c r="QG342" s="11"/>
      <c r="QH342" s="11"/>
      <c r="QI342" s="11"/>
      <c r="QJ342" s="11"/>
      <c r="QK342" s="11"/>
      <c r="QL342" s="11"/>
      <c r="QM342" s="11"/>
      <c r="QN342" s="11"/>
      <c r="QO342" s="11"/>
      <c r="QP342" s="11"/>
      <c r="QQ342" s="11"/>
      <c r="QR342" s="11"/>
      <c r="QS342" s="11"/>
      <c r="QT342" s="11"/>
      <c r="QU342" s="11"/>
      <c r="QV342" s="11"/>
      <c r="QW342" s="11"/>
      <c r="QX342" s="11"/>
      <c r="QY342" s="11"/>
      <c r="QZ342" s="11"/>
      <c r="RA342" s="11"/>
      <c r="RB342" s="11"/>
      <c r="RC342" s="11"/>
      <c r="RD342" s="11"/>
      <c r="RE342" s="11"/>
      <c r="RF342" s="11"/>
      <c r="RG342" s="11"/>
      <c r="RH342" s="11"/>
      <c r="RI342" s="11"/>
      <c r="RJ342" s="11"/>
      <c r="RK342" s="11"/>
      <c r="RL342" s="11"/>
      <c r="RM342" s="11"/>
      <c r="RN342" s="11"/>
      <c r="RO342" s="11"/>
      <c r="RP342" s="11"/>
      <c r="RQ342" s="11"/>
      <c r="RR342" s="11"/>
      <c r="RS342" s="11"/>
      <c r="RT342" s="11"/>
      <c r="RU342" s="11"/>
      <c r="RV342" s="11"/>
      <c r="RW342" s="11"/>
      <c r="RX342" s="11"/>
      <c r="RY342" s="11"/>
      <c r="RZ342" s="11"/>
      <c r="SA342" s="11"/>
      <c r="SB342" s="11"/>
      <c r="SC342" s="11"/>
      <c r="SD342" s="11"/>
      <c r="SE342" s="11"/>
      <c r="SF342" s="11"/>
      <c r="SG342" s="11"/>
      <c r="SH342" s="11"/>
      <c r="SI342" s="11"/>
      <c r="SJ342" s="11"/>
      <c r="SK342" s="11"/>
      <c r="SL342" s="11"/>
      <c r="SM342" s="11"/>
      <c r="SN342" s="11"/>
      <c r="SO342" s="11"/>
      <c r="SP342" s="11"/>
      <c r="SQ342" s="11"/>
      <c r="SR342" s="11"/>
      <c r="SS342" s="11"/>
      <c r="ST342" s="11"/>
      <c r="SU342" s="11"/>
      <c r="SV342" s="11"/>
      <c r="SW342" s="11"/>
      <c r="SX342" s="11"/>
      <c r="SY342" s="11"/>
      <c r="SZ342" s="11"/>
      <c r="TA342" s="11"/>
      <c r="TB342" s="11"/>
      <c r="TC342" s="11"/>
      <c r="TD342" s="11"/>
      <c r="TE342" s="11"/>
      <c r="TF342" s="11"/>
      <c r="TG342" s="11"/>
      <c r="TH342" s="11"/>
      <c r="TI342" s="11"/>
      <c r="TJ342" s="11"/>
      <c r="TK342" s="11"/>
      <c r="TL342" s="11"/>
      <c r="TM342" s="11"/>
      <c r="TN342" s="11"/>
      <c r="TO342" s="11"/>
      <c r="TP342" s="11"/>
      <c r="TQ342" s="11"/>
      <c r="TR342" s="11"/>
      <c r="TS342" s="11"/>
      <c r="TT342" s="11"/>
      <c r="TU342" s="11"/>
      <c r="TV342" s="11"/>
      <c r="TW342" s="11"/>
      <c r="TX342" s="11"/>
      <c r="TY342" s="11"/>
      <c r="TZ342" s="11"/>
    </row>
    <row r="343" spans="1:546" x14ac:dyDescent="0.25">
      <c r="A343" s="11"/>
      <c r="B343" s="72"/>
      <c r="C343" s="1" t="s">
        <v>71</v>
      </c>
      <c r="D343" s="50"/>
      <c r="E343" s="79"/>
      <c r="F343" s="1">
        <v>3.3000000000000002E-2</v>
      </c>
      <c r="G343" s="75"/>
      <c r="I343" s="11">
        <v>3772</v>
      </c>
      <c r="J343" s="41">
        <v>4.7670000000000003</v>
      </c>
      <c r="K343" s="41"/>
      <c r="L343" s="11">
        <v>3772</v>
      </c>
      <c r="M343" s="11">
        <v>0.201125</v>
      </c>
      <c r="O343" s="11">
        <v>3128</v>
      </c>
      <c r="P343" s="11">
        <v>0.93912499999999999</v>
      </c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  <c r="EM343" s="11"/>
      <c r="EN343" s="11"/>
      <c r="EO343" s="11"/>
      <c r="EP343" s="11"/>
      <c r="EQ343" s="11"/>
      <c r="ER343" s="11"/>
      <c r="ES343" s="11"/>
      <c r="ET343" s="11"/>
      <c r="EU343" s="11"/>
      <c r="EV343" s="11"/>
      <c r="EW343" s="11"/>
      <c r="EX343" s="11"/>
      <c r="EY343" s="11"/>
      <c r="EZ343" s="11"/>
      <c r="FA343" s="11"/>
      <c r="FB343" s="11"/>
      <c r="FC343" s="11"/>
      <c r="FD343" s="11"/>
      <c r="FE343" s="11"/>
      <c r="FF343" s="11"/>
      <c r="FG343" s="11"/>
      <c r="FH343" s="11"/>
      <c r="FI343" s="11"/>
      <c r="FJ343" s="11"/>
      <c r="FK343" s="11"/>
      <c r="FL343" s="11"/>
      <c r="FM343" s="11"/>
      <c r="FN343" s="11"/>
      <c r="FO343" s="11"/>
      <c r="FP343" s="11"/>
      <c r="FQ343" s="11"/>
      <c r="FR343" s="11"/>
      <c r="FS343" s="11"/>
      <c r="FT343" s="11"/>
      <c r="FU343" s="11"/>
      <c r="FV343" s="11"/>
      <c r="FW343" s="11"/>
      <c r="FX343" s="11"/>
      <c r="FY343" s="11"/>
      <c r="FZ343" s="11"/>
      <c r="GA343" s="11"/>
      <c r="GB343" s="11"/>
      <c r="GC343" s="11"/>
      <c r="GD343" s="11"/>
      <c r="GE343" s="11"/>
      <c r="GF343" s="11"/>
      <c r="GG343" s="11"/>
      <c r="GH343" s="11"/>
      <c r="GI343" s="11"/>
      <c r="GJ343" s="11"/>
      <c r="GK343" s="11"/>
      <c r="GL343" s="11"/>
      <c r="GM343" s="11"/>
      <c r="GN343" s="11"/>
      <c r="GO343" s="11"/>
      <c r="GP343" s="11"/>
      <c r="GQ343" s="11"/>
      <c r="GR343" s="11"/>
      <c r="GS343" s="11"/>
      <c r="GT343" s="11"/>
      <c r="GU343" s="11"/>
      <c r="GV343" s="11"/>
      <c r="GW343" s="11"/>
      <c r="GX343" s="11"/>
      <c r="GY343" s="11"/>
      <c r="GZ343" s="11"/>
      <c r="HA343" s="11"/>
      <c r="HB343" s="11"/>
      <c r="HC343" s="11"/>
      <c r="HD343" s="11"/>
      <c r="HE343" s="11"/>
      <c r="HF343" s="11"/>
      <c r="HG343" s="11"/>
      <c r="HH343" s="11"/>
      <c r="HI343" s="11"/>
      <c r="HJ343" s="11"/>
      <c r="HK343" s="11"/>
      <c r="HL343" s="11"/>
      <c r="HM343" s="11"/>
      <c r="HN343" s="11"/>
      <c r="HO343" s="11"/>
      <c r="HP343" s="11"/>
      <c r="HQ343" s="11"/>
      <c r="HR343" s="11"/>
      <c r="HS343" s="11"/>
      <c r="HT343" s="11"/>
      <c r="HU343" s="11"/>
      <c r="HV343" s="11"/>
      <c r="HW343" s="11"/>
      <c r="HX343" s="11"/>
      <c r="HY343" s="11"/>
      <c r="HZ343" s="11"/>
      <c r="IA343" s="11"/>
      <c r="IB343" s="11"/>
      <c r="IC343" s="11"/>
      <c r="ID343" s="11"/>
      <c r="IE343" s="11"/>
      <c r="IF343" s="11"/>
      <c r="IG343" s="11"/>
      <c r="IH343" s="11"/>
      <c r="II343" s="11"/>
      <c r="IJ343" s="11"/>
      <c r="IK343" s="11"/>
      <c r="IL343" s="11"/>
      <c r="IM343" s="11"/>
      <c r="IN343" s="11"/>
      <c r="IO343" s="11"/>
      <c r="IP343" s="11"/>
      <c r="IQ343" s="11"/>
      <c r="IR343" s="11"/>
      <c r="IS343" s="11"/>
      <c r="IT343" s="11"/>
      <c r="IU343" s="11"/>
      <c r="IV343" s="11"/>
      <c r="IW343" s="11"/>
      <c r="IX343" s="11"/>
      <c r="IY343" s="11"/>
      <c r="IZ343" s="11"/>
      <c r="JA343" s="11"/>
      <c r="JB343" s="11"/>
      <c r="JC343" s="11"/>
      <c r="JD343" s="11"/>
      <c r="JE343" s="11"/>
      <c r="JF343" s="11"/>
      <c r="JG343" s="11"/>
      <c r="JH343" s="11"/>
      <c r="JI343" s="11"/>
      <c r="JJ343" s="11"/>
      <c r="JK343" s="11"/>
      <c r="JL343" s="11"/>
      <c r="JM343" s="11"/>
      <c r="JN343" s="11"/>
      <c r="JO343" s="11"/>
      <c r="JP343" s="11"/>
      <c r="JQ343" s="11"/>
      <c r="JR343" s="11"/>
      <c r="JS343" s="11"/>
      <c r="JT343" s="11"/>
      <c r="JU343" s="11"/>
      <c r="JV343" s="11"/>
      <c r="JW343" s="11"/>
      <c r="JX343" s="11"/>
      <c r="JY343" s="11"/>
      <c r="JZ343" s="11"/>
      <c r="KA343" s="11"/>
      <c r="KB343" s="11"/>
      <c r="KC343" s="11"/>
      <c r="KD343" s="11"/>
      <c r="KE343" s="11"/>
      <c r="KF343" s="11"/>
      <c r="KG343" s="11"/>
      <c r="KH343" s="11"/>
      <c r="KI343" s="11"/>
      <c r="KJ343" s="11"/>
      <c r="KK343" s="11"/>
      <c r="KL343" s="11"/>
      <c r="KM343" s="11"/>
      <c r="KN343" s="11"/>
      <c r="KO343" s="11"/>
      <c r="KP343" s="11"/>
      <c r="KQ343" s="11"/>
      <c r="KR343" s="11"/>
      <c r="KS343" s="11"/>
      <c r="KT343" s="11"/>
      <c r="KU343" s="11"/>
      <c r="KV343" s="11"/>
      <c r="KW343" s="11"/>
      <c r="KX343" s="11"/>
      <c r="KY343" s="11"/>
      <c r="KZ343" s="11"/>
      <c r="LA343" s="11"/>
      <c r="LB343" s="11"/>
      <c r="LC343" s="11"/>
      <c r="LD343" s="11"/>
      <c r="LE343" s="11"/>
      <c r="LF343" s="11"/>
      <c r="LG343" s="11"/>
      <c r="LH343" s="11"/>
      <c r="LI343" s="11"/>
      <c r="LJ343" s="11"/>
      <c r="LK343" s="11"/>
      <c r="LL343" s="11"/>
      <c r="LM343" s="11"/>
      <c r="LN343" s="11"/>
      <c r="LO343" s="11"/>
      <c r="LP343" s="11"/>
      <c r="LQ343" s="11"/>
      <c r="LR343" s="11"/>
      <c r="LS343" s="11"/>
      <c r="LT343" s="11"/>
      <c r="LU343" s="11"/>
      <c r="LV343" s="11"/>
      <c r="LW343" s="11"/>
      <c r="LX343" s="11"/>
      <c r="LY343" s="11"/>
      <c r="LZ343" s="11"/>
      <c r="MA343" s="11"/>
      <c r="MB343" s="11"/>
      <c r="MC343" s="11"/>
      <c r="MD343" s="11"/>
      <c r="ME343" s="11"/>
      <c r="MF343" s="11"/>
      <c r="MG343" s="11"/>
      <c r="MH343" s="11"/>
      <c r="MI343" s="11"/>
      <c r="MJ343" s="11"/>
      <c r="MK343" s="11"/>
      <c r="ML343" s="11"/>
      <c r="MM343" s="11"/>
      <c r="MN343" s="11"/>
      <c r="MO343" s="11"/>
      <c r="MP343" s="11"/>
      <c r="MQ343" s="11"/>
      <c r="MR343" s="11"/>
      <c r="MS343" s="11"/>
      <c r="MT343" s="11"/>
      <c r="MU343" s="11"/>
      <c r="MV343" s="11"/>
      <c r="MW343" s="11"/>
      <c r="MX343" s="11"/>
      <c r="MY343" s="11"/>
      <c r="MZ343" s="11"/>
      <c r="NA343" s="11"/>
      <c r="NB343" s="11"/>
      <c r="NC343" s="11"/>
      <c r="ND343" s="11"/>
      <c r="NE343" s="11"/>
      <c r="NF343" s="11"/>
      <c r="NG343" s="11"/>
      <c r="NH343" s="11"/>
      <c r="NI343" s="11"/>
      <c r="NJ343" s="11"/>
      <c r="NK343" s="11"/>
      <c r="NL343" s="11"/>
      <c r="NM343" s="11"/>
      <c r="NN343" s="11"/>
      <c r="NO343" s="11"/>
      <c r="NP343" s="11"/>
      <c r="NQ343" s="11"/>
      <c r="NR343" s="11"/>
      <c r="NS343" s="11"/>
      <c r="NT343" s="11"/>
      <c r="NU343" s="11"/>
      <c r="NV343" s="11"/>
      <c r="NW343" s="11"/>
      <c r="NX343" s="11"/>
      <c r="NY343" s="11"/>
      <c r="NZ343" s="11"/>
      <c r="OA343" s="11"/>
      <c r="OB343" s="11"/>
      <c r="OC343" s="11"/>
      <c r="OD343" s="11"/>
      <c r="OE343" s="11"/>
      <c r="OF343" s="11"/>
      <c r="OG343" s="11"/>
      <c r="OH343" s="11"/>
      <c r="OI343" s="11"/>
      <c r="OJ343" s="11"/>
      <c r="OK343" s="11"/>
      <c r="OL343" s="11"/>
      <c r="OM343" s="11"/>
      <c r="ON343" s="11"/>
      <c r="OO343" s="11"/>
      <c r="OP343" s="11"/>
      <c r="OQ343" s="11"/>
      <c r="OR343" s="11"/>
      <c r="OS343" s="11"/>
      <c r="OT343" s="11"/>
      <c r="OU343" s="11"/>
      <c r="OV343" s="11"/>
      <c r="OW343" s="11"/>
      <c r="OX343" s="11"/>
      <c r="OY343" s="11"/>
      <c r="OZ343" s="11"/>
      <c r="PA343" s="11"/>
      <c r="PB343" s="11"/>
      <c r="PC343" s="11"/>
      <c r="PD343" s="11"/>
      <c r="PE343" s="11"/>
      <c r="PF343" s="11"/>
      <c r="PG343" s="11"/>
      <c r="PH343" s="11"/>
      <c r="PI343" s="11"/>
      <c r="PJ343" s="11"/>
      <c r="PK343" s="11"/>
      <c r="PL343" s="11"/>
      <c r="PM343" s="11"/>
      <c r="PN343" s="11"/>
      <c r="PO343" s="11"/>
      <c r="PP343" s="11"/>
      <c r="PQ343" s="11"/>
      <c r="PR343" s="11"/>
      <c r="PS343" s="11"/>
      <c r="PT343" s="11"/>
      <c r="PU343" s="11"/>
      <c r="PV343" s="11"/>
      <c r="PW343" s="11"/>
      <c r="PX343" s="11"/>
      <c r="PY343" s="11"/>
      <c r="PZ343" s="11"/>
      <c r="QA343" s="11"/>
      <c r="QB343" s="11"/>
      <c r="QC343" s="11"/>
      <c r="QD343" s="11"/>
      <c r="QE343" s="11"/>
      <c r="QF343" s="11"/>
      <c r="QG343" s="11"/>
      <c r="QH343" s="11"/>
      <c r="QI343" s="11"/>
      <c r="QJ343" s="11"/>
      <c r="QK343" s="11"/>
      <c r="QL343" s="11"/>
      <c r="QM343" s="11"/>
      <c r="QN343" s="11"/>
      <c r="QO343" s="11"/>
      <c r="QP343" s="11"/>
      <c r="QQ343" s="11"/>
      <c r="QR343" s="11"/>
      <c r="QS343" s="11"/>
      <c r="QT343" s="11"/>
      <c r="QU343" s="11"/>
      <c r="QV343" s="11"/>
      <c r="QW343" s="11"/>
      <c r="QX343" s="11"/>
      <c r="QY343" s="11"/>
      <c r="QZ343" s="11"/>
      <c r="RA343" s="11"/>
      <c r="RB343" s="11"/>
      <c r="RC343" s="11"/>
      <c r="RD343" s="11"/>
      <c r="RE343" s="11"/>
      <c r="RF343" s="11"/>
      <c r="RG343" s="11"/>
      <c r="RH343" s="11"/>
      <c r="RI343" s="11"/>
      <c r="RJ343" s="11"/>
      <c r="RK343" s="11"/>
      <c r="RL343" s="11"/>
      <c r="RM343" s="11"/>
      <c r="RN343" s="11"/>
      <c r="RO343" s="11"/>
      <c r="RP343" s="11"/>
      <c r="RQ343" s="11"/>
      <c r="RR343" s="11"/>
      <c r="RS343" s="11"/>
      <c r="RT343" s="11"/>
      <c r="RU343" s="11"/>
      <c r="RV343" s="11"/>
      <c r="RW343" s="11"/>
      <c r="RX343" s="11"/>
      <c r="RY343" s="11"/>
      <c r="RZ343" s="11"/>
      <c r="SA343" s="11"/>
      <c r="SB343" s="11"/>
      <c r="SC343" s="11"/>
      <c r="SD343" s="11"/>
      <c r="SE343" s="11"/>
      <c r="SF343" s="11"/>
      <c r="SG343" s="11"/>
      <c r="SH343" s="11"/>
      <c r="SI343" s="11"/>
      <c r="SJ343" s="11"/>
      <c r="SK343" s="11"/>
      <c r="SL343" s="11"/>
      <c r="SM343" s="11"/>
      <c r="SN343" s="11"/>
      <c r="SO343" s="11"/>
      <c r="SP343" s="11"/>
      <c r="SQ343" s="11"/>
      <c r="SR343" s="11"/>
      <c r="SS343" s="11"/>
      <c r="ST343" s="11"/>
      <c r="SU343" s="11"/>
      <c r="SV343" s="11"/>
      <c r="SW343" s="11"/>
      <c r="SX343" s="11"/>
      <c r="SY343" s="11"/>
      <c r="SZ343" s="11"/>
      <c r="TA343" s="11"/>
      <c r="TB343" s="11"/>
      <c r="TC343" s="11"/>
      <c r="TD343" s="11"/>
      <c r="TE343" s="11"/>
      <c r="TF343" s="11"/>
      <c r="TG343" s="11"/>
      <c r="TH343" s="11"/>
      <c r="TI343" s="11"/>
      <c r="TJ343" s="11"/>
      <c r="TK343" s="11"/>
      <c r="TL343" s="11"/>
      <c r="TM343" s="11"/>
      <c r="TN343" s="11"/>
      <c r="TO343" s="11"/>
      <c r="TP343" s="11"/>
      <c r="TQ343" s="11"/>
      <c r="TR343" s="11"/>
      <c r="TS343" s="11"/>
      <c r="TT343" s="11"/>
      <c r="TU343" s="11"/>
      <c r="TV343" s="11"/>
      <c r="TW343" s="11"/>
      <c r="TX343" s="11"/>
      <c r="TY343" s="11"/>
      <c r="TZ343" s="11"/>
    </row>
    <row r="344" spans="1:546" x14ac:dyDescent="0.25">
      <c r="A344" s="11"/>
      <c r="B344" s="72">
        <v>3772</v>
      </c>
      <c r="C344" s="1" t="s">
        <v>3</v>
      </c>
      <c r="D344" s="1">
        <v>5.1920000000000002</v>
      </c>
      <c r="E344" s="77">
        <f t="shared" ref="E344" si="12">AVERAGE(D344:D347)</f>
        <v>4.7670000000000003</v>
      </c>
      <c r="F344" s="1">
        <v>0.16700000000000001</v>
      </c>
      <c r="G344" s="73">
        <f t="shared" ref="G344" si="13">AVERAGE(F344:F351)</f>
        <v>0.201125</v>
      </c>
      <c r="I344" s="11">
        <v>4289</v>
      </c>
      <c r="J344" s="41">
        <v>3.6477500000000003</v>
      </c>
      <c r="K344" s="41"/>
      <c r="L344" s="11">
        <v>4289</v>
      </c>
      <c r="M344" s="11">
        <v>3.1022500000000002</v>
      </c>
      <c r="O344" s="11">
        <v>3885</v>
      </c>
      <c r="P344" s="11">
        <v>0.56475000000000009</v>
      </c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  <c r="EM344" s="11"/>
      <c r="EN344" s="11"/>
      <c r="EO344" s="11"/>
      <c r="EP344" s="11"/>
      <c r="EQ344" s="11"/>
      <c r="ER344" s="11"/>
      <c r="ES344" s="11"/>
      <c r="ET344" s="11"/>
      <c r="EU344" s="11"/>
      <c r="EV344" s="11"/>
      <c r="EW344" s="11"/>
      <c r="EX344" s="11"/>
      <c r="EY344" s="11"/>
      <c r="EZ344" s="11"/>
      <c r="FA344" s="11"/>
      <c r="FB344" s="11"/>
      <c r="FC344" s="11"/>
      <c r="FD344" s="11"/>
      <c r="FE344" s="11"/>
      <c r="FF344" s="11"/>
      <c r="FG344" s="11"/>
      <c r="FH344" s="11"/>
      <c r="FI344" s="11"/>
      <c r="FJ344" s="11"/>
      <c r="FK344" s="11"/>
      <c r="FL344" s="11"/>
      <c r="FM344" s="11"/>
      <c r="FN344" s="11"/>
      <c r="FO344" s="11"/>
      <c r="FP344" s="11"/>
      <c r="FQ344" s="11"/>
      <c r="FR344" s="11"/>
      <c r="FS344" s="11"/>
      <c r="FT344" s="11"/>
      <c r="FU344" s="11"/>
      <c r="FV344" s="11"/>
      <c r="FW344" s="11"/>
      <c r="FX344" s="11"/>
      <c r="FY344" s="11"/>
      <c r="FZ344" s="11"/>
      <c r="GA344" s="11"/>
      <c r="GB344" s="11"/>
      <c r="GC344" s="11"/>
      <c r="GD344" s="11"/>
      <c r="GE344" s="11"/>
      <c r="GF344" s="11"/>
      <c r="GG344" s="11"/>
      <c r="GH344" s="11"/>
      <c r="GI344" s="11"/>
      <c r="GJ344" s="11"/>
      <c r="GK344" s="11"/>
      <c r="GL344" s="11"/>
      <c r="GM344" s="11"/>
      <c r="GN344" s="11"/>
      <c r="GO344" s="11"/>
      <c r="GP344" s="11"/>
      <c r="GQ344" s="11"/>
      <c r="GR344" s="11"/>
      <c r="GS344" s="11"/>
      <c r="GT344" s="11"/>
      <c r="GU344" s="11"/>
      <c r="GV344" s="11"/>
      <c r="GW344" s="11"/>
      <c r="GX344" s="11"/>
      <c r="GY344" s="11"/>
      <c r="GZ344" s="11"/>
      <c r="HA344" s="11"/>
      <c r="HB344" s="11"/>
      <c r="HC344" s="11"/>
      <c r="HD344" s="11"/>
      <c r="HE344" s="11"/>
      <c r="HF344" s="11"/>
      <c r="HG344" s="11"/>
      <c r="HH344" s="11"/>
      <c r="HI344" s="11"/>
      <c r="HJ344" s="11"/>
      <c r="HK344" s="11"/>
      <c r="HL344" s="11"/>
      <c r="HM344" s="11"/>
      <c r="HN344" s="11"/>
      <c r="HO344" s="11"/>
      <c r="HP344" s="11"/>
      <c r="HQ344" s="11"/>
      <c r="HR344" s="11"/>
      <c r="HS344" s="11"/>
      <c r="HT344" s="11"/>
      <c r="HU344" s="11"/>
      <c r="HV344" s="11"/>
      <c r="HW344" s="11"/>
      <c r="HX344" s="11"/>
      <c r="HY344" s="11"/>
      <c r="HZ344" s="11"/>
      <c r="IA344" s="11"/>
      <c r="IB344" s="11"/>
      <c r="IC344" s="11"/>
      <c r="ID344" s="11"/>
      <c r="IE344" s="11"/>
      <c r="IF344" s="11"/>
      <c r="IG344" s="11"/>
      <c r="IH344" s="11"/>
      <c r="II344" s="11"/>
      <c r="IJ344" s="11"/>
      <c r="IK344" s="11"/>
      <c r="IL344" s="11"/>
      <c r="IM344" s="11"/>
      <c r="IN344" s="11"/>
      <c r="IO344" s="11"/>
      <c r="IP344" s="11"/>
      <c r="IQ344" s="11"/>
      <c r="IR344" s="11"/>
      <c r="IS344" s="11"/>
      <c r="IT344" s="11"/>
      <c r="IU344" s="11"/>
      <c r="IV344" s="11"/>
      <c r="IW344" s="11"/>
      <c r="IX344" s="11"/>
      <c r="IY344" s="11"/>
      <c r="IZ344" s="11"/>
      <c r="JA344" s="11"/>
      <c r="JB344" s="11"/>
      <c r="JC344" s="11"/>
      <c r="JD344" s="11"/>
      <c r="JE344" s="11"/>
      <c r="JF344" s="11"/>
      <c r="JG344" s="11"/>
      <c r="JH344" s="11"/>
      <c r="JI344" s="11"/>
      <c r="JJ344" s="11"/>
      <c r="JK344" s="11"/>
      <c r="JL344" s="11"/>
      <c r="JM344" s="11"/>
      <c r="JN344" s="11"/>
      <c r="JO344" s="11"/>
      <c r="JP344" s="11"/>
      <c r="JQ344" s="11"/>
      <c r="JR344" s="11"/>
      <c r="JS344" s="11"/>
      <c r="JT344" s="11"/>
      <c r="JU344" s="11"/>
      <c r="JV344" s="11"/>
      <c r="JW344" s="11"/>
      <c r="JX344" s="11"/>
      <c r="JY344" s="11"/>
      <c r="JZ344" s="11"/>
      <c r="KA344" s="11"/>
      <c r="KB344" s="11"/>
      <c r="KC344" s="11"/>
      <c r="KD344" s="11"/>
      <c r="KE344" s="11"/>
      <c r="KF344" s="11"/>
      <c r="KG344" s="11"/>
      <c r="KH344" s="11"/>
      <c r="KI344" s="11"/>
      <c r="KJ344" s="11"/>
      <c r="KK344" s="11"/>
      <c r="KL344" s="11"/>
      <c r="KM344" s="11"/>
      <c r="KN344" s="11"/>
      <c r="KO344" s="11"/>
      <c r="KP344" s="11"/>
      <c r="KQ344" s="11"/>
      <c r="KR344" s="11"/>
      <c r="KS344" s="11"/>
      <c r="KT344" s="11"/>
      <c r="KU344" s="11"/>
      <c r="KV344" s="11"/>
      <c r="KW344" s="11"/>
      <c r="KX344" s="11"/>
      <c r="KY344" s="11"/>
      <c r="KZ344" s="11"/>
      <c r="LA344" s="11"/>
      <c r="LB344" s="11"/>
      <c r="LC344" s="11"/>
      <c r="LD344" s="11"/>
      <c r="LE344" s="11"/>
      <c r="LF344" s="11"/>
      <c r="LG344" s="11"/>
      <c r="LH344" s="11"/>
      <c r="LI344" s="11"/>
      <c r="LJ344" s="11"/>
      <c r="LK344" s="11"/>
      <c r="LL344" s="11"/>
      <c r="LM344" s="11"/>
      <c r="LN344" s="11"/>
      <c r="LO344" s="11"/>
      <c r="LP344" s="11"/>
      <c r="LQ344" s="11"/>
      <c r="LR344" s="11"/>
      <c r="LS344" s="11"/>
      <c r="LT344" s="11"/>
      <c r="LU344" s="11"/>
      <c r="LV344" s="11"/>
      <c r="LW344" s="11"/>
      <c r="LX344" s="11"/>
      <c r="LY344" s="11"/>
      <c r="LZ344" s="11"/>
      <c r="MA344" s="11"/>
      <c r="MB344" s="11"/>
      <c r="MC344" s="11"/>
      <c r="MD344" s="11"/>
      <c r="ME344" s="11"/>
      <c r="MF344" s="11"/>
      <c r="MG344" s="11"/>
      <c r="MH344" s="11"/>
      <c r="MI344" s="11"/>
      <c r="MJ344" s="11"/>
      <c r="MK344" s="11"/>
      <c r="ML344" s="11"/>
      <c r="MM344" s="11"/>
      <c r="MN344" s="11"/>
      <c r="MO344" s="11"/>
      <c r="MP344" s="11"/>
      <c r="MQ344" s="11"/>
      <c r="MR344" s="11"/>
      <c r="MS344" s="11"/>
      <c r="MT344" s="11"/>
      <c r="MU344" s="11"/>
      <c r="MV344" s="11"/>
      <c r="MW344" s="11"/>
      <c r="MX344" s="11"/>
      <c r="MY344" s="11"/>
      <c r="MZ344" s="11"/>
      <c r="NA344" s="11"/>
      <c r="NB344" s="11"/>
      <c r="NC344" s="11"/>
      <c r="ND344" s="11"/>
      <c r="NE344" s="11"/>
      <c r="NF344" s="11"/>
      <c r="NG344" s="11"/>
      <c r="NH344" s="11"/>
      <c r="NI344" s="11"/>
      <c r="NJ344" s="11"/>
      <c r="NK344" s="11"/>
      <c r="NL344" s="11"/>
      <c r="NM344" s="11"/>
      <c r="NN344" s="11"/>
      <c r="NO344" s="11"/>
      <c r="NP344" s="11"/>
      <c r="NQ344" s="11"/>
      <c r="NR344" s="11"/>
      <c r="NS344" s="11"/>
      <c r="NT344" s="11"/>
      <c r="NU344" s="11"/>
      <c r="NV344" s="11"/>
      <c r="NW344" s="11"/>
      <c r="NX344" s="11"/>
      <c r="NY344" s="11"/>
      <c r="NZ344" s="11"/>
      <c r="OA344" s="11"/>
      <c r="OB344" s="11"/>
      <c r="OC344" s="11"/>
      <c r="OD344" s="11"/>
      <c r="OE344" s="11"/>
      <c r="OF344" s="11"/>
      <c r="OG344" s="11"/>
      <c r="OH344" s="11"/>
      <c r="OI344" s="11"/>
      <c r="OJ344" s="11"/>
      <c r="OK344" s="11"/>
      <c r="OL344" s="11"/>
      <c r="OM344" s="11"/>
      <c r="ON344" s="11"/>
      <c r="OO344" s="11"/>
      <c r="OP344" s="11"/>
      <c r="OQ344" s="11"/>
      <c r="OR344" s="11"/>
      <c r="OS344" s="11"/>
      <c r="OT344" s="11"/>
      <c r="OU344" s="11"/>
      <c r="OV344" s="11"/>
      <c r="OW344" s="11"/>
      <c r="OX344" s="11"/>
      <c r="OY344" s="11"/>
      <c r="OZ344" s="11"/>
      <c r="PA344" s="11"/>
      <c r="PB344" s="11"/>
      <c r="PC344" s="11"/>
      <c r="PD344" s="11"/>
      <c r="PE344" s="11"/>
      <c r="PF344" s="11"/>
      <c r="PG344" s="11"/>
      <c r="PH344" s="11"/>
      <c r="PI344" s="11"/>
      <c r="PJ344" s="11"/>
      <c r="PK344" s="11"/>
      <c r="PL344" s="11"/>
      <c r="PM344" s="11"/>
      <c r="PN344" s="11"/>
      <c r="PO344" s="11"/>
      <c r="PP344" s="11"/>
      <c r="PQ344" s="11"/>
      <c r="PR344" s="11"/>
      <c r="PS344" s="11"/>
      <c r="PT344" s="11"/>
      <c r="PU344" s="11"/>
      <c r="PV344" s="11"/>
      <c r="PW344" s="11"/>
      <c r="PX344" s="11"/>
      <c r="PY344" s="11"/>
      <c r="PZ344" s="11"/>
      <c r="QA344" s="11"/>
      <c r="QB344" s="11"/>
      <c r="QC344" s="11"/>
      <c r="QD344" s="11"/>
      <c r="QE344" s="11"/>
      <c r="QF344" s="11"/>
      <c r="QG344" s="11"/>
      <c r="QH344" s="11"/>
      <c r="QI344" s="11"/>
      <c r="QJ344" s="11"/>
      <c r="QK344" s="11"/>
      <c r="QL344" s="11"/>
      <c r="QM344" s="11"/>
      <c r="QN344" s="11"/>
      <c r="QO344" s="11"/>
      <c r="QP344" s="11"/>
      <c r="QQ344" s="11"/>
      <c r="QR344" s="11"/>
      <c r="QS344" s="11"/>
      <c r="QT344" s="11"/>
      <c r="QU344" s="11"/>
      <c r="QV344" s="11"/>
      <c r="QW344" s="11"/>
      <c r="QX344" s="11"/>
      <c r="QY344" s="11"/>
      <c r="QZ344" s="11"/>
      <c r="RA344" s="11"/>
      <c r="RB344" s="11"/>
      <c r="RC344" s="11"/>
      <c r="RD344" s="11"/>
      <c r="RE344" s="11"/>
      <c r="RF344" s="11"/>
      <c r="RG344" s="11"/>
      <c r="RH344" s="11"/>
      <c r="RI344" s="11"/>
      <c r="RJ344" s="11"/>
      <c r="RK344" s="11"/>
      <c r="RL344" s="11"/>
      <c r="RM344" s="11"/>
      <c r="RN344" s="11"/>
      <c r="RO344" s="11"/>
      <c r="RP344" s="11"/>
      <c r="RQ344" s="11"/>
      <c r="RR344" s="11"/>
      <c r="RS344" s="11"/>
      <c r="RT344" s="11"/>
      <c r="RU344" s="11"/>
      <c r="RV344" s="11"/>
      <c r="RW344" s="11"/>
      <c r="RX344" s="11"/>
      <c r="RY344" s="11"/>
      <c r="RZ344" s="11"/>
      <c r="SA344" s="11"/>
      <c r="SB344" s="11"/>
      <c r="SC344" s="11"/>
      <c r="SD344" s="11"/>
      <c r="SE344" s="11"/>
      <c r="SF344" s="11"/>
      <c r="SG344" s="11"/>
      <c r="SH344" s="11"/>
      <c r="SI344" s="11"/>
      <c r="SJ344" s="11"/>
      <c r="SK344" s="11"/>
      <c r="SL344" s="11"/>
      <c r="SM344" s="11"/>
      <c r="SN344" s="11"/>
      <c r="SO344" s="11"/>
      <c r="SP344" s="11"/>
      <c r="SQ344" s="11"/>
      <c r="SR344" s="11"/>
      <c r="SS344" s="11"/>
      <c r="ST344" s="11"/>
      <c r="SU344" s="11"/>
      <c r="SV344" s="11"/>
      <c r="SW344" s="11"/>
      <c r="SX344" s="11"/>
      <c r="SY344" s="11"/>
      <c r="SZ344" s="11"/>
      <c r="TA344" s="11"/>
      <c r="TB344" s="11"/>
      <c r="TC344" s="11"/>
      <c r="TD344" s="11"/>
      <c r="TE344" s="11"/>
      <c r="TF344" s="11"/>
      <c r="TG344" s="11"/>
      <c r="TH344" s="11"/>
      <c r="TI344" s="11"/>
      <c r="TJ344" s="11"/>
      <c r="TK344" s="11"/>
      <c r="TL344" s="11"/>
      <c r="TM344" s="11"/>
      <c r="TN344" s="11"/>
      <c r="TO344" s="11"/>
      <c r="TP344" s="11"/>
      <c r="TQ344" s="11"/>
      <c r="TR344" s="11"/>
      <c r="TS344" s="11"/>
      <c r="TT344" s="11"/>
      <c r="TU344" s="11"/>
      <c r="TV344" s="11"/>
      <c r="TW344" s="11"/>
      <c r="TX344" s="11"/>
      <c r="TY344" s="11"/>
      <c r="TZ344" s="11"/>
    </row>
    <row r="345" spans="1:546" x14ac:dyDescent="0.25">
      <c r="A345" s="11"/>
      <c r="B345" s="72"/>
      <c r="C345" s="1" t="s">
        <v>4</v>
      </c>
      <c r="D345" s="1">
        <v>5.2949999999999999</v>
      </c>
      <c r="E345" s="78"/>
      <c r="F345" s="1">
        <v>0.218</v>
      </c>
      <c r="G345" s="74"/>
      <c r="I345" s="11">
        <v>3118</v>
      </c>
      <c r="J345" s="41">
        <v>2.9510000000000005</v>
      </c>
      <c r="K345" s="41"/>
      <c r="L345" s="11">
        <v>3118</v>
      </c>
      <c r="M345" s="11">
        <v>0.38049999999999995</v>
      </c>
      <c r="O345" s="11">
        <v>3118</v>
      </c>
      <c r="P345" s="11">
        <v>0.38049999999999995</v>
      </c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  <c r="EM345" s="11"/>
      <c r="EN345" s="11"/>
      <c r="EO345" s="11"/>
      <c r="EP345" s="11"/>
      <c r="EQ345" s="11"/>
      <c r="ER345" s="11"/>
      <c r="ES345" s="11"/>
      <c r="ET345" s="11"/>
      <c r="EU345" s="11"/>
      <c r="EV345" s="11"/>
      <c r="EW345" s="11"/>
      <c r="EX345" s="11"/>
      <c r="EY345" s="11"/>
      <c r="EZ345" s="11"/>
      <c r="FA345" s="11"/>
      <c r="FB345" s="11"/>
      <c r="FC345" s="11"/>
      <c r="FD345" s="11"/>
      <c r="FE345" s="11"/>
      <c r="FF345" s="11"/>
      <c r="FG345" s="11"/>
      <c r="FH345" s="11"/>
      <c r="FI345" s="11"/>
      <c r="FJ345" s="11"/>
      <c r="FK345" s="11"/>
      <c r="FL345" s="11"/>
      <c r="FM345" s="11"/>
      <c r="FN345" s="11"/>
      <c r="FO345" s="11"/>
      <c r="FP345" s="11"/>
      <c r="FQ345" s="11"/>
      <c r="FR345" s="11"/>
      <c r="FS345" s="11"/>
      <c r="FT345" s="11"/>
      <c r="FU345" s="11"/>
      <c r="FV345" s="11"/>
      <c r="FW345" s="11"/>
      <c r="FX345" s="11"/>
      <c r="FY345" s="11"/>
      <c r="FZ345" s="11"/>
      <c r="GA345" s="11"/>
      <c r="GB345" s="11"/>
      <c r="GC345" s="11"/>
      <c r="GD345" s="11"/>
      <c r="GE345" s="11"/>
      <c r="GF345" s="11"/>
      <c r="GG345" s="11"/>
      <c r="GH345" s="11"/>
      <c r="GI345" s="11"/>
      <c r="GJ345" s="11"/>
      <c r="GK345" s="11"/>
      <c r="GL345" s="11"/>
      <c r="GM345" s="11"/>
      <c r="GN345" s="11"/>
      <c r="GO345" s="11"/>
      <c r="GP345" s="11"/>
      <c r="GQ345" s="11"/>
      <c r="GR345" s="11"/>
      <c r="GS345" s="11"/>
      <c r="GT345" s="11"/>
      <c r="GU345" s="11"/>
      <c r="GV345" s="11"/>
      <c r="GW345" s="11"/>
      <c r="GX345" s="11"/>
      <c r="GY345" s="11"/>
      <c r="GZ345" s="11"/>
      <c r="HA345" s="11"/>
      <c r="HB345" s="11"/>
      <c r="HC345" s="11"/>
      <c r="HD345" s="11"/>
      <c r="HE345" s="11"/>
      <c r="HF345" s="11"/>
      <c r="HG345" s="11"/>
      <c r="HH345" s="11"/>
      <c r="HI345" s="11"/>
      <c r="HJ345" s="11"/>
      <c r="HK345" s="11"/>
      <c r="HL345" s="11"/>
      <c r="HM345" s="11"/>
      <c r="HN345" s="11"/>
      <c r="HO345" s="11"/>
      <c r="HP345" s="11"/>
      <c r="HQ345" s="11"/>
      <c r="HR345" s="11"/>
      <c r="HS345" s="11"/>
      <c r="HT345" s="11"/>
      <c r="HU345" s="11"/>
      <c r="HV345" s="11"/>
      <c r="HW345" s="11"/>
      <c r="HX345" s="11"/>
      <c r="HY345" s="11"/>
      <c r="HZ345" s="11"/>
      <c r="IA345" s="11"/>
      <c r="IB345" s="11"/>
      <c r="IC345" s="11"/>
      <c r="ID345" s="11"/>
      <c r="IE345" s="11"/>
      <c r="IF345" s="11"/>
      <c r="IG345" s="11"/>
      <c r="IH345" s="11"/>
      <c r="II345" s="11"/>
      <c r="IJ345" s="11"/>
      <c r="IK345" s="11"/>
      <c r="IL345" s="11"/>
      <c r="IM345" s="11"/>
      <c r="IN345" s="11"/>
      <c r="IO345" s="11"/>
      <c r="IP345" s="11"/>
      <c r="IQ345" s="11"/>
      <c r="IR345" s="11"/>
      <c r="IS345" s="11"/>
      <c r="IT345" s="11"/>
      <c r="IU345" s="11"/>
      <c r="IV345" s="11"/>
      <c r="IW345" s="11"/>
      <c r="IX345" s="11"/>
      <c r="IY345" s="11"/>
      <c r="IZ345" s="11"/>
      <c r="JA345" s="11"/>
      <c r="JB345" s="11"/>
      <c r="JC345" s="11"/>
      <c r="JD345" s="11"/>
      <c r="JE345" s="11"/>
      <c r="JF345" s="11"/>
      <c r="JG345" s="11"/>
      <c r="JH345" s="11"/>
      <c r="JI345" s="11"/>
      <c r="JJ345" s="11"/>
      <c r="JK345" s="11"/>
      <c r="JL345" s="11"/>
      <c r="JM345" s="11"/>
      <c r="JN345" s="11"/>
      <c r="JO345" s="11"/>
      <c r="JP345" s="11"/>
      <c r="JQ345" s="11"/>
      <c r="JR345" s="11"/>
      <c r="JS345" s="11"/>
      <c r="JT345" s="11"/>
      <c r="JU345" s="11"/>
      <c r="JV345" s="11"/>
      <c r="JW345" s="11"/>
      <c r="JX345" s="11"/>
      <c r="JY345" s="11"/>
      <c r="JZ345" s="11"/>
      <c r="KA345" s="11"/>
      <c r="KB345" s="11"/>
      <c r="KC345" s="11"/>
      <c r="KD345" s="11"/>
      <c r="KE345" s="11"/>
      <c r="KF345" s="11"/>
      <c r="KG345" s="11"/>
      <c r="KH345" s="11"/>
      <c r="KI345" s="11"/>
      <c r="KJ345" s="11"/>
      <c r="KK345" s="11"/>
      <c r="KL345" s="11"/>
      <c r="KM345" s="11"/>
      <c r="KN345" s="11"/>
      <c r="KO345" s="11"/>
      <c r="KP345" s="11"/>
      <c r="KQ345" s="11"/>
      <c r="KR345" s="11"/>
      <c r="KS345" s="11"/>
      <c r="KT345" s="11"/>
      <c r="KU345" s="11"/>
      <c r="KV345" s="11"/>
      <c r="KW345" s="11"/>
      <c r="KX345" s="11"/>
      <c r="KY345" s="11"/>
      <c r="KZ345" s="11"/>
      <c r="LA345" s="11"/>
      <c r="LB345" s="11"/>
      <c r="LC345" s="11"/>
      <c r="LD345" s="11"/>
      <c r="LE345" s="11"/>
      <c r="LF345" s="11"/>
      <c r="LG345" s="11"/>
      <c r="LH345" s="11"/>
      <c r="LI345" s="11"/>
      <c r="LJ345" s="11"/>
      <c r="LK345" s="11"/>
      <c r="LL345" s="11"/>
      <c r="LM345" s="11"/>
      <c r="LN345" s="11"/>
      <c r="LO345" s="11"/>
      <c r="LP345" s="11"/>
      <c r="LQ345" s="11"/>
      <c r="LR345" s="11"/>
      <c r="LS345" s="11"/>
      <c r="LT345" s="11"/>
      <c r="LU345" s="11"/>
      <c r="LV345" s="11"/>
      <c r="LW345" s="11"/>
      <c r="LX345" s="11"/>
      <c r="LY345" s="11"/>
      <c r="LZ345" s="11"/>
      <c r="MA345" s="11"/>
      <c r="MB345" s="11"/>
      <c r="MC345" s="11"/>
      <c r="MD345" s="11"/>
      <c r="ME345" s="11"/>
      <c r="MF345" s="11"/>
      <c r="MG345" s="11"/>
      <c r="MH345" s="11"/>
      <c r="MI345" s="11"/>
      <c r="MJ345" s="11"/>
      <c r="MK345" s="11"/>
      <c r="ML345" s="11"/>
      <c r="MM345" s="11"/>
      <c r="MN345" s="11"/>
      <c r="MO345" s="11"/>
      <c r="MP345" s="11"/>
      <c r="MQ345" s="11"/>
      <c r="MR345" s="11"/>
      <c r="MS345" s="11"/>
      <c r="MT345" s="11"/>
      <c r="MU345" s="11"/>
      <c r="MV345" s="11"/>
      <c r="MW345" s="11"/>
      <c r="MX345" s="11"/>
      <c r="MY345" s="11"/>
      <c r="MZ345" s="11"/>
      <c r="NA345" s="11"/>
      <c r="NB345" s="11"/>
      <c r="NC345" s="11"/>
      <c r="ND345" s="11"/>
      <c r="NE345" s="11"/>
      <c r="NF345" s="11"/>
      <c r="NG345" s="11"/>
      <c r="NH345" s="11"/>
      <c r="NI345" s="11"/>
      <c r="NJ345" s="11"/>
      <c r="NK345" s="11"/>
      <c r="NL345" s="11"/>
      <c r="NM345" s="11"/>
      <c r="NN345" s="11"/>
      <c r="NO345" s="11"/>
      <c r="NP345" s="11"/>
      <c r="NQ345" s="11"/>
      <c r="NR345" s="11"/>
      <c r="NS345" s="11"/>
      <c r="NT345" s="11"/>
      <c r="NU345" s="11"/>
      <c r="NV345" s="11"/>
      <c r="NW345" s="11"/>
      <c r="NX345" s="11"/>
      <c r="NY345" s="11"/>
      <c r="NZ345" s="11"/>
      <c r="OA345" s="11"/>
      <c r="OB345" s="11"/>
      <c r="OC345" s="11"/>
      <c r="OD345" s="11"/>
      <c r="OE345" s="11"/>
      <c r="OF345" s="11"/>
      <c r="OG345" s="11"/>
      <c r="OH345" s="11"/>
      <c r="OI345" s="11"/>
      <c r="OJ345" s="11"/>
      <c r="OK345" s="11"/>
      <c r="OL345" s="11"/>
      <c r="OM345" s="11"/>
      <c r="ON345" s="11"/>
      <c r="OO345" s="11"/>
      <c r="OP345" s="11"/>
      <c r="OQ345" s="11"/>
      <c r="OR345" s="11"/>
      <c r="OS345" s="11"/>
      <c r="OT345" s="11"/>
      <c r="OU345" s="11"/>
      <c r="OV345" s="11"/>
      <c r="OW345" s="11"/>
      <c r="OX345" s="11"/>
      <c r="OY345" s="11"/>
      <c r="OZ345" s="11"/>
      <c r="PA345" s="11"/>
      <c r="PB345" s="11"/>
      <c r="PC345" s="11"/>
      <c r="PD345" s="11"/>
      <c r="PE345" s="11"/>
      <c r="PF345" s="11"/>
      <c r="PG345" s="11"/>
      <c r="PH345" s="11"/>
      <c r="PI345" s="11"/>
      <c r="PJ345" s="11"/>
      <c r="PK345" s="11"/>
      <c r="PL345" s="11"/>
      <c r="PM345" s="11"/>
      <c r="PN345" s="11"/>
      <c r="PO345" s="11"/>
      <c r="PP345" s="11"/>
      <c r="PQ345" s="11"/>
      <c r="PR345" s="11"/>
      <c r="PS345" s="11"/>
      <c r="PT345" s="11"/>
      <c r="PU345" s="11"/>
      <c r="PV345" s="11"/>
      <c r="PW345" s="11"/>
      <c r="PX345" s="11"/>
      <c r="PY345" s="11"/>
      <c r="PZ345" s="11"/>
      <c r="QA345" s="11"/>
      <c r="QB345" s="11"/>
      <c r="QC345" s="11"/>
      <c r="QD345" s="11"/>
      <c r="QE345" s="11"/>
      <c r="QF345" s="11"/>
      <c r="QG345" s="11"/>
      <c r="QH345" s="11"/>
      <c r="QI345" s="11"/>
      <c r="QJ345" s="11"/>
      <c r="QK345" s="11"/>
      <c r="QL345" s="11"/>
      <c r="QM345" s="11"/>
      <c r="QN345" s="11"/>
      <c r="QO345" s="11"/>
      <c r="QP345" s="11"/>
      <c r="QQ345" s="11"/>
      <c r="QR345" s="11"/>
      <c r="QS345" s="11"/>
      <c r="QT345" s="11"/>
      <c r="QU345" s="11"/>
      <c r="QV345" s="11"/>
      <c r="QW345" s="11"/>
      <c r="QX345" s="11"/>
      <c r="QY345" s="11"/>
      <c r="QZ345" s="11"/>
      <c r="RA345" s="11"/>
      <c r="RB345" s="11"/>
      <c r="RC345" s="11"/>
      <c r="RD345" s="11"/>
      <c r="RE345" s="11"/>
      <c r="RF345" s="11"/>
      <c r="RG345" s="11"/>
      <c r="RH345" s="11"/>
      <c r="RI345" s="11"/>
      <c r="RJ345" s="11"/>
      <c r="RK345" s="11"/>
      <c r="RL345" s="11"/>
      <c r="RM345" s="11"/>
      <c r="RN345" s="11"/>
      <c r="RO345" s="11"/>
      <c r="RP345" s="11"/>
      <c r="RQ345" s="11"/>
      <c r="RR345" s="11"/>
      <c r="RS345" s="11"/>
      <c r="RT345" s="11"/>
      <c r="RU345" s="11"/>
      <c r="RV345" s="11"/>
      <c r="RW345" s="11"/>
      <c r="RX345" s="11"/>
      <c r="RY345" s="11"/>
      <c r="RZ345" s="11"/>
      <c r="SA345" s="11"/>
      <c r="SB345" s="11"/>
      <c r="SC345" s="11"/>
      <c r="SD345" s="11"/>
      <c r="SE345" s="11"/>
      <c r="SF345" s="11"/>
      <c r="SG345" s="11"/>
      <c r="SH345" s="11"/>
      <c r="SI345" s="11"/>
      <c r="SJ345" s="11"/>
      <c r="SK345" s="11"/>
      <c r="SL345" s="11"/>
      <c r="SM345" s="11"/>
      <c r="SN345" s="11"/>
      <c r="SO345" s="11"/>
      <c r="SP345" s="11"/>
      <c r="SQ345" s="11"/>
      <c r="SR345" s="11"/>
      <c r="SS345" s="11"/>
      <c r="ST345" s="11"/>
      <c r="SU345" s="11"/>
      <c r="SV345" s="11"/>
      <c r="SW345" s="11"/>
      <c r="SX345" s="11"/>
      <c r="SY345" s="11"/>
      <c r="SZ345" s="11"/>
      <c r="TA345" s="11"/>
      <c r="TB345" s="11"/>
      <c r="TC345" s="11"/>
      <c r="TD345" s="11"/>
      <c r="TE345" s="11"/>
      <c r="TF345" s="11"/>
      <c r="TG345" s="11"/>
      <c r="TH345" s="11"/>
      <c r="TI345" s="11"/>
      <c r="TJ345" s="11"/>
      <c r="TK345" s="11"/>
      <c r="TL345" s="11"/>
      <c r="TM345" s="11"/>
      <c r="TN345" s="11"/>
      <c r="TO345" s="11"/>
      <c r="TP345" s="11"/>
      <c r="TQ345" s="11"/>
      <c r="TR345" s="11"/>
      <c r="TS345" s="11"/>
      <c r="TT345" s="11"/>
      <c r="TU345" s="11"/>
      <c r="TV345" s="11"/>
      <c r="TW345" s="11"/>
      <c r="TX345" s="11"/>
      <c r="TY345" s="11"/>
      <c r="TZ345" s="11"/>
    </row>
    <row r="346" spans="1:546" x14ac:dyDescent="0.25">
      <c r="A346" s="11"/>
      <c r="B346" s="72"/>
      <c r="C346" s="1" t="s">
        <v>5</v>
      </c>
      <c r="D346" s="1">
        <v>5.2149999999999999</v>
      </c>
      <c r="E346" s="78"/>
      <c r="F346" s="1">
        <v>0.22700000000000001</v>
      </c>
      <c r="G346" s="74"/>
      <c r="I346" s="11">
        <v>3126</v>
      </c>
      <c r="J346" s="41">
        <v>2.911</v>
      </c>
      <c r="K346" s="41"/>
      <c r="L346" s="11">
        <v>3126</v>
      </c>
      <c r="M346" s="11">
        <v>2.17075</v>
      </c>
      <c r="O346" s="11">
        <v>4290</v>
      </c>
      <c r="P346" s="11">
        <v>0.360875</v>
      </c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  <c r="EM346" s="11"/>
      <c r="EN346" s="11"/>
      <c r="EO346" s="11"/>
      <c r="EP346" s="11"/>
      <c r="EQ346" s="11"/>
      <c r="ER346" s="11"/>
      <c r="ES346" s="11"/>
      <c r="ET346" s="11"/>
      <c r="EU346" s="11"/>
      <c r="EV346" s="11"/>
      <c r="EW346" s="11"/>
      <c r="EX346" s="11"/>
      <c r="EY346" s="11"/>
      <c r="EZ346" s="11"/>
      <c r="FA346" s="11"/>
      <c r="FB346" s="11"/>
      <c r="FC346" s="11"/>
      <c r="FD346" s="11"/>
      <c r="FE346" s="11"/>
      <c r="FF346" s="11"/>
      <c r="FG346" s="11"/>
      <c r="FH346" s="11"/>
      <c r="FI346" s="11"/>
      <c r="FJ346" s="11"/>
      <c r="FK346" s="11"/>
      <c r="FL346" s="11"/>
      <c r="FM346" s="11"/>
      <c r="FN346" s="11"/>
      <c r="FO346" s="11"/>
      <c r="FP346" s="11"/>
      <c r="FQ346" s="11"/>
      <c r="FR346" s="11"/>
      <c r="FS346" s="11"/>
      <c r="FT346" s="11"/>
      <c r="FU346" s="11"/>
      <c r="FV346" s="11"/>
      <c r="FW346" s="11"/>
      <c r="FX346" s="11"/>
      <c r="FY346" s="11"/>
      <c r="FZ346" s="11"/>
      <c r="GA346" s="11"/>
      <c r="GB346" s="11"/>
      <c r="GC346" s="11"/>
      <c r="GD346" s="11"/>
      <c r="GE346" s="11"/>
      <c r="GF346" s="11"/>
      <c r="GG346" s="11"/>
      <c r="GH346" s="11"/>
      <c r="GI346" s="11"/>
      <c r="GJ346" s="11"/>
      <c r="GK346" s="11"/>
      <c r="GL346" s="11"/>
      <c r="GM346" s="11"/>
      <c r="GN346" s="11"/>
      <c r="GO346" s="11"/>
      <c r="GP346" s="11"/>
      <c r="GQ346" s="11"/>
      <c r="GR346" s="11"/>
      <c r="GS346" s="11"/>
      <c r="GT346" s="11"/>
      <c r="GU346" s="11"/>
      <c r="GV346" s="11"/>
      <c r="GW346" s="11"/>
      <c r="GX346" s="11"/>
      <c r="GY346" s="11"/>
      <c r="GZ346" s="11"/>
      <c r="HA346" s="11"/>
      <c r="HB346" s="11"/>
      <c r="HC346" s="11"/>
      <c r="HD346" s="11"/>
      <c r="HE346" s="11"/>
      <c r="HF346" s="11"/>
      <c r="HG346" s="11"/>
      <c r="HH346" s="11"/>
      <c r="HI346" s="11"/>
      <c r="HJ346" s="11"/>
      <c r="HK346" s="11"/>
      <c r="HL346" s="11"/>
      <c r="HM346" s="11"/>
      <c r="HN346" s="11"/>
      <c r="HO346" s="11"/>
      <c r="HP346" s="11"/>
      <c r="HQ346" s="11"/>
      <c r="HR346" s="11"/>
      <c r="HS346" s="11"/>
      <c r="HT346" s="11"/>
      <c r="HU346" s="11"/>
      <c r="HV346" s="11"/>
      <c r="HW346" s="11"/>
      <c r="HX346" s="11"/>
      <c r="HY346" s="11"/>
      <c r="HZ346" s="11"/>
      <c r="IA346" s="11"/>
      <c r="IB346" s="11"/>
      <c r="IC346" s="11"/>
      <c r="ID346" s="11"/>
      <c r="IE346" s="11"/>
      <c r="IF346" s="11"/>
      <c r="IG346" s="11"/>
      <c r="IH346" s="11"/>
      <c r="II346" s="11"/>
      <c r="IJ346" s="11"/>
      <c r="IK346" s="11"/>
      <c r="IL346" s="11"/>
      <c r="IM346" s="11"/>
      <c r="IN346" s="11"/>
      <c r="IO346" s="11"/>
      <c r="IP346" s="11"/>
      <c r="IQ346" s="11"/>
      <c r="IR346" s="11"/>
      <c r="IS346" s="11"/>
      <c r="IT346" s="11"/>
      <c r="IU346" s="11"/>
      <c r="IV346" s="11"/>
      <c r="IW346" s="11"/>
      <c r="IX346" s="11"/>
      <c r="IY346" s="11"/>
      <c r="IZ346" s="11"/>
      <c r="JA346" s="11"/>
      <c r="JB346" s="11"/>
      <c r="JC346" s="11"/>
      <c r="JD346" s="11"/>
      <c r="JE346" s="11"/>
      <c r="JF346" s="11"/>
      <c r="JG346" s="11"/>
      <c r="JH346" s="11"/>
      <c r="JI346" s="11"/>
      <c r="JJ346" s="11"/>
      <c r="JK346" s="11"/>
      <c r="JL346" s="11"/>
      <c r="JM346" s="11"/>
      <c r="JN346" s="11"/>
      <c r="JO346" s="11"/>
      <c r="JP346" s="11"/>
      <c r="JQ346" s="11"/>
      <c r="JR346" s="11"/>
      <c r="JS346" s="11"/>
      <c r="JT346" s="11"/>
      <c r="JU346" s="11"/>
      <c r="JV346" s="11"/>
      <c r="JW346" s="11"/>
      <c r="JX346" s="11"/>
      <c r="JY346" s="11"/>
      <c r="JZ346" s="11"/>
      <c r="KA346" s="11"/>
      <c r="KB346" s="11"/>
      <c r="KC346" s="11"/>
      <c r="KD346" s="11"/>
      <c r="KE346" s="11"/>
      <c r="KF346" s="11"/>
      <c r="KG346" s="11"/>
      <c r="KH346" s="11"/>
      <c r="KI346" s="11"/>
      <c r="KJ346" s="11"/>
      <c r="KK346" s="11"/>
      <c r="KL346" s="11"/>
      <c r="KM346" s="11"/>
      <c r="KN346" s="11"/>
      <c r="KO346" s="11"/>
      <c r="KP346" s="11"/>
      <c r="KQ346" s="11"/>
      <c r="KR346" s="11"/>
      <c r="KS346" s="11"/>
      <c r="KT346" s="11"/>
      <c r="KU346" s="11"/>
      <c r="KV346" s="11"/>
      <c r="KW346" s="11"/>
      <c r="KX346" s="11"/>
      <c r="KY346" s="11"/>
      <c r="KZ346" s="11"/>
      <c r="LA346" s="11"/>
      <c r="LB346" s="11"/>
      <c r="LC346" s="11"/>
      <c r="LD346" s="11"/>
      <c r="LE346" s="11"/>
      <c r="LF346" s="11"/>
      <c r="LG346" s="11"/>
      <c r="LH346" s="11"/>
      <c r="LI346" s="11"/>
      <c r="LJ346" s="11"/>
      <c r="LK346" s="11"/>
      <c r="LL346" s="11"/>
      <c r="LM346" s="11"/>
      <c r="LN346" s="11"/>
      <c r="LO346" s="11"/>
      <c r="LP346" s="11"/>
      <c r="LQ346" s="11"/>
      <c r="LR346" s="11"/>
      <c r="LS346" s="11"/>
      <c r="LT346" s="11"/>
      <c r="LU346" s="11"/>
      <c r="LV346" s="11"/>
      <c r="LW346" s="11"/>
      <c r="LX346" s="11"/>
      <c r="LY346" s="11"/>
      <c r="LZ346" s="11"/>
      <c r="MA346" s="11"/>
      <c r="MB346" s="11"/>
      <c r="MC346" s="11"/>
      <c r="MD346" s="11"/>
      <c r="ME346" s="11"/>
      <c r="MF346" s="11"/>
      <c r="MG346" s="11"/>
      <c r="MH346" s="11"/>
      <c r="MI346" s="11"/>
      <c r="MJ346" s="11"/>
      <c r="MK346" s="11"/>
      <c r="ML346" s="11"/>
      <c r="MM346" s="11"/>
      <c r="MN346" s="11"/>
      <c r="MO346" s="11"/>
      <c r="MP346" s="11"/>
      <c r="MQ346" s="11"/>
      <c r="MR346" s="11"/>
      <c r="MS346" s="11"/>
      <c r="MT346" s="11"/>
      <c r="MU346" s="11"/>
      <c r="MV346" s="11"/>
      <c r="MW346" s="11"/>
      <c r="MX346" s="11"/>
      <c r="MY346" s="11"/>
      <c r="MZ346" s="11"/>
      <c r="NA346" s="11"/>
      <c r="NB346" s="11"/>
      <c r="NC346" s="11"/>
      <c r="ND346" s="11"/>
      <c r="NE346" s="11"/>
      <c r="NF346" s="11"/>
      <c r="NG346" s="11"/>
      <c r="NH346" s="11"/>
      <c r="NI346" s="11"/>
      <c r="NJ346" s="11"/>
      <c r="NK346" s="11"/>
      <c r="NL346" s="11"/>
      <c r="NM346" s="11"/>
      <c r="NN346" s="11"/>
      <c r="NO346" s="11"/>
      <c r="NP346" s="11"/>
      <c r="NQ346" s="11"/>
      <c r="NR346" s="11"/>
      <c r="NS346" s="11"/>
      <c r="NT346" s="11"/>
      <c r="NU346" s="11"/>
      <c r="NV346" s="11"/>
      <c r="NW346" s="11"/>
      <c r="NX346" s="11"/>
      <c r="NY346" s="11"/>
      <c r="NZ346" s="11"/>
      <c r="OA346" s="11"/>
      <c r="OB346" s="11"/>
      <c r="OC346" s="11"/>
      <c r="OD346" s="11"/>
      <c r="OE346" s="11"/>
      <c r="OF346" s="11"/>
      <c r="OG346" s="11"/>
      <c r="OH346" s="11"/>
      <c r="OI346" s="11"/>
      <c r="OJ346" s="11"/>
      <c r="OK346" s="11"/>
      <c r="OL346" s="11"/>
      <c r="OM346" s="11"/>
      <c r="ON346" s="11"/>
      <c r="OO346" s="11"/>
      <c r="OP346" s="11"/>
      <c r="OQ346" s="11"/>
      <c r="OR346" s="11"/>
      <c r="OS346" s="11"/>
      <c r="OT346" s="11"/>
      <c r="OU346" s="11"/>
      <c r="OV346" s="11"/>
      <c r="OW346" s="11"/>
      <c r="OX346" s="11"/>
      <c r="OY346" s="11"/>
      <c r="OZ346" s="11"/>
      <c r="PA346" s="11"/>
      <c r="PB346" s="11"/>
      <c r="PC346" s="11"/>
      <c r="PD346" s="11"/>
      <c r="PE346" s="11"/>
      <c r="PF346" s="11"/>
      <c r="PG346" s="11"/>
      <c r="PH346" s="11"/>
      <c r="PI346" s="11"/>
      <c r="PJ346" s="11"/>
      <c r="PK346" s="11"/>
      <c r="PL346" s="11"/>
      <c r="PM346" s="11"/>
      <c r="PN346" s="11"/>
      <c r="PO346" s="11"/>
      <c r="PP346" s="11"/>
      <c r="PQ346" s="11"/>
      <c r="PR346" s="11"/>
      <c r="PS346" s="11"/>
      <c r="PT346" s="11"/>
      <c r="PU346" s="11"/>
      <c r="PV346" s="11"/>
      <c r="PW346" s="11"/>
      <c r="PX346" s="11"/>
      <c r="PY346" s="11"/>
      <c r="PZ346" s="11"/>
      <c r="QA346" s="11"/>
      <c r="QB346" s="11"/>
      <c r="QC346" s="11"/>
      <c r="QD346" s="11"/>
      <c r="QE346" s="11"/>
      <c r="QF346" s="11"/>
      <c r="QG346" s="11"/>
      <c r="QH346" s="11"/>
      <c r="QI346" s="11"/>
      <c r="QJ346" s="11"/>
      <c r="QK346" s="11"/>
      <c r="QL346" s="11"/>
      <c r="QM346" s="11"/>
      <c r="QN346" s="11"/>
      <c r="QO346" s="11"/>
      <c r="QP346" s="11"/>
      <c r="QQ346" s="11"/>
      <c r="QR346" s="11"/>
      <c r="QS346" s="11"/>
      <c r="QT346" s="11"/>
      <c r="QU346" s="11"/>
      <c r="QV346" s="11"/>
      <c r="QW346" s="11"/>
      <c r="QX346" s="11"/>
      <c r="QY346" s="11"/>
      <c r="QZ346" s="11"/>
      <c r="RA346" s="11"/>
      <c r="RB346" s="11"/>
      <c r="RC346" s="11"/>
      <c r="RD346" s="11"/>
      <c r="RE346" s="11"/>
      <c r="RF346" s="11"/>
      <c r="RG346" s="11"/>
      <c r="RH346" s="11"/>
      <c r="RI346" s="11"/>
      <c r="RJ346" s="11"/>
      <c r="RK346" s="11"/>
      <c r="RL346" s="11"/>
      <c r="RM346" s="11"/>
      <c r="RN346" s="11"/>
      <c r="RO346" s="11"/>
      <c r="RP346" s="11"/>
      <c r="RQ346" s="11"/>
      <c r="RR346" s="11"/>
      <c r="RS346" s="11"/>
      <c r="RT346" s="11"/>
      <c r="RU346" s="11"/>
      <c r="RV346" s="11"/>
      <c r="RW346" s="11"/>
      <c r="RX346" s="11"/>
      <c r="RY346" s="11"/>
      <c r="RZ346" s="11"/>
      <c r="SA346" s="11"/>
      <c r="SB346" s="11"/>
      <c r="SC346" s="11"/>
      <c r="SD346" s="11"/>
      <c r="SE346" s="11"/>
      <c r="SF346" s="11"/>
      <c r="SG346" s="11"/>
      <c r="SH346" s="11"/>
      <c r="SI346" s="11"/>
      <c r="SJ346" s="11"/>
      <c r="SK346" s="11"/>
      <c r="SL346" s="11"/>
      <c r="SM346" s="11"/>
      <c r="SN346" s="11"/>
      <c r="SO346" s="11"/>
      <c r="SP346" s="11"/>
      <c r="SQ346" s="11"/>
      <c r="SR346" s="11"/>
      <c r="SS346" s="11"/>
      <c r="ST346" s="11"/>
      <c r="SU346" s="11"/>
      <c r="SV346" s="11"/>
      <c r="SW346" s="11"/>
      <c r="SX346" s="11"/>
      <c r="SY346" s="11"/>
      <c r="SZ346" s="11"/>
      <c r="TA346" s="11"/>
      <c r="TB346" s="11"/>
      <c r="TC346" s="11"/>
      <c r="TD346" s="11"/>
      <c r="TE346" s="11"/>
      <c r="TF346" s="11"/>
      <c r="TG346" s="11"/>
      <c r="TH346" s="11"/>
      <c r="TI346" s="11"/>
      <c r="TJ346" s="11"/>
      <c r="TK346" s="11"/>
      <c r="TL346" s="11"/>
      <c r="TM346" s="11"/>
      <c r="TN346" s="11"/>
      <c r="TO346" s="11"/>
      <c r="TP346" s="11"/>
      <c r="TQ346" s="11"/>
      <c r="TR346" s="11"/>
      <c r="TS346" s="11"/>
      <c r="TT346" s="11"/>
      <c r="TU346" s="11"/>
      <c r="TV346" s="11"/>
      <c r="TW346" s="11"/>
      <c r="TX346" s="11"/>
      <c r="TY346" s="11"/>
      <c r="TZ346" s="11"/>
    </row>
    <row r="347" spans="1:546" x14ac:dyDescent="0.25">
      <c r="A347" s="11"/>
      <c r="B347" s="72"/>
      <c r="C347" s="1" t="s">
        <v>6</v>
      </c>
      <c r="D347" s="1">
        <v>3.3660000000000001</v>
      </c>
      <c r="E347" s="78"/>
      <c r="F347" s="1">
        <v>0.25800000000000001</v>
      </c>
      <c r="G347" s="74"/>
      <c r="I347" s="11">
        <v>3885</v>
      </c>
      <c r="J347" s="41">
        <v>0.35525000000000001</v>
      </c>
      <c r="K347" s="41"/>
      <c r="L347" s="11">
        <v>3885</v>
      </c>
      <c r="M347" s="11">
        <v>0.56475000000000009</v>
      </c>
      <c r="O347" s="11">
        <v>3616</v>
      </c>
      <c r="P347" s="11">
        <v>0.30337499999999995</v>
      </c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  <c r="EM347" s="11"/>
      <c r="EN347" s="11"/>
      <c r="EO347" s="11"/>
      <c r="EP347" s="11"/>
      <c r="EQ347" s="11"/>
      <c r="ER347" s="11"/>
      <c r="ES347" s="11"/>
      <c r="ET347" s="11"/>
      <c r="EU347" s="11"/>
      <c r="EV347" s="11"/>
      <c r="EW347" s="11"/>
      <c r="EX347" s="11"/>
      <c r="EY347" s="11"/>
      <c r="EZ347" s="11"/>
      <c r="FA347" s="11"/>
      <c r="FB347" s="11"/>
      <c r="FC347" s="11"/>
      <c r="FD347" s="11"/>
      <c r="FE347" s="11"/>
      <c r="FF347" s="11"/>
      <c r="FG347" s="11"/>
      <c r="FH347" s="11"/>
      <c r="FI347" s="11"/>
      <c r="FJ347" s="11"/>
      <c r="FK347" s="11"/>
      <c r="FL347" s="11"/>
      <c r="FM347" s="11"/>
      <c r="FN347" s="11"/>
      <c r="FO347" s="11"/>
      <c r="FP347" s="11"/>
      <c r="FQ347" s="11"/>
      <c r="FR347" s="11"/>
      <c r="FS347" s="11"/>
      <c r="FT347" s="11"/>
      <c r="FU347" s="11"/>
      <c r="FV347" s="11"/>
      <c r="FW347" s="11"/>
      <c r="FX347" s="11"/>
      <c r="FY347" s="11"/>
      <c r="FZ347" s="11"/>
      <c r="GA347" s="11"/>
      <c r="GB347" s="11"/>
      <c r="GC347" s="11"/>
      <c r="GD347" s="11"/>
      <c r="GE347" s="11"/>
      <c r="GF347" s="11"/>
      <c r="GG347" s="11"/>
      <c r="GH347" s="11"/>
      <c r="GI347" s="11"/>
      <c r="GJ347" s="11"/>
      <c r="GK347" s="11"/>
      <c r="GL347" s="11"/>
      <c r="GM347" s="11"/>
      <c r="GN347" s="11"/>
      <c r="GO347" s="11"/>
      <c r="GP347" s="11"/>
      <c r="GQ347" s="11"/>
      <c r="GR347" s="11"/>
      <c r="GS347" s="11"/>
      <c r="GT347" s="11"/>
      <c r="GU347" s="11"/>
      <c r="GV347" s="11"/>
      <c r="GW347" s="11"/>
      <c r="GX347" s="11"/>
      <c r="GY347" s="11"/>
      <c r="GZ347" s="11"/>
      <c r="HA347" s="11"/>
      <c r="HB347" s="11"/>
      <c r="HC347" s="11"/>
      <c r="HD347" s="11"/>
      <c r="HE347" s="11"/>
      <c r="HF347" s="11"/>
      <c r="HG347" s="11"/>
      <c r="HH347" s="11"/>
      <c r="HI347" s="11"/>
      <c r="HJ347" s="11"/>
      <c r="HK347" s="11"/>
      <c r="HL347" s="11"/>
      <c r="HM347" s="11"/>
      <c r="HN347" s="11"/>
      <c r="HO347" s="11"/>
      <c r="HP347" s="11"/>
      <c r="HQ347" s="11"/>
      <c r="HR347" s="11"/>
      <c r="HS347" s="11"/>
      <c r="HT347" s="11"/>
      <c r="HU347" s="11"/>
      <c r="HV347" s="11"/>
      <c r="HW347" s="11"/>
      <c r="HX347" s="11"/>
      <c r="HY347" s="11"/>
      <c r="HZ347" s="11"/>
      <c r="IA347" s="11"/>
      <c r="IB347" s="11"/>
      <c r="IC347" s="11"/>
      <c r="ID347" s="11"/>
      <c r="IE347" s="11"/>
      <c r="IF347" s="11"/>
      <c r="IG347" s="11"/>
      <c r="IH347" s="11"/>
      <c r="II347" s="11"/>
      <c r="IJ347" s="11"/>
      <c r="IK347" s="11"/>
      <c r="IL347" s="11"/>
      <c r="IM347" s="11"/>
      <c r="IN347" s="11"/>
      <c r="IO347" s="11"/>
      <c r="IP347" s="11"/>
      <c r="IQ347" s="11"/>
      <c r="IR347" s="11"/>
      <c r="IS347" s="11"/>
      <c r="IT347" s="11"/>
      <c r="IU347" s="11"/>
      <c r="IV347" s="11"/>
      <c r="IW347" s="11"/>
      <c r="IX347" s="11"/>
      <c r="IY347" s="11"/>
      <c r="IZ347" s="11"/>
      <c r="JA347" s="11"/>
      <c r="JB347" s="11"/>
      <c r="JC347" s="11"/>
      <c r="JD347" s="11"/>
      <c r="JE347" s="11"/>
      <c r="JF347" s="11"/>
      <c r="JG347" s="11"/>
      <c r="JH347" s="11"/>
      <c r="JI347" s="11"/>
      <c r="JJ347" s="11"/>
      <c r="JK347" s="11"/>
      <c r="JL347" s="11"/>
      <c r="JM347" s="11"/>
      <c r="JN347" s="11"/>
      <c r="JO347" s="11"/>
      <c r="JP347" s="11"/>
      <c r="JQ347" s="11"/>
      <c r="JR347" s="11"/>
      <c r="JS347" s="11"/>
      <c r="JT347" s="11"/>
      <c r="JU347" s="11"/>
      <c r="JV347" s="11"/>
      <c r="JW347" s="11"/>
      <c r="JX347" s="11"/>
      <c r="JY347" s="11"/>
      <c r="JZ347" s="11"/>
      <c r="KA347" s="11"/>
      <c r="KB347" s="11"/>
      <c r="KC347" s="11"/>
      <c r="KD347" s="11"/>
      <c r="KE347" s="11"/>
      <c r="KF347" s="11"/>
      <c r="KG347" s="11"/>
      <c r="KH347" s="11"/>
      <c r="KI347" s="11"/>
      <c r="KJ347" s="11"/>
      <c r="KK347" s="11"/>
      <c r="KL347" s="11"/>
      <c r="KM347" s="11"/>
      <c r="KN347" s="11"/>
      <c r="KO347" s="11"/>
      <c r="KP347" s="11"/>
      <c r="KQ347" s="11"/>
      <c r="KR347" s="11"/>
      <c r="KS347" s="11"/>
      <c r="KT347" s="11"/>
      <c r="KU347" s="11"/>
      <c r="KV347" s="11"/>
      <c r="KW347" s="11"/>
      <c r="KX347" s="11"/>
      <c r="KY347" s="11"/>
      <c r="KZ347" s="11"/>
      <c r="LA347" s="11"/>
      <c r="LB347" s="11"/>
      <c r="LC347" s="11"/>
      <c r="LD347" s="11"/>
      <c r="LE347" s="11"/>
      <c r="LF347" s="11"/>
      <c r="LG347" s="11"/>
      <c r="LH347" s="11"/>
      <c r="LI347" s="11"/>
      <c r="LJ347" s="11"/>
      <c r="LK347" s="11"/>
      <c r="LL347" s="11"/>
      <c r="LM347" s="11"/>
      <c r="LN347" s="11"/>
      <c r="LO347" s="11"/>
      <c r="LP347" s="11"/>
      <c r="LQ347" s="11"/>
      <c r="LR347" s="11"/>
      <c r="LS347" s="11"/>
      <c r="LT347" s="11"/>
      <c r="LU347" s="11"/>
      <c r="LV347" s="11"/>
      <c r="LW347" s="11"/>
      <c r="LX347" s="11"/>
      <c r="LY347" s="11"/>
      <c r="LZ347" s="11"/>
      <c r="MA347" s="11"/>
      <c r="MB347" s="11"/>
      <c r="MC347" s="11"/>
      <c r="MD347" s="11"/>
      <c r="ME347" s="11"/>
      <c r="MF347" s="11"/>
      <c r="MG347" s="11"/>
      <c r="MH347" s="11"/>
      <c r="MI347" s="11"/>
      <c r="MJ347" s="11"/>
      <c r="MK347" s="11"/>
      <c r="ML347" s="11"/>
      <c r="MM347" s="11"/>
      <c r="MN347" s="11"/>
      <c r="MO347" s="11"/>
      <c r="MP347" s="11"/>
      <c r="MQ347" s="11"/>
      <c r="MR347" s="11"/>
      <c r="MS347" s="11"/>
      <c r="MT347" s="11"/>
      <c r="MU347" s="11"/>
      <c r="MV347" s="11"/>
      <c r="MW347" s="11"/>
      <c r="MX347" s="11"/>
      <c r="MY347" s="11"/>
      <c r="MZ347" s="11"/>
      <c r="NA347" s="11"/>
      <c r="NB347" s="11"/>
      <c r="NC347" s="11"/>
      <c r="ND347" s="11"/>
      <c r="NE347" s="11"/>
      <c r="NF347" s="11"/>
      <c r="NG347" s="11"/>
      <c r="NH347" s="11"/>
      <c r="NI347" s="11"/>
      <c r="NJ347" s="11"/>
      <c r="NK347" s="11"/>
      <c r="NL347" s="11"/>
      <c r="NM347" s="11"/>
      <c r="NN347" s="11"/>
      <c r="NO347" s="11"/>
      <c r="NP347" s="11"/>
      <c r="NQ347" s="11"/>
      <c r="NR347" s="11"/>
      <c r="NS347" s="11"/>
      <c r="NT347" s="11"/>
      <c r="NU347" s="11"/>
      <c r="NV347" s="11"/>
      <c r="NW347" s="11"/>
      <c r="NX347" s="11"/>
      <c r="NY347" s="11"/>
      <c r="NZ347" s="11"/>
      <c r="OA347" s="11"/>
      <c r="OB347" s="11"/>
      <c r="OC347" s="11"/>
      <c r="OD347" s="11"/>
      <c r="OE347" s="11"/>
      <c r="OF347" s="11"/>
      <c r="OG347" s="11"/>
      <c r="OH347" s="11"/>
      <c r="OI347" s="11"/>
      <c r="OJ347" s="11"/>
      <c r="OK347" s="11"/>
      <c r="OL347" s="11"/>
      <c r="OM347" s="11"/>
      <c r="ON347" s="11"/>
      <c r="OO347" s="11"/>
      <c r="OP347" s="11"/>
      <c r="OQ347" s="11"/>
      <c r="OR347" s="11"/>
      <c r="OS347" s="11"/>
      <c r="OT347" s="11"/>
      <c r="OU347" s="11"/>
      <c r="OV347" s="11"/>
      <c r="OW347" s="11"/>
      <c r="OX347" s="11"/>
      <c r="OY347" s="11"/>
      <c r="OZ347" s="11"/>
      <c r="PA347" s="11"/>
      <c r="PB347" s="11"/>
      <c r="PC347" s="11"/>
      <c r="PD347" s="11"/>
      <c r="PE347" s="11"/>
      <c r="PF347" s="11"/>
      <c r="PG347" s="11"/>
      <c r="PH347" s="11"/>
      <c r="PI347" s="11"/>
      <c r="PJ347" s="11"/>
      <c r="PK347" s="11"/>
      <c r="PL347" s="11"/>
      <c r="PM347" s="11"/>
      <c r="PN347" s="11"/>
      <c r="PO347" s="11"/>
      <c r="PP347" s="11"/>
      <c r="PQ347" s="11"/>
      <c r="PR347" s="11"/>
      <c r="PS347" s="11"/>
      <c r="PT347" s="11"/>
      <c r="PU347" s="11"/>
      <c r="PV347" s="11"/>
      <c r="PW347" s="11"/>
      <c r="PX347" s="11"/>
      <c r="PY347" s="11"/>
      <c r="PZ347" s="11"/>
      <c r="QA347" s="11"/>
      <c r="QB347" s="11"/>
      <c r="QC347" s="11"/>
      <c r="QD347" s="11"/>
      <c r="QE347" s="11"/>
      <c r="QF347" s="11"/>
      <c r="QG347" s="11"/>
      <c r="QH347" s="11"/>
      <c r="QI347" s="11"/>
      <c r="QJ347" s="11"/>
      <c r="QK347" s="11"/>
      <c r="QL347" s="11"/>
      <c r="QM347" s="11"/>
      <c r="QN347" s="11"/>
      <c r="QO347" s="11"/>
      <c r="QP347" s="11"/>
      <c r="QQ347" s="11"/>
      <c r="QR347" s="11"/>
      <c r="QS347" s="11"/>
      <c r="QT347" s="11"/>
      <c r="QU347" s="11"/>
      <c r="QV347" s="11"/>
      <c r="QW347" s="11"/>
      <c r="QX347" s="11"/>
      <c r="QY347" s="11"/>
      <c r="QZ347" s="11"/>
      <c r="RA347" s="11"/>
      <c r="RB347" s="11"/>
      <c r="RC347" s="11"/>
      <c r="RD347" s="11"/>
      <c r="RE347" s="11"/>
      <c r="RF347" s="11"/>
      <c r="RG347" s="11"/>
      <c r="RH347" s="11"/>
      <c r="RI347" s="11"/>
      <c r="RJ347" s="11"/>
      <c r="RK347" s="11"/>
      <c r="RL347" s="11"/>
      <c r="RM347" s="11"/>
      <c r="RN347" s="11"/>
      <c r="RO347" s="11"/>
      <c r="RP347" s="11"/>
      <c r="RQ347" s="11"/>
      <c r="RR347" s="11"/>
      <c r="RS347" s="11"/>
      <c r="RT347" s="11"/>
      <c r="RU347" s="11"/>
      <c r="RV347" s="11"/>
      <c r="RW347" s="11"/>
      <c r="RX347" s="11"/>
      <c r="RY347" s="11"/>
      <c r="RZ347" s="11"/>
      <c r="SA347" s="11"/>
      <c r="SB347" s="11"/>
      <c r="SC347" s="11"/>
      <c r="SD347" s="11"/>
      <c r="SE347" s="11"/>
      <c r="SF347" s="11"/>
      <c r="SG347" s="11"/>
      <c r="SH347" s="11"/>
      <c r="SI347" s="11"/>
      <c r="SJ347" s="11"/>
      <c r="SK347" s="11"/>
      <c r="SL347" s="11"/>
      <c r="SM347" s="11"/>
      <c r="SN347" s="11"/>
      <c r="SO347" s="11"/>
      <c r="SP347" s="11"/>
      <c r="SQ347" s="11"/>
      <c r="SR347" s="11"/>
      <c r="SS347" s="11"/>
      <c r="ST347" s="11"/>
      <c r="SU347" s="11"/>
      <c r="SV347" s="11"/>
      <c r="SW347" s="11"/>
      <c r="SX347" s="11"/>
      <c r="SY347" s="11"/>
      <c r="SZ347" s="11"/>
      <c r="TA347" s="11"/>
      <c r="TB347" s="11"/>
      <c r="TC347" s="11"/>
      <c r="TD347" s="11"/>
      <c r="TE347" s="11"/>
      <c r="TF347" s="11"/>
      <c r="TG347" s="11"/>
      <c r="TH347" s="11"/>
      <c r="TI347" s="11"/>
      <c r="TJ347" s="11"/>
      <c r="TK347" s="11"/>
      <c r="TL347" s="11"/>
      <c r="TM347" s="11"/>
      <c r="TN347" s="11"/>
      <c r="TO347" s="11"/>
      <c r="TP347" s="11"/>
      <c r="TQ347" s="11"/>
      <c r="TR347" s="11"/>
      <c r="TS347" s="11"/>
      <c r="TT347" s="11"/>
      <c r="TU347" s="11"/>
      <c r="TV347" s="11"/>
      <c r="TW347" s="11"/>
      <c r="TX347" s="11"/>
      <c r="TY347" s="11"/>
      <c r="TZ347" s="11"/>
    </row>
    <row r="348" spans="1:546" x14ac:dyDescent="0.25">
      <c r="A348" s="11"/>
      <c r="B348" s="72"/>
      <c r="C348" s="1" t="s">
        <v>63</v>
      </c>
      <c r="D348" s="50"/>
      <c r="E348" s="78"/>
      <c r="F348" s="1">
        <v>0.109</v>
      </c>
      <c r="G348" s="74"/>
      <c r="I348" s="11">
        <v>4290</v>
      </c>
      <c r="J348" s="41">
        <v>0.2475</v>
      </c>
      <c r="K348" s="41"/>
      <c r="L348" s="11">
        <v>4290</v>
      </c>
      <c r="M348" s="11">
        <v>0.360875</v>
      </c>
      <c r="O348" s="11">
        <v>3772</v>
      </c>
      <c r="P348" s="11">
        <v>0.201125</v>
      </c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  <c r="EM348" s="11"/>
      <c r="EN348" s="11"/>
      <c r="EO348" s="11"/>
      <c r="EP348" s="11"/>
      <c r="EQ348" s="11"/>
      <c r="ER348" s="11"/>
      <c r="ES348" s="11"/>
      <c r="ET348" s="11"/>
      <c r="EU348" s="11"/>
      <c r="EV348" s="11"/>
      <c r="EW348" s="11"/>
      <c r="EX348" s="11"/>
      <c r="EY348" s="11"/>
      <c r="EZ348" s="11"/>
      <c r="FA348" s="11"/>
      <c r="FB348" s="11"/>
      <c r="FC348" s="11"/>
      <c r="FD348" s="11"/>
      <c r="FE348" s="11"/>
      <c r="FF348" s="11"/>
      <c r="FG348" s="11"/>
      <c r="FH348" s="11"/>
      <c r="FI348" s="11"/>
      <c r="FJ348" s="11"/>
      <c r="FK348" s="11"/>
      <c r="FL348" s="11"/>
      <c r="FM348" s="11"/>
      <c r="FN348" s="11"/>
      <c r="FO348" s="11"/>
      <c r="FP348" s="11"/>
      <c r="FQ348" s="11"/>
      <c r="FR348" s="11"/>
      <c r="FS348" s="11"/>
      <c r="FT348" s="11"/>
      <c r="FU348" s="11"/>
      <c r="FV348" s="11"/>
      <c r="FW348" s="11"/>
      <c r="FX348" s="11"/>
      <c r="FY348" s="11"/>
      <c r="FZ348" s="11"/>
      <c r="GA348" s="11"/>
      <c r="GB348" s="11"/>
      <c r="GC348" s="11"/>
      <c r="GD348" s="11"/>
      <c r="GE348" s="11"/>
      <c r="GF348" s="11"/>
      <c r="GG348" s="11"/>
      <c r="GH348" s="11"/>
      <c r="GI348" s="11"/>
      <c r="GJ348" s="11"/>
      <c r="GK348" s="11"/>
      <c r="GL348" s="11"/>
      <c r="GM348" s="11"/>
      <c r="GN348" s="11"/>
      <c r="GO348" s="11"/>
      <c r="GP348" s="11"/>
      <c r="GQ348" s="11"/>
      <c r="GR348" s="11"/>
      <c r="GS348" s="11"/>
      <c r="GT348" s="11"/>
      <c r="GU348" s="11"/>
      <c r="GV348" s="11"/>
      <c r="GW348" s="11"/>
      <c r="GX348" s="11"/>
      <c r="GY348" s="11"/>
      <c r="GZ348" s="11"/>
      <c r="HA348" s="11"/>
      <c r="HB348" s="11"/>
      <c r="HC348" s="11"/>
      <c r="HD348" s="11"/>
      <c r="HE348" s="11"/>
      <c r="HF348" s="11"/>
      <c r="HG348" s="11"/>
      <c r="HH348" s="11"/>
      <c r="HI348" s="11"/>
      <c r="HJ348" s="11"/>
      <c r="HK348" s="11"/>
      <c r="HL348" s="11"/>
      <c r="HM348" s="11"/>
      <c r="HN348" s="11"/>
      <c r="HO348" s="11"/>
      <c r="HP348" s="11"/>
      <c r="HQ348" s="11"/>
      <c r="HR348" s="11"/>
      <c r="HS348" s="11"/>
      <c r="HT348" s="11"/>
      <c r="HU348" s="11"/>
      <c r="HV348" s="11"/>
      <c r="HW348" s="11"/>
      <c r="HX348" s="11"/>
      <c r="HY348" s="11"/>
      <c r="HZ348" s="11"/>
      <c r="IA348" s="11"/>
      <c r="IB348" s="11"/>
      <c r="IC348" s="11"/>
      <c r="ID348" s="11"/>
      <c r="IE348" s="11"/>
      <c r="IF348" s="11"/>
      <c r="IG348" s="11"/>
      <c r="IH348" s="11"/>
      <c r="II348" s="11"/>
      <c r="IJ348" s="11"/>
      <c r="IK348" s="11"/>
      <c r="IL348" s="11"/>
      <c r="IM348" s="11"/>
      <c r="IN348" s="11"/>
      <c r="IO348" s="11"/>
      <c r="IP348" s="11"/>
      <c r="IQ348" s="11"/>
      <c r="IR348" s="11"/>
      <c r="IS348" s="11"/>
      <c r="IT348" s="11"/>
      <c r="IU348" s="11"/>
      <c r="IV348" s="11"/>
      <c r="IW348" s="11"/>
      <c r="IX348" s="11"/>
      <c r="IY348" s="11"/>
      <c r="IZ348" s="11"/>
      <c r="JA348" s="11"/>
      <c r="JB348" s="11"/>
      <c r="JC348" s="11"/>
      <c r="JD348" s="11"/>
      <c r="JE348" s="11"/>
      <c r="JF348" s="11"/>
      <c r="JG348" s="11"/>
      <c r="JH348" s="11"/>
      <c r="JI348" s="11"/>
      <c r="JJ348" s="11"/>
      <c r="JK348" s="11"/>
      <c r="JL348" s="11"/>
      <c r="JM348" s="11"/>
      <c r="JN348" s="11"/>
      <c r="JO348" s="11"/>
      <c r="JP348" s="11"/>
      <c r="JQ348" s="11"/>
      <c r="JR348" s="11"/>
      <c r="JS348" s="11"/>
      <c r="JT348" s="11"/>
      <c r="JU348" s="11"/>
      <c r="JV348" s="11"/>
      <c r="JW348" s="11"/>
      <c r="JX348" s="11"/>
      <c r="JY348" s="11"/>
      <c r="JZ348" s="11"/>
      <c r="KA348" s="11"/>
      <c r="KB348" s="11"/>
      <c r="KC348" s="11"/>
      <c r="KD348" s="11"/>
      <c r="KE348" s="11"/>
      <c r="KF348" s="11"/>
      <c r="KG348" s="11"/>
      <c r="KH348" s="11"/>
      <c r="KI348" s="11"/>
      <c r="KJ348" s="11"/>
      <c r="KK348" s="11"/>
      <c r="KL348" s="11"/>
      <c r="KM348" s="11"/>
      <c r="KN348" s="11"/>
      <c r="KO348" s="11"/>
      <c r="KP348" s="11"/>
      <c r="KQ348" s="11"/>
      <c r="KR348" s="11"/>
      <c r="KS348" s="11"/>
      <c r="KT348" s="11"/>
      <c r="KU348" s="11"/>
      <c r="KV348" s="11"/>
      <c r="KW348" s="11"/>
      <c r="KX348" s="11"/>
      <c r="KY348" s="11"/>
      <c r="KZ348" s="11"/>
      <c r="LA348" s="11"/>
      <c r="LB348" s="11"/>
      <c r="LC348" s="11"/>
      <c r="LD348" s="11"/>
      <c r="LE348" s="11"/>
      <c r="LF348" s="11"/>
      <c r="LG348" s="11"/>
      <c r="LH348" s="11"/>
      <c r="LI348" s="11"/>
      <c r="LJ348" s="11"/>
      <c r="LK348" s="11"/>
      <c r="LL348" s="11"/>
      <c r="LM348" s="11"/>
      <c r="LN348" s="11"/>
      <c r="LO348" s="11"/>
      <c r="LP348" s="11"/>
      <c r="LQ348" s="11"/>
      <c r="LR348" s="11"/>
      <c r="LS348" s="11"/>
      <c r="LT348" s="11"/>
      <c r="LU348" s="11"/>
      <c r="LV348" s="11"/>
      <c r="LW348" s="11"/>
      <c r="LX348" s="11"/>
      <c r="LY348" s="11"/>
      <c r="LZ348" s="11"/>
      <c r="MA348" s="11"/>
      <c r="MB348" s="11"/>
      <c r="MC348" s="11"/>
      <c r="MD348" s="11"/>
      <c r="ME348" s="11"/>
      <c r="MF348" s="11"/>
      <c r="MG348" s="11"/>
      <c r="MH348" s="11"/>
      <c r="MI348" s="11"/>
      <c r="MJ348" s="11"/>
      <c r="MK348" s="11"/>
      <c r="ML348" s="11"/>
      <c r="MM348" s="11"/>
      <c r="MN348" s="11"/>
      <c r="MO348" s="11"/>
      <c r="MP348" s="11"/>
      <c r="MQ348" s="11"/>
      <c r="MR348" s="11"/>
      <c r="MS348" s="11"/>
      <c r="MT348" s="11"/>
      <c r="MU348" s="11"/>
      <c r="MV348" s="11"/>
      <c r="MW348" s="11"/>
      <c r="MX348" s="11"/>
      <c r="MY348" s="11"/>
      <c r="MZ348" s="11"/>
      <c r="NA348" s="11"/>
      <c r="NB348" s="11"/>
      <c r="NC348" s="11"/>
      <c r="ND348" s="11"/>
      <c r="NE348" s="11"/>
      <c r="NF348" s="11"/>
      <c r="NG348" s="11"/>
      <c r="NH348" s="11"/>
      <c r="NI348" s="11"/>
      <c r="NJ348" s="11"/>
      <c r="NK348" s="11"/>
      <c r="NL348" s="11"/>
      <c r="NM348" s="11"/>
      <c r="NN348" s="11"/>
      <c r="NO348" s="11"/>
      <c r="NP348" s="11"/>
      <c r="NQ348" s="11"/>
      <c r="NR348" s="11"/>
      <c r="NS348" s="11"/>
      <c r="NT348" s="11"/>
      <c r="NU348" s="11"/>
      <c r="NV348" s="11"/>
      <c r="NW348" s="11"/>
      <c r="NX348" s="11"/>
      <c r="NY348" s="11"/>
      <c r="NZ348" s="11"/>
      <c r="OA348" s="11"/>
      <c r="OB348" s="11"/>
      <c r="OC348" s="11"/>
      <c r="OD348" s="11"/>
      <c r="OE348" s="11"/>
      <c r="OF348" s="11"/>
      <c r="OG348" s="11"/>
      <c r="OH348" s="11"/>
      <c r="OI348" s="11"/>
      <c r="OJ348" s="11"/>
      <c r="OK348" s="11"/>
      <c r="OL348" s="11"/>
      <c r="OM348" s="11"/>
      <c r="ON348" s="11"/>
      <c r="OO348" s="11"/>
      <c r="OP348" s="11"/>
      <c r="OQ348" s="11"/>
      <c r="OR348" s="11"/>
      <c r="OS348" s="11"/>
      <c r="OT348" s="11"/>
      <c r="OU348" s="11"/>
      <c r="OV348" s="11"/>
      <c r="OW348" s="11"/>
      <c r="OX348" s="11"/>
      <c r="OY348" s="11"/>
      <c r="OZ348" s="11"/>
      <c r="PA348" s="11"/>
      <c r="PB348" s="11"/>
      <c r="PC348" s="11"/>
      <c r="PD348" s="11"/>
      <c r="PE348" s="11"/>
      <c r="PF348" s="11"/>
      <c r="PG348" s="11"/>
      <c r="PH348" s="11"/>
      <c r="PI348" s="11"/>
      <c r="PJ348" s="11"/>
      <c r="PK348" s="11"/>
      <c r="PL348" s="11"/>
      <c r="PM348" s="11"/>
      <c r="PN348" s="11"/>
      <c r="PO348" s="11"/>
      <c r="PP348" s="11"/>
      <c r="PQ348" s="11"/>
      <c r="PR348" s="11"/>
      <c r="PS348" s="11"/>
      <c r="PT348" s="11"/>
      <c r="PU348" s="11"/>
      <c r="PV348" s="11"/>
      <c r="PW348" s="11"/>
      <c r="PX348" s="11"/>
      <c r="PY348" s="11"/>
      <c r="PZ348" s="11"/>
      <c r="QA348" s="11"/>
      <c r="QB348" s="11"/>
      <c r="QC348" s="11"/>
      <c r="QD348" s="11"/>
      <c r="QE348" s="11"/>
      <c r="QF348" s="11"/>
      <c r="QG348" s="11"/>
      <c r="QH348" s="11"/>
      <c r="QI348" s="11"/>
      <c r="QJ348" s="11"/>
      <c r="QK348" s="11"/>
      <c r="QL348" s="11"/>
      <c r="QM348" s="11"/>
      <c r="QN348" s="11"/>
      <c r="QO348" s="11"/>
      <c r="QP348" s="11"/>
      <c r="QQ348" s="11"/>
      <c r="QR348" s="11"/>
      <c r="QS348" s="11"/>
      <c r="QT348" s="11"/>
      <c r="QU348" s="11"/>
      <c r="QV348" s="11"/>
      <c r="QW348" s="11"/>
      <c r="QX348" s="11"/>
      <c r="QY348" s="11"/>
      <c r="QZ348" s="11"/>
      <c r="RA348" s="11"/>
      <c r="RB348" s="11"/>
      <c r="RC348" s="11"/>
      <c r="RD348" s="11"/>
      <c r="RE348" s="11"/>
      <c r="RF348" s="11"/>
      <c r="RG348" s="11"/>
      <c r="RH348" s="11"/>
      <c r="RI348" s="11"/>
      <c r="RJ348" s="11"/>
      <c r="RK348" s="11"/>
      <c r="RL348" s="11"/>
      <c r="RM348" s="11"/>
      <c r="RN348" s="11"/>
      <c r="RO348" s="11"/>
      <c r="RP348" s="11"/>
      <c r="RQ348" s="11"/>
      <c r="RR348" s="11"/>
      <c r="RS348" s="11"/>
      <c r="RT348" s="11"/>
      <c r="RU348" s="11"/>
      <c r="RV348" s="11"/>
      <c r="RW348" s="11"/>
      <c r="RX348" s="11"/>
      <c r="RY348" s="11"/>
      <c r="RZ348" s="11"/>
      <c r="SA348" s="11"/>
      <c r="SB348" s="11"/>
      <c r="SC348" s="11"/>
      <c r="SD348" s="11"/>
      <c r="SE348" s="11"/>
      <c r="SF348" s="11"/>
      <c r="SG348" s="11"/>
      <c r="SH348" s="11"/>
      <c r="SI348" s="11"/>
      <c r="SJ348" s="11"/>
      <c r="SK348" s="11"/>
      <c r="SL348" s="11"/>
      <c r="SM348" s="11"/>
      <c r="SN348" s="11"/>
      <c r="SO348" s="11"/>
      <c r="SP348" s="11"/>
      <c r="SQ348" s="11"/>
      <c r="SR348" s="11"/>
      <c r="SS348" s="11"/>
      <c r="ST348" s="11"/>
      <c r="SU348" s="11"/>
      <c r="SV348" s="11"/>
      <c r="SW348" s="11"/>
      <c r="SX348" s="11"/>
      <c r="SY348" s="11"/>
      <c r="SZ348" s="11"/>
      <c r="TA348" s="11"/>
      <c r="TB348" s="11"/>
      <c r="TC348" s="11"/>
      <c r="TD348" s="11"/>
      <c r="TE348" s="11"/>
      <c r="TF348" s="11"/>
      <c r="TG348" s="11"/>
      <c r="TH348" s="11"/>
      <c r="TI348" s="11"/>
      <c r="TJ348" s="11"/>
      <c r="TK348" s="11"/>
      <c r="TL348" s="11"/>
      <c r="TM348" s="11"/>
      <c r="TN348" s="11"/>
      <c r="TO348" s="11"/>
      <c r="TP348" s="11"/>
      <c r="TQ348" s="11"/>
      <c r="TR348" s="11"/>
      <c r="TS348" s="11"/>
      <c r="TT348" s="11"/>
      <c r="TU348" s="11"/>
      <c r="TV348" s="11"/>
      <c r="TW348" s="11"/>
      <c r="TX348" s="11"/>
      <c r="TY348" s="11"/>
      <c r="TZ348" s="11"/>
    </row>
    <row r="349" spans="1:546" x14ac:dyDescent="0.25">
      <c r="A349" s="11"/>
      <c r="B349" s="72"/>
      <c r="C349" s="1" t="s">
        <v>47</v>
      </c>
      <c r="D349" s="50"/>
      <c r="E349" s="78"/>
      <c r="F349" s="1">
        <v>0.11899999999999999</v>
      </c>
      <c r="G349" s="74"/>
      <c r="I349" s="11">
        <v>3813</v>
      </c>
      <c r="J349" s="41">
        <v>0.15274999999999997</v>
      </c>
      <c r="K349" s="41"/>
      <c r="L349" s="11">
        <v>3813</v>
      </c>
      <c r="M349" s="11">
        <v>0.169625</v>
      </c>
      <c r="O349" s="11">
        <v>3813</v>
      </c>
      <c r="P349" s="11">
        <v>0.169625</v>
      </c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  <c r="EM349" s="11"/>
      <c r="EN349" s="11"/>
      <c r="EO349" s="11"/>
      <c r="EP349" s="11"/>
      <c r="EQ349" s="11"/>
      <c r="ER349" s="11"/>
      <c r="ES349" s="11"/>
      <c r="ET349" s="11"/>
      <c r="EU349" s="11"/>
      <c r="EV349" s="11"/>
      <c r="EW349" s="11"/>
      <c r="EX349" s="11"/>
      <c r="EY349" s="11"/>
      <c r="EZ349" s="11"/>
      <c r="FA349" s="11"/>
      <c r="FB349" s="11"/>
      <c r="FC349" s="11"/>
      <c r="FD349" s="11"/>
      <c r="FE349" s="11"/>
      <c r="FF349" s="11"/>
      <c r="FG349" s="11"/>
      <c r="FH349" s="11"/>
      <c r="FI349" s="11"/>
      <c r="FJ349" s="11"/>
      <c r="FK349" s="11"/>
      <c r="FL349" s="11"/>
      <c r="FM349" s="11"/>
      <c r="FN349" s="11"/>
      <c r="FO349" s="11"/>
      <c r="FP349" s="11"/>
      <c r="FQ349" s="11"/>
      <c r="FR349" s="11"/>
      <c r="FS349" s="11"/>
      <c r="FT349" s="11"/>
      <c r="FU349" s="11"/>
      <c r="FV349" s="11"/>
      <c r="FW349" s="11"/>
      <c r="FX349" s="11"/>
      <c r="FY349" s="11"/>
      <c r="FZ349" s="11"/>
      <c r="GA349" s="11"/>
      <c r="GB349" s="11"/>
      <c r="GC349" s="11"/>
      <c r="GD349" s="11"/>
      <c r="GE349" s="11"/>
      <c r="GF349" s="11"/>
      <c r="GG349" s="11"/>
      <c r="GH349" s="11"/>
      <c r="GI349" s="11"/>
      <c r="GJ349" s="11"/>
      <c r="GK349" s="11"/>
      <c r="GL349" s="11"/>
      <c r="GM349" s="11"/>
      <c r="GN349" s="11"/>
      <c r="GO349" s="11"/>
      <c r="GP349" s="11"/>
      <c r="GQ349" s="11"/>
      <c r="GR349" s="11"/>
      <c r="GS349" s="11"/>
      <c r="GT349" s="11"/>
      <c r="GU349" s="11"/>
      <c r="GV349" s="11"/>
      <c r="GW349" s="11"/>
      <c r="GX349" s="11"/>
      <c r="GY349" s="11"/>
      <c r="GZ349" s="11"/>
      <c r="HA349" s="11"/>
      <c r="HB349" s="11"/>
      <c r="HC349" s="11"/>
      <c r="HD349" s="11"/>
      <c r="HE349" s="11"/>
      <c r="HF349" s="11"/>
      <c r="HG349" s="11"/>
      <c r="HH349" s="11"/>
      <c r="HI349" s="11"/>
      <c r="HJ349" s="11"/>
      <c r="HK349" s="11"/>
      <c r="HL349" s="11"/>
      <c r="HM349" s="11"/>
      <c r="HN349" s="11"/>
      <c r="HO349" s="11"/>
      <c r="HP349" s="11"/>
      <c r="HQ349" s="11"/>
      <c r="HR349" s="11"/>
      <c r="HS349" s="11"/>
      <c r="HT349" s="11"/>
      <c r="HU349" s="11"/>
      <c r="HV349" s="11"/>
      <c r="HW349" s="11"/>
      <c r="HX349" s="11"/>
      <c r="HY349" s="11"/>
      <c r="HZ349" s="11"/>
      <c r="IA349" s="11"/>
      <c r="IB349" s="11"/>
      <c r="IC349" s="11"/>
      <c r="ID349" s="11"/>
      <c r="IE349" s="11"/>
      <c r="IF349" s="11"/>
      <c r="IG349" s="11"/>
      <c r="IH349" s="11"/>
      <c r="II349" s="11"/>
      <c r="IJ349" s="11"/>
      <c r="IK349" s="11"/>
      <c r="IL349" s="11"/>
      <c r="IM349" s="11"/>
      <c r="IN349" s="11"/>
      <c r="IO349" s="11"/>
      <c r="IP349" s="11"/>
      <c r="IQ349" s="11"/>
      <c r="IR349" s="11"/>
      <c r="IS349" s="11"/>
      <c r="IT349" s="11"/>
      <c r="IU349" s="11"/>
      <c r="IV349" s="11"/>
      <c r="IW349" s="11"/>
      <c r="IX349" s="11"/>
      <c r="IY349" s="11"/>
      <c r="IZ349" s="11"/>
      <c r="JA349" s="11"/>
      <c r="JB349" s="11"/>
      <c r="JC349" s="11"/>
      <c r="JD349" s="11"/>
      <c r="JE349" s="11"/>
      <c r="JF349" s="11"/>
      <c r="JG349" s="11"/>
      <c r="JH349" s="11"/>
      <c r="JI349" s="11"/>
      <c r="JJ349" s="11"/>
      <c r="JK349" s="11"/>
      <c r="JL349" s="11"/>
      <c r="JM349" s="11"/>
      <c r="JN349" s="11"/>
      <c r="JO349" s="11"/>
      <c r="JP349" s="11"/>
      <c r="JQ349" s="11"/>
      <c r="JR349" s="11"/>
      <c r="JS349" s="11"/>
      <c r="JT349" s="11"/>
      <c r="JU349" s="11"/>
      <c r="JV349" s="11"/>
      <c r="JW349" s="11"/>
      <c r="JX349" s="11"/>
      <c r="JY349" s="11"/>
      <c r="JZ349" s="11"/>
      <c r="KA349" s="11"/>
      <c r="KB349" s="11"/>
      <c r="KC349" s="11"/>
      <c r="KD349" s="11"/>
      <c r="KE349" s="11"/>
      <c r="KF349" s="11"/>
      <c r="KG349" s="11"/>
      <c r="KH349" s="11"/>
      <c r="KI349" s="11"/>
      <c r="KJ349" s="11"/>
      <c r="KK349" s="11"/>
      <c r="KL349" s="11"/>
      <c r="KM349" s="11"/>
      <c r="KN349" s="11"/>
      <c r="KO349" s="11"/>
      <c r="KP349" s="11"/>
      <c r="KQ349" s="11"/>
      <c r="KR349" s="11"/>
      <c r="KS349" s="11"/>
      <c r="KT349" s="11"/>
      <c r="KU349" s="11"/>
      <c r="KV349" s="11"/>
      <c r="KW349" s="11"/>
      <c r="KX349" s="11"/>
      <c r="KY349" s="11"/>
      <c r="KZ349" s="11"/>
      <c r="LA349" s="11"/>
      <c r="LB349" s="11"/>
      <c r="LC349" s="11"/>
      <c r="LD349" s="11"/>
      <c r="LE349" s="11"/>
      <c r="LF349" s="11"/>
      <c r="LG349" s="11"/>
      <c r="LH349" s="11"/>
      <c r="LI349" s="11"/>
      <c r="LJ349" s="11"/>
      <c r="LK349" s="11"/>
      <c r="LL349" s="11"/>
      <c r="LM349" s="11"/>
      <c r="LN349" s="11"/>
      <c r="LO349" s="11"/>
      <c r="LP349" s="11"/>
      <c r="LQ349" s="11"/>
      <c r="LR349" s="11"/>
      <c r="LS349" s="11"/>
      <c r="LT349" s="11"/>
      <c r="LU349" s="11"/>
      <c r="LV349" s="11"/>
      <c r="LW349" s="11"/>
      <c r="LX349" s="11"/>
      <c r="LY349" s="11"/>
      <c r="LZ349" s="11"/>
      <c r="MA349" s="11"/>
      <c r="MB349" s="11"/>
      <c r="MC349" s="11"/>
      <c r="MD349" s="11"/>
      <c r="ME349" s="11"/>
      <c r="MF349" s="11"/>
      <c r="MG349" s="11"/>
      <c r="MH349" s="11"/>
      <c r="MI349" s="11"/>
      <c r="MJ349" s="11"/>
      <c r="MK349" s="11"/>
      <c r="ML349" s="11"/>
      <c r="MM349" s="11"/>
      <c r="MN349" s="11"/>
      <c r="MO349" s="11"/>
      <c r="MP349" s="11"/>
      <c r="MQ349" s="11"/>
      <c r="MR349" s="11"/>
      <c r="MS349" s="11"/>
      <c r="MT349" s="11"/>
      <c r="MU349" s="11"/>
      <c r="MV349" s="11"/>
      <c r="MW349" s="11"/>
      <c r="MX349" s="11"/>
      <c r="MY349" s="11"/>
      <c r="MZ349" s="11"/>
      <c r="NA349" s="11"/>
      <c r="NB349" s="11"/>
      <c r="NC349" s="11"/>
      <c r="ND349" s="11"/>
      <c r="NE349" s="11"/>
      <c r="NF349" s="11"/>
      <c r="NG349" s="11"/>
      <c r="NH349" s="11"/>
      <c r="NI349" s="11"/>
      <c r="NJ349" s="11"/>
      <c r="NK349" s="11"/>
      <c r="NL349" s="11"/>
      <c r="NM349" s="11"/>
      <c r="NN349" s="11"/>
      <c r="NO349" s="11"/>
      <c r="NP349" s="11"/>
      <c r="NQ349" s="11"/>
      <c r="NR349" s="11"/>
      <c r="NS349" s="11"/>
      <c r="NT349" s="11"/>
      <c r="NU349" s="11"/>
      <c r="NV349" s="11"/>
      <c r="NW349" s="11"/>
      <c r="NX349" s="11"/>
      <c r="NY349" s="11"/>
      <c r="NZ349" s="11"/>
      <c r="OA349" s="11"/>
      <c r="OB349" s="11"/>
      <c r="OC349" s="11"/>
      <c r="OD349" s="11"/>
      <c r="OE349" s="11"/>
      <c r="OF349" s="11"/>
      <c r="OG349" s="11"/>
      <c r="OH349" s="11"/>
      <c r="OI349" s="11"/>
      <c r="OJ349" s="11"/>
      <c r="OK349" s="11"/>
      <c r="OL349" s="11"/>
      <c r="OM349" s="11"/>
      <c r="ON349" s="11"/>
      <c r="OO349" s="11"/>
      <c r="OP349" s="11"/>
      <c r="OQ349" s="11"/>
      <c r="OR349" s="11"/>
      <c r="OS349" s="11"/>
      <c r="OT349" s="11"/>
      <c r="OU349" s="11"/>
      <c r="OV349" s="11"/>
      <c r="OW349" s="11"/>
      <c r="OX349" s="11"/>
      <c r="OY349" s="11"/>
      <c r="OZ349" s="11"/>
      <c r="PA349" s="11"/>
      <c r="PB349" s="11"/>
      <c r="PC349" s="11"/>
      <c r="PD349" s="11"/>
      <c r="PE349" s="11"/>
      <c r="PF349" s="11"/>
      <c r="PG349" s="11"/>
      <c r="PH349" s="11"/>
      <c r="PI349" s="11"/>
      <c r="PJ349" s="11"/>
      <c r="PK349" s="11"/>
      <c r="PL349" s="11"/>
      <c r="PM349" s="11"/>
      <c r="PN349" s="11"/>
      <c r="PO349" s="11"/>
      <c r="PP349" s="11"/>
      <c r="PQ349" s="11"/>
      <c r="PR349" s="11"/>
      <c r="PS349" s="11"/>
      <c r="PT349" s="11"/>
      <c r="PU349" s="11"/>
      <c r="PV349" s="11"/>
      <c r="PW349" s="11"/>
      <c r="PX349" s="11"/>
      <c r="PY349" s="11"/>
      <c r="PZ349" s="11"/>
      <c r="QA349" s="11"/>
      <c r="QB349" s="11"/>
      <c r="QC349" s="11"/>
      <c r="QD349" s="11"/>
      <c r="QE349" s="11"/>
      <c r="QF349" s="11"/>
      <c r="QG349" s="11"/>
      <c r="QH349" s="11"/>
      <c r="QI349" s="11"/>
      <c r="QJ349" s="11"/>
      <c r="QK349" s="11"/>
      <c r="QL349" s="11"/>
      <c r="QM349" s="11"/>
      <c r="QN349" s="11"/>
      <c r="QO349" s="11"/>
      <c r="QP349" s="11"/>
      <c r="QQ349" s="11"/>
      <c r="QR349" s="11"/>
      <c r="QS349" s="11"/>
      <c r="QT349" s="11"/>
      <c r="QU349" s="11"/>
      <c r="QV349" s="11"/>
      <c r="QW349" s="11"/>
      <c r="QX349" s="11"/>
      <c r="QY349" s="11"/>
      <c r="QZ349" s="11"/>
      <c r="RA349" s="11"/>
      <c r="RB349" s="11"/>
      <c r="RC349" s="11"/>
      <c r="RD349" s="11"/>
      <c r="RE349" s="11"/>
      <c r="RF349" s="11"/>
      <c r="RG349" s="11"/>
      <c r="RH349" s="11"/>
      <c r="RI349" s="11"/>
      <c r="RJ349" s="11"/>
      <c r="RK349" s="11"/>
      <c r="RL349" s="11"/>
      <c r="RM349" s="11"/>
      <c r="RN349" s="11"/>
      <c r="RO349" s="11"/>
      <c r="RP349" s="11"/>
      <c r="RQ349" s="11"/>
      <c r="RR349" s="11"/>
      <c r="RS349" s="11"/>
      <c r="RT349" s="11"/>
      <c r="RU349" s="11"/>
      <c r="RV349" s="11"/>
      <c r="RW349" s="11"/>
      <c r="RX349" s="11"/>
      <c r="RY349" s="11"/>
      <c r="RZ349" s="11"/>
      <c r="SA349" s="11"/>
      <c r="SB349" s="11"/>
      <c r="SC349" s="11"/>
      <c r="SD349" s="11"/>
      <c r="SE349" s="11"/>
      <c r="SF349" s="11"/>
      <c r="SG349" s="11"/>
      <c r="SH349" s="11"/>
      <c r="SI349" s="11"/>
      <c r="SJ349" s="11"/>
      <c r="SK349" s="11"/>
      <c r="SL349" s="11"/>
      <c r="SM349" s="11"/>
      <c r="SN349" s="11"/>
      <c r="SO349" s="11"/>
      <c r="SP349" s="11"/>
      <c r="SQ349" s="11"/>
      <c r="SR349" s="11"/>
      <c r="SS349" s="11"/>
      <c r="ST349" s="11"/>
      <c r="SU349" s="11"/>
      <c r="SV349" s="11"/>
      <c r="SW349" s="11"/>
      <c r="SX349" s="11"/>
      <c r="SY349" s="11"/>
      <c r="SZ349" s="11"/>
      <c r="TA349" s="11"/>
      <c r="TB349" s="11"/>
      <c r="TC349" s="11"/>
      <c r="TD349" s="11"/>
      <c r="TE349" s="11"/>
      <c r="TF349" s="11"/>
      <c r="TG349" s="11"/>
      <c r="TH349" s="11"/>
      <c r="TI349" s="11"/>
      <c r="TJ349" s="11"/>
      <c r="TK349" s="11"/>
      <c r="TL349" s="11"/>
      <c r="TM349" s="11"/>
      <c r="TN349" s="11"/>
      <c r="TO349" s="11"/>
      <c r="TP349" s="11"/>
      <c r="TQ349" s="11"/>
      <c r="TR349" s="11"/>
      <c r="TS349" s="11"/>
      <c r="TT349" s="11"/>
      <c r="TU349" s="11"/>
      <c r="TV349" s="11"/>
      <c r="TW349" s="11"/>
      <c r="TX349" s="11"/>
      <c r="TY349" s="11"/>
      <c r="TZ349" s="11"/>
    </row>
    <row r="350" spans="1:546" x14ac:dyDescent="0.25">
      <c r="A350" s="11"/>
      <c r="B350" s="72"/>
      <c r="C350" s="1" t="s">
        <v>70</v>
      </c>
      <c r="D350" s="50"/>
      <c r="E350" s="78"/>
      <c r="F350" s="1">
        <v>4.2000000000000003E-2</v>
      </c>
      <c r="G350" s="74"/>
      <c r="I350" s="11" t="s">
        <v>2</v>
      </c>
      <c r="J350" s="41">
        <v>4.2999999999999997E-2</v>
      </c>
      <c r="K350" s="41"/>
      <c r="L350" s="11" t="s">
        <v>2</v>
      </c>
      <c r="M350" s="11">
        <v>7.6166666666666674E-2</v>
      </c>
      <c r="O350" s="11" t="s">
        <v>2</v>
      </c>
      <c r="P350" s="11">
        <v>7.6166666666666674E-2</v>
      </c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  <c r="EM350" s="11"/>
      <c r="EN350" s="11"/>
      <c r="EO350" s="11"/>
      <c r="EP350" s="11"/>
      <c r="EQ350" s="11"/>
      <c r="ER350" s="11"/>
      <c r="ES350" s="11"/>
      <c r="ET350" s="11"/>
      <c r="EU350" s="11"/>
      <c r="EV350" s="11"/>
      <c r="EW350" s="11"/>
      <c r="EX350" s="11"/>
      <c r="EY350" s="11"/>
      <c r="EZ350" s="11"/>
      <c r="FA350" s="11"/>
      <c r="FB350" s="11"/>
      <c r="FC350" s="11"/>
      <c r="FD350" s="11"/>
      <c r="FE350" s="11"/>
      <c r="FF350" s="11"/>
      <c r="FG350" s="11"/>
      <c r="FH350" s="11"/>
      <c r="FI350" s="11"/>
      <c r="FJ350" s="11"/>
      <c r="FK350" s="11"/>
      <c r="FL350" s="11"/>
      <c r="FM350" s="11"/>
      <c r="FN350" s="11"/>
      <c r="FO350" s="11"/>
      <c r="FP350" s="11"/>
      <c r="FQ350" s="11"/>
      <c r="FR350" s="11"/>
      <c r="FS350" s="11"/>
      <c r="FT350" s="11"/>
      <c r="FU350" s="11"/>
      <c r="FV350" s="11"/>
      <c r="FW350" s="11"/>
      <c r="FX350" s="11"/>
      <c r="FY350" s="11"/>
      <c r="FZ350" s="11"/>
      <c r="GA350" s="11"/>
      <c r="GB350" s="11"/>
      <c r="GC350" s="11"/>
      <c r="GD350" s="11"/>
      <c r="GE350" s="11"/>
      <c r="GF350" s="11"/>
      <c r="GG350" s="11"/>
      <c r="GH350" s="11"/>
      <c r="GI350" s="11"/>
      <c r="GJ350" s="11"/>
      <c r="GK350" s="11"/>
      <c r="GL350" s="11"/>
      <c r="GM350" s="11"/>
      <c r="GN350" s="11"/>
      <c r="GO350" s="11"/>
      <c r="GP350" s="11"/>
      <c r="GQ350" s="11"/>
      <c r="GR350" s="11"/>
      <c r="GS350" s="11"/>
      <c r="GT350" s="11"/>
      <c r="GU350" s="11"/>
      <c r="GV350" s="11"/>
      <c r="GW350" s="11"/>
      <c r="GX350" s="11"/>
      <c r="GY350" s="11"/>
      <c r="GZ350" s="11"/>
      <c r="HA350" s="11"/>
      <c r="HB350" s="11"/>
      <c r="HC350" s="11"/>
      <c r="HD350" s="11"/>
      <c r="HE350" s="11"/>
      <c r="HF350" s="11"/>
      <c r="HG350" s="11"/>
      <c r="HH350" s="11"/>
      <c r="HI350" s="11"/>
      <c r="HJ350" s="11"/>
      <c r="HK350" s="11"/>
      <c r="HL350" s="11"/>
      <c r="HM350" s="11"/>
      <c r="HN350" s="11"/>
      <c r="HO350" s="11"/>
      <c r="HP350" s="11"/>
      <c r="HQ350" s="11"/>
      <c r="HR350" s="11"/>
      <c r="HS350" s="11"/>
      <c r="HT350" s="11"/>
      <c r="HU350" s="11"/>
      <c r="HV350" s="11"/>
      <c r="HW350" s="11"/>
      <c r="HX350" s="11"/>
      <c r="HY350" s="11"/>
      <c r="HZ350" s="11"/>
      <c r="IA350" s="11"/>
      <c r="IB350" s="11"/>
      <c r="IC350" s="11"/>
      <c r="ID350" s="11"/>
      <c r="IE350" s="11"/>
      <c r="IF350" s="11"/>
      <c r="IG350" s="11"/>
      <c r="IH350" s="11"/>
      <c r="II350" s="11"/>
      <c r="IJ350" s="11"/>
      <c r="IK350" s="11"/>
      <c r="IL350" s="11"/>
      <c r="IM350" s="11"/>
      <c r="IN350" s="11"/>
      <c r="IO350" s="11"/>
      <c r="IP350" s="11"/>
      <c r="IQ350" s="11"/>
      <c r="IR350" s="11"/>
      <c r="IS350" s="11"/>
      <c r="IT350" s="11"/>
      <c r="IU350" s="11"/>
      <c r="IV350" s="11"/>
      <c r="IW350" s="11"/>
      <c r="IX350" s="11"/>
      <c r="IY350" s="11"/>
      <c r="IZ350" s="11"/>
      <c r="JA350" s="11"/>
      <c r="JB350" s="11"/>
      <c r="JC350" s="11"/>
      <c r="JD350" s="11"/>
      <c r="JE350" s="11"/>
      <c r="JF350" s="11"/>
      <c r="JG350" s="11"/>
      <c r="JH350" s="11"/>
      <c r="JI350" s="11"/>
      <c r="JJ350" s="11"/>
      <c r="JK350" s="11"/>
      <c r="JL350" s="11"/>
      <c r="JM350" s="11"/>
      <c r="JN350" s="11"/>
      <c r="JO350" s="11"/>
      <c r="JP350" s="11"/>
      <c r="JQ350" s="11"/>
      <c r="JR350" s="11"/>
      <c r="JS350" s="11"/>
      <c r="JT350" s="11"/>
      <c r="JU350" s="11"/>
      <c r="JV350" s="11"/>
      <c r="JW350" s="11"/>
      <c r="JX350" s="11"/>
      <c r="JY350" s="11"/>
      <c r="JZ350" s="11"/>
      <c r="KA350" s="11"/>
      <c r="KB350" s="11"/>
      <c r="KC350" s="11"/>
      <c r="KD350" s="11"/>
      <c r="KE350" s="11"/>
      <c r="KF350" s="11"/>
      <c r="KG350" s="11"/>
      <c r="KH350" s="11"/>
      <c r="KI350" s="11"/>
      <c r="KJ350" s="11"/>
      <c r="KK350" s="11"/>
      <c r="KL350" s="11"/>
      <c r="KM350" s="11"/>
      <c r="KN350" s="11"/>
      <c r="KO350" s="11"/>
      <c r="KP350" s="11"/>
      <c r="KQ350" s="11"/>
      <c r="KR350" s="11"/>
      <c r="KS350" s="11"/>
      <c r="KT350" s="11"/>
      <c r="KU350" s="11"/>
      <c r="KV350" s="11"/>
      <c r="KW350" s="11"/>
      <c r="KX350" s="11"/>
      <c r="KY350" s="11"/>
      <c r="KZ350" s="11"/>
      <c r="LA350" s="11"/>
      <c r="LB350" s="11"/>
      <c r="LC350" s="11"/>
      <c r="LD350" s="11"/>
      <c r="LE350" s="11"/>
      <c r="LF350" s="11"/>
      <c r="LG350" s="11"/>
      <c r="LH350" s="11"/>
      <c r="LI350" s="11"/>
      <c r="LJ350" s="11"/>
      <c r="LK350" s="11"/>
      <c r="LL350" s="11"/>
      <c r="LM350" s="11"/>
      <c r="LN350" s="11"/>
      <c r="LO350" s="11"/>
      <c r="LP350" s="11"/>
      <c r="LQ350" s="11"/>
      <c r="LR350" s="11"/>
      <c r="LS350" s="11"/>
      <c r="LT350" s="11"/>
      <c r="LU350" s="11"/>
      <c r="LV350" s="11"/>
      <c r="LW350" s="11"/>
      <c r="LX350" s="11"/>
      <c r="LY350" s="11"/>
      <c r="LZ350" s="11"/>
      <c r="MA350" s="11"/>
      <c r="MB350" s="11"/>
      <c r="MC350" s="11"/>
      <c r="MD350" s="11"/>
      <c r="ME350" s="11"/>
      <c r="MF350" s="11"/>
      <c r="MG350" s="11"/>
      <c r="MH350" s="11"/>
      <c r="MI350" s="11"/>
      <c r="MJ350" s="11"/>
      <c r="MK350" s="11"/>
      <c r="ML350" s="11"/>
      <c r="MM350" s="11"/>
      <c r="MN350" s="11"/>
      <c r="MO350" s="11"/>
      <c r="MP350" s="11"/>
      <c r="MQ350" s="11"/>
      <c r="MR350" s="11"/>
      <c r="MS350" s="11"/>
      <c r="MT350" s="11"/>
      <c r="MU350" s="11"/>
      <c r="MV350" s="11"/>
      <c r="MW350" s="11"/>
      <c r="MX350" s="11"/>
      <c r="MY350" s="11"/>
      <c r="MZ350" s="11"/>
      <c r="NA350" s="11"/>
      <c r="NB350" s="11"/>
      <c r="NC350" s="11"/>
      <c r="ND350" s="11"/>
      <c r="NE350" s="11"/>
      <c r="NF350" s="11"/>
      <c r="NG350" s="11"/>
      <c r="NH350" s="11"/>
      <c r="NI350" s="11"/>
      <c r="NJ350" s="11"/>
      <c r="NK350" s="11"/>
      <c r="NL350" s="11"/>
      <c r="NM350" s="11"/>
      <c r="NN350" s="11"/>
      <c r="NO350" s="11"/>
      <c r="NP350" s="11"/>
      <c r="NQ350" s="11"/>
      <c r="NR350" s="11"/>
      <c r="NS350" s="11"/>
      <c r="NT350" s="11"/>
      <c r="NU350" s="11"/>
      <c r="NV350" s="11"/>
      <c r="NW350" s="11"/>
      <c r="NX350" s="11"/>
      <c r="NY350" s="11"/>
      <c r="NZ350" s="11"/>
      <c r="OA350" s="11"/>
      <c r="OB350" s="11"/>
      <c r="OC350" s="11"/>
      <c r="OD350" s="11"/>
      <c r="OE350" s="11"/>
      <c r="OF350" s="11"/>
      <c r="OG350" s="11"/>
      <c r="OH350" s="11"/>
      <c r="OI350" s="11"/>
      <c r="OJ350" s="11"/>
      <c r="OK350" s="11"/>
      <c r="OL350" s="11"/>
      <c r="OM350" s="11"/>
      <c r="ON350" s="11"/>
      <c r="OO350" s="11"/>
      <c r="OP350" s="11"/>
      <c r="OQ350" s="11"/>
      <c r="OR350" s="11"/>
      <c r="OS350" s="11"/>
      <c r="OT350" s="11"/>
      <c r="OU350" s="11"/>
      <c r="OV350" s="11"/>
      <c r="OW350" s="11"/>
      <c r="OX350" s="11"/>
      <c r="OY350" s="11"/>
      <c r="OZ350" s="11"/>
      <c r="PA350" s="11"/>
      <c r="PB350" s="11"/>
      <c r="PC350" s="11"/>
      <c r="PD350" s="11"/>
      <c r="PE350" s="11"/>
      <c r="PF350" s="11"/>
      <c r="PG350" s="11"/>
      <c r="PH350" s="11"/>
      <c r="PI350" s="11"/>
      <c r="PJ350" s="11"/>
      <c r="PK350" s="11"/>
      <c r="PL350" s="11"/>
      <c r="PM350" s="11"/>
      <c r="PN350" s="11"/>
      <c r="PO350" s="11"/>
      <c r="PP350" s="11"/>
      <c r="PQ350" s="11"/>
      <c r="PR350" s="11"/>
      <c r="PS350" s="11"/>
      <c r="PT350" s="11"/>
      <c r="PU350" s="11"/>
      <c r="PV350" s="11"/>
      <c r="PW350" s="11"/>
      <c r="PX350" s="11"/>
      <c r="PY350" s="11"/>
      <c r="PZ350" s="11"/>
      <c r="QA350" s="11"/>
      <c r="QB350" s="11"/>
      <c r="QC350" s="11"/>
      <c r="QD350" s="11"/>
      <c r="QE350" s="11"/>
      <c r="QF350" s="11"/>
      <c r="QG350" s="11"/>
      <c r="QH350" s="11"/>
      <c r="QI350" s="11"/>
      <c r="QJ350" s="11"/>
      <c r="QK350" s="11"/>
      <c r="QL350" s="11"/>
      <c r="QM350" s="11"/>
      <c r="QN350" s="11"/>
      <c r="QO350" s="11"/>
      <c r="QP350" s="11"/>
      <c r="QQ350" s="11"/>
      <c r="QR350" s="11"/>
      <c r="QS350" s="11"/>
      <c r="QT350" s="11"/>
      <c r="QU350" s="11"/>
      <c r="QV350" s="11"/>
      <c r="QW350" s="11"/>
      <c r="QX350" s="11"/>
      <c r="QY350" s="11"/>
      <c r="QZ350" s="11"/>
      <c r="RA350" s="11"/>
      <c r="RB350" s="11"/>
      <c r="RC350" s="11"/>
      <c r="RD350" s="11"/>
      <c r="RE350" s="11"/>
      <c r="RF350" s="11"/>
      <c r="RG350" s="11"/>
      <c r="RH350" s="11"/>
      <c r="RI350" s="11"/>
      <c r="RJ350" s="11"/>
      <c r="RK350" s="11"/>
      <c r="RL350" s="11"/>
      <c r="RM350" s="11"/>
      <c r="RN350" s="11"/>
      <c r="RO350" s="11"/>
      <c r="RP350" s="11"/>
      <c r="RQ350" s="11"/>
      <c r="RR350" s="11"/>
      <c r="RS350" s="11"/>
      <c r="RT350" s="11"/>
      <c r="RU350" s="11"/>
      <c r="RV350" s="11"/>
      <c r="RW350" s="11"/>
      <c r="RX350" s="11"/>
      <c r="RY350" s="11"/>
      <c r="RZ350" s="11"/>
      <c r="SA350" s="11"/>
      <c r="SB350" s="11"/>
      <c r="SC350" s="11"/>
      <c r="SD350" s="11"/>
      <c r="SE350" s="11"/>
      <c r="SF350" s="11"/>
      <c r="SG350" s="11"/>
      <c r="SH350" s="11"/>
      <c r="SI350" s="11"/>
      <c r="SJ350" s="11"/>
      <c r="SK350" s="11"/>
      <c r="SL350" s="11"/>
      <c r="SM350" s="11"/>
      <c r="SN350" s="11"/>
      <c r="SO350" s="11"/>
      <c r="SP350" s="11"/>
      <c r="SQ350" s="11"/>
      <c r="SR350" s="11"/>
      <c r="SS350" s="11"/>
      <c r="ST350" s="11"/>
      <c r="SU350" s="11"/>
      <c r="SV350" s="11"/>
      <c r="SW350" s="11"/>
      <c r="SX350" s="11"/>
      <c r="SY350" s="11"/>
      <c r="SZ350" s="11"/>
      <c r="TA350" s="11"/>
      <c r="TB350" s="11"/>
      <c r="TC350" s="11"/>
      <c r="TD350" s="11"/>
      <c r="TE350" s="11"/>
      <c r="TF350" s="11"/>
      <c r="TG350" s="11"/>
      <c r="TH350" s="11"/>
      <c r="TI350" s="11"/>
      <c r="TJ350" s="11"/>
      <c r="TK350" s="11"/>
      <c r="TL350" s="11"/>
      <c r="TM350" s="11"/>
      <c r="TN350" s="11"/>
      <c r="TO350" s="11"/>
      <c r="TP350" s="11"/>
      <c r="TQ350" s="11"/>
      <c r="TR350" s="11"/>
      <c r="TS350" s="11"/>
      <c r="TT350" s="11"/>
      <c r="TU350" s="11"/>
      <c r="TV350" s="11"/>
      <c r="TW350" s="11"/>
      <c r="TX350" s="11"/>
      <c r="TY350" s="11"/>
      <c r="TZ350" s="11"/>
    </row>
    <row r="351" spans="1:546" x14ac:dyDescent="0.25">
      <c r="A351" s="11"/>
      <c r="B351" s="72"/>
      <c r="C351" s="1" t="s">
        <v>71</v>
      </c>
      <c r="D351" s="50"/>
      <c r="E351" s="79"/>
      <c r="F351" s="1">
        <v>0.46899999999999997</v>
      </c>
      <c r="G351" s="75"/>
      <c r="I351" s="11"/>
      <c r="J351" s="41"/>
      <c r="K351" s="41"/>
      <c r="L351" s="4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  <c r="EM351" s="11"/>
      <c r="EN351" s="11"/>
      <c r="EO351" s="11"/>
      <c r="EP351" s="11"/>
      <c r="EQ351" s="11"/>
      <c r="ER351" s="11"/>
      <c r="ES351" s="11"/>
      <c r="ET351" s="11"/>
      <c r="EU351" s="11"/>
      <c r="EV351" s="11"/>
      <c r="EW351" s="11"/>
      <c r="EX351" s="11"/>
      <c r="EY351" s="11"/>
      <c r="EZ351" s="11"/>
      <c r="FA351" s="11"/>
      <c r="FB351" s="11"/>
      <c r="FC351" s="11"/>
      <c r="FD351" s="11"/>
      <c r="FE351" s="11"/>
      <c r="FF351" s="11"/>
      <c r="FG351" s="11"/>
      <c r="FH351" s="11"/>
      <c r="FI351" s="11"/>
      <c r="FJ351" s="11"/>
      <c r="FK351" s="11"/>
      <c r="FL351" s="11"/>
      <c r="FM351" s="11"/>
      <c r="FN351" s="11"/>
      <c r="FO351" s="11"/>
      <c r="FP351" s="11"/>
      <c r="FQ351" s="11"/>
      <c r="FR351" s="11"/>
      <c r="FS351" s="11"/>
      <c r="FT351" s="11"/>
      <c r="FU351" s="11"/>
      <c r="FV351" s="11"/>
      <c r="FW351" s="11"/>
      <c r="FX351" s="11"/>
      <c r="FY351" s="11"/>
      <c r="FZ351" s="11"/>
      <c r="GA351" s="11"/>
      <c r="GB351" s="11"/>
      <c r="GC351" s="11"/>
      <c r="GD351" s="11"/>
      <c r="GE351" s="11"/>
      <c r="GF351" s="11"/>
      <c r="GG351" s="11"/>
      <c r="GH351" s="11"/>
      <c r="GI351" s="11"/>
      <c r="GJ351" s="11"/>
      <c r="GK351" s="11"/>
      <c r="GL351" s="11"/>
      <c r="GM351" s="11"/>
      <c r="GN351" s="11"/>
      <c r="GO351" s="11"/>
      <c r="GP351" s="11"/>
      <c r="GQ351" s="11"/>
      <c r="GR351" s="11"/>
      <c r="GS351" s="11"/>
      <c r="GT351" s="11"/>
      <c r="GU351" s="11"/>
      <c r="GV351" s="11"/>
      <c r="GW351" s="11"/>
      <c r="GX351" s="11"/>
      <c r="GY351" s="11"/>
      <c r="GZ351" s="11"/>
      <c r="HA351" s="11"/>
      <c r="HB351" s="11"/>
      <c r="HC351" s="11"/>
      <c r="HD351" s="11"/>
      <c r="HE351" s="11"/>
      <c r="HF351" s="11"/>
      <c r="HG351" s="11"/>
      <c r="HH351" s="11"/>
      <c r="HI351" s="11"/>
      <c r="HJ351" s="11"/>
      <c r="HK351" s="11"/>
      <c r="HL351" s="11"/>
      <c r="HM351" s="11"/>
      <c r="HN351" s="11"/>
      <c r="HO351" s="11"/>
      <c r="HP351" s="11"/>
      <c r="HQ351" s="11"/>
      <c r="HR351" s="11"/>
      <c r="HS351" s="11"/>
      <c r="HT351" s="11"/>
      <c r="HU351" s="11"/>
      <c r="HV351" s="11"/>
      <c r="HW351" s="11"/>
      <c r="HX351" s="11"/>
      <c r="HY351" s="11"/>
      <c r="HZ351" s="11"/>
      <c r="IA351" s="11"/>
      <c r="IB351" s="11"/>
      <c r="IC351" s="11"/>
      <c r="ID351" s="11"/>
      <c r="IE351" s="11"/>
      <c r="IF351" s="11"/>
      <c r="IG351" s="11"/>
      <c r="IH351" s="11"/>
      <c r="II351" s="11"/>
      <c r="IJ351" s="11"/>
      <c r="IK351" s="11"/>
      <c r="IL351" s="11"/>
      <c r="IM351" s="11"/>
      <c r="IN351" s="11"/>
      <c r="IO351" s="11"/>
      <c r="IP351" s="11"/>
      <c r="IQ351" s="11"/>
      <c r="IR351" s="11"/>
      <c r="IS351" s="11"/>
      <c r="IT351" s="11"/>
      <c r="IU351" s="11"/>
      <c r="IV351" s="11"/>
      <c r="IW351" s="11"/>
      <c r="IX351" s="11"/>
      <c r="IY351" s="11"/>
      <c r="IZ351" s="11"/>
      <c r="JA351" s="11"/>
      <c r="JB351" s="11"/>
      <c r="JC351" s="11"/>
      <c r="JD351" s="11"/>
      <c r="JE351" s="11"/>
      <c r="JF351" s="11"/>
      <c r="JG351" s="11"/>
      <c r="JH351" s="11"/>
      <c r="JI351" s="11"/>
      <c r="JJ351" s="11"/>
      <c r="JK351" s="11"/>
      <c r="JL351" s="11"/>
      <c r="JM351" s="11"/>
      <c r="JN351" s="11"/>
      <c r="JO351" s="11"/>
      <c r="JP351" s="11"/>
      <c r="JQ351" s="11"/>
      <c r="JR351" s="11"/>
      <c r="JS351" s="11"/>
      <c r="JT351" s="11"/>
      <c r="JU351" s="11"/>
      <c r="JV351" s="11"/>
      <c r="JW351" s="11"/>
      <c r="JX351" s="11"/>
      <c r="JY351" s="11"/>
      <c r="JZ351" s="11"/>
      <c r="KA351" s="11"/>
      <c r="KB351" s="11"/>
      <c r="KC351" s="11"/>
      <c r="KD351" s="11"/>
      <c r="KE351" s="11"/>
      <c r="KF351" s="11"/>
      <c r="KG351" s="11"/>
      <c r="KH351" s="11"/>
      <c r="KI351" s="11"/>
      <c r="KJ351" s="11"/>
      <c r="KK351" s="11"/>
      <c r="KL351" s="11"/>
      <c r="KM351" s="11"/>
      <c r="KN351" s="11"/>
      <c r="KO351" s="11"/>
      <c r="KP351" s="11"/>
      <c r="KQ351" s="11"/>
      <c r="KR351" s="11"/>
      <c r="KS351" s="11"/>
      <c r="KT351" s="11"/>
      <c r="KU351" s="11"/>
      <c r="KV351" s="11"/>
      <c r="KW351" s="11"/>
      <c r="KX351" s="11"/>
      <c r="KY351" s="11"/>
      <c r="KZ351" s="11"/>
      <c r="LA351" s="11"/>
      <c r="LB351" s="11"/>
      <c r="LC351" s="11"/>
      <c r="LD351" s="11"/>
      <c r="LE351" s="11"/>
      <c r="LF351" s="11"/>
      <c r="LG351" s="11"/>
      <c r="LH351" s="11"/>
      <c r="LI351" s="11"/>
      <c r="LJ351" s="11"/>
      <c r="LK351" s="11"/>
      <c r="LL351" s="11"/>
      <c r="LM351" s="11"/>
      <c r="LN351" s="11"/>
      <c r="LO351" s="11"/>
      <c r="LP351" s="11"/>
      <c r="LQ351" s="11"/>
      <c r="LR351" s="11"/>
      <c r="LS351" s="11"/>
      <c r="LT351" s="11"/>
      <c r="LU351" s="11"/>
      <c r="LV351" s="11"/>
      <c r="LW351" s="11"/>
      <c r="LX351" s="11"/>
      <c r="LY351" s="11"/>
      <c r="LZ351" s="11"/>
      <c r="MA351" s="11"/>
      <c r="MB351" s="11"/>
      <c r="MC351" s="11"/>
      <c r="MD351" s="11"/>
      <c r="ME351" s="11"/>
      <c r="MF351" s="11"/>
      <c r="MG351" s="11"/>
      <c r="MH351" s="11"/>
      <c r="MI351" s="11"/>
      <c r="MJ351" s="11"/>
      <c r="MK351" s="11"/>
      <c r="ML351" s="11"/>
      <c r="MM351" s="11"/>
      <c r="MN351" s="11"/>
      <c r="MO351" s="11"/>
      <c r="MP351" s="11"/>
      <c r="MQ351" s="11"/>
      <c r="MR351" s="11"/>
      <c r="MS351" s="11"/>
      <c r="MT351" s="11"/>
      <c r="MU351" s="11"/>
      <c r="MV351" s="11"/>
      <c r="MW351" s="11"/>
      <c r="MX351" s="11"/>
      <c r="MY351" s="11"/>
      <c r="MZ351" s="11"/>
      <c r="NA351" s="11"/>
      <c r="NB351" s="11"/>
      <c r="NC351" s="11"/>
      <c r="ND351" s="11"/>
      <c r="NE351" s="11"/>
      <c r="NF351" s="11"/>
      <c r="NG351" s="11"/>
      <c r="NH351" s="11"/>
      <c r="NI351" s="11"/>
      <c r="NJ351" s="11"/>
      <c r="NK351" s="11"/>
      <c r="NL351" s="11"/>
      <c r="NM351" s="11"/>
      <c r="NN351" s="11"/>
      <c r="NO351" s="11"/>
      <c r="NP351" s="11"/>
      <c r="NQ351" s="11"/>
      <c r="NR351" s="11"/>
      <c r="NS351" s="11"/>
      <c r="NT351" s="11"/>
      <c r="NU351" s="11"/>
      <c r="NV351" s="11"/>
      <c r="NW351" s="11"/>
      <c r="NX351" s="11"/>
      <c r="NY351" s="11"/>
      <c r="NZ351" s="11"/>
      <c r="OA351" s="11"/>
      <c r="OB351" s="11"/>
      <c r="OC351" s="11"/>
      <c r="OD351" s="11"/>
      <c r="OE351" s="11"/>
      <c r="OF351" s="11"/>
      <c r="OG351" s="11"/>
      <c r="OH351" s="11"/>
      <c r="OI351" s="11"/>
      <c r="OJ351" s="11"/>
      <c r="OK351" s="11"/>
      <c r="OL351" s="11"/>
      <c r="OM351" s="11"/>
      <c r="ON351" s="11"/>
      <c r="OO351" s="11"/>
      <c r="OP351" s="11"/>
      <c r="OQ351" s="11"/>
      <c r="OR351" s="11"/>
      <c r="OS351" s="11"/>
      <c r="OT351" s="11"/>
      <c r="OU351" s="11"/>
      <c r="OV351" s="11"/>
      <c r="OW351" s="11"/>
      <c r="OX351" s="11"/>
      <c r="OY351" s="11"/>
      <c r="OZ351" s="11"/>
      <c r="PA351" s="11"/>
      <c r="PB351" s="11"/>
      <c r="PC351" s="11"/>
      <c r="PD351" s="11"/>
      <c r="PE351" s="11"/>
      <c r="PF351" s="11"/>
      <c r="PG351" s="11"/>
      <c r="PH351" s="11"/>
      <c r="PI351" s="11"/>
      <c r="PJ351" s="11"/>
      <c r="PK351" s="11"/>
      <c r="PL351" s="11"/>
      <c r="PM351" s="11"/>
      <c r="PN351" s="11"/>
      <c r="PO351" s="11"/>
      <c r="PP351" s="11"/>
      <c r="PQ351" s="11"/>
      <c r="PR351" s="11"/>
      <c r="PS351" s="11"/>
      <c r="PT351" s="11"/>
      <c r="PU351" s="11"/>
      <c r="PV351" s="11"/>
      <c r="PW351" s="11"/>
      <c r="PX351" s="11"/>
      <c r="PY351" s="11"/>
      <c r="PZ351" s="11"/>
      <c r="QA351" s="11"/>
      <c r="QB351" s="11"/>
      <c r="QC351" s="11"/>
      <c r="QD351" s="11"/>
      <c r="QE351" s="11"/>
      <c r="QF351" s="11"/>
      <c r="QG351" s="11"/>
      <c r="QH351" s="11"/>
      <c r="QI351" s="11"/>
      <c r="QJ351" s="11"/>
      <c r="QK351" s="11"/>
      <c r="QL351" s="11"/>
      <c r="QM351" s="11"/>
      <c r="QN351" s="11"/>
      <c r="QO351" s="11"/>
      <c r="QP351" s="11"/>
      <c r="QQ351" s="11"/>
      <c r="QR351" s="11"/>
      <c r="QS351" s="11"/>
      <c r="QT351" s="11"/>
      <c r="QU351" s="11"/>
      <c r="QV351" s="11"/>
      <c r="QW351" s="11"/>
      <c r="QX351" s="11"/>
      <c r="QY351" s="11"/>
      <c r="QZ351" s="11"/>
      <c r="RA351" s="11"/>
      <c r="RB351" s="11"/>
      <c r="RC351" s="11"/>
      <c r="RD351" s="11"/>
      <c r="RE351" s="11"/>
      <c r="RF351" s="11"/>
      <c r="RG351" s="11"/>
      <c r="RH351" s="11"/>
      <c r="RI351" s="11"/>
      <c r="RJ351" s="11"/>
      <c r="RK351" s="11"/>
      <c r="RL351" s="11"/>
      <c r="RM351" s="11"/>
      <c r="RN351" s="11"/>
      <c r="RO351" s="11"/>
      <c r="RP351" s="11"/>
      <c r="RQ351" s="11"/>
      <c r="RR351" s="11"/>
      <c r="RS351" s="11"/>
      <c r="RT351" s="11"/>
      <c r="RU351" s="11"/>
      <c r="RV351" s="11"/>
      <c r="RW351" s="11"/>
      <c r="RX351" s="11"/>
      <c r="RY351" s="11"/>
      <c r="RZ351" s="11"/>
      <c r="SA351" s="11"/>
      <c r="SB351" s="11"/>
      <c r="SC351" s="11"/>
      <c r="SD351" s="11"/>
      <c r="SE351" s="11"/>
      <c r="SF351" s="11"/>
      <c r="SG351" s="11"/>
      <c r="SH351" s="11"/>
      <c r="SI351" s="11"/>
      <c r="SJ351" s="11"/>
      <c r="SK351" s="11"/>
      <c r="SL351" s="11"/>
      <c r="SM351" s="11"/>
      <c r="SN351" s="11"/>
      <c r="SO351" s="11"/>
      <c r="SP351" s="11"/>
      <c r="SQ351" s="11"/>
      <c r="SR351" s="11"/>
      <c r="SS351" s="11"/>
      <c r="ST351" s="11"/>
      <c r="SU351" s="11"/>
      <c r="SV351" s="11"/>
      <c r="SW351" s="11"/>
      <c r="SX351" s="11"/>
      <c r="SY351" s="11"/>
      <c r="SZ351" s="11"/>
      <c r="TA351" s="11"/>
      <c r="TB351" s="11"/>
      <c r="TC351" s="11"/>
      <c r="TD351" s="11"/>
      <c r="TE351" s="11"/>
      <c r="TF351" s="11"/>
      <c r="TG351" s="11"/>
      <c r="TH351" s="11"/>
      <c r="TI351" s="11"/>
      <c r="TJ351" s="11"/>
      <c r="TK351" s="11"/>
      <c r="TL351" s="11"/>
      <c r="TM351" s="11"/>
      <c r="TN351" s="11"/>
      <c r="TO351" s="11"/>
      <c r="TP351" s="11"/>
      <c r="TQ351" s="11"/>
      <c r="TR351" s="11"/>
      <c r="TS351" s="11"/>
      <c r="TT351" s="11"/>
      <c r="TU351" s="11"/>
      <c r="TV351" s="11"/>
      <c r="TW351" s="11"/>
      <c r="TX351" s="11"/>
      <c r="TY351" s="11"/>
      <c r="TZ351" s="11"/>
    </row>
    <row r="352" spans="1:546" x14ac:dyDescent="0.25">
      <c r="A352" s="11"/>
      <c r="B352" s="72">
        <v>3813</v>
      </c>
      <c r="C352" s="1" t="s">
        <v>3</v>
      </c>
      <c r="D352" s="1">
        <v>0.187</v>
      </c>
      <c r="E352" s="77">
        <f t="shared" ref="E352" si="14">AVERAGE(D352:D355)</f>
        <v>0.15274999999999997</v>
      </c>
      <c r="F352" s="1">
        <v>0.22800000000000001</v>
      </c>
      <c r="G352" s="73">
        <f t="shared" ref="G352" si="15">AVERAGE(F352:F359)</f>
        <v>0.169625</v>
      </c>
      <c r="I352" s="11"/>
      <c r="J352" s="41"/>
      <c r="K352" s="41"/>
      <c r="L352" s="4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  <c r="EM352" s="11"/>
      <c r="EN352" s="11"/>
      <c r="EO352" s="11"/>
      <c r="EP352" s="11"/>
      <c r="EQ352" s="11"/>
      <c r="ER352" s="11"/>
      <c r="ES352" s="11"/>
      <c r="ET352" s="11"/>
      <c r="EU352" s="11"/>
      <c r="EV352" s="11"/>
      <c r="EW352" s="11"/>
      <c r="EX352" s="11"/>
      <c r="EY352" s="11"/>
      <c r="EZ352" s="11"/>
      <c r="FA352" s="11"/>
      <c r="FB352" s="11"/>
      <c r="FC352" s="11"/>
      <c r="FD352" s="11"/>
      <c r="FE352" s="11"/>
      <c r="FF352" s="11"/>
      <c r="FG352" s="11"/>
      <c r="FH352" s="11"/>
      <c r="FI352" s="11"/>
      <c r="FJ352" s="11"/>
      <c r="FK352" s="11"/>
      <c r="FL352" s="11"/>
      <c r="FM352" s="11"/>
      <c r="FN352" s="11"/>
      <c r="FO352" s="11"/>
      <c r="FP352" s="11"/>
      <c r="FQ352" s="11"/>
      <c r="FR352" s="11"/>
      <c r="FS352" s="11"/>
      <c r="FT352" s="11"/>
      <c r="FU352" s="11"/>
      <c r="FV352" s="11"/>
      <c r="FW352" s="11"/>
      <c r="FX352" s="11"/>
      <c r="FY352" s="11"/>
      <c r="FZ352" s="11"/>
      <c r="GA352" s="11"/>
      <c r="GB352" s="11"/>
      <c r="GC352" s="11"/>
      <c r="GD352" s="11"/>
      <c r="GE352" s="11"/>
      <c r="GF352" s="11"/>
      <c r="GG352" s="11"/>
      <c r="GH352" s="11"/>
      <c r="GI352" s="11"/>
      <c r="GJ352" s="11"/>
      <c r="GK352" s="11"/>
      <c r="GL352" s="11"/>
      <c r="GM352" s="11"/>
      <c r="GN352" s="11"/>
      <c r="GO352" s="11"/>
      <c r="GP352" s="11"/>
      <c r="GQ352" s="11"/>
      <c r="GR352" s="11"/>
      <c r="GS352" s="11"/>
      <c r="GT352" s="11"/>
      <c r="GU352" s="11"/>
      <c r="GV352" s="11"/>
      <c r="GW352" s="11"/>
      <c r="GX352" s="11"/>
      <c r="GY352" s="11"/>
      <c r="GZ352" s="11"/>
      <c r="HA352" s="11"/>
      <c r="HB352" s="11"/>
      <c r="HC352" s="11"/>
      <c r="HD352" s="11"/>
      <c r="HE352" s="11"/>
      <c r="HF352" s="11"/>
      <c r="HG352" s="11"/>
      <c r="HH352" s="11"/>
      <c r="HI352" s="11"/>
      <c r="HJ352" s="11"/>
      <c r="HK352" s="11"/>
      <c r="HL352" s="11"/>
      <c r="HM352" s="11"/>
      <c r="HN352" s="11"/>
      <c r="HO352" s="11"/>
      <c r="HP352" s="11"/>
      <c r="HQ352" s="11"/>
      <c r="HR352" s="11"/>
      <c r="HS352" s="11"/>
      <c r="HT352" s="11"/>
      <c r="HU352" s="11"/>
      <c r="HV352" s="11"/>
      <c r="HW352" s="11"/>
      <c r="HX352" s="11"/>
      <c r="HY352" s="11"/>
      <c r="HZ352" s="11"/>
      <c r="IA352" s="11"/>
      <c r="IB352" s="11"/>
      <c r="IC352" s="11"/>
      <c r="ID352" s="11"/>
      <c r="IE352" s="11"/>
      <c r="IF352" s="11"/>
      <c r="IG352" s="11"/>
      <c r="IH352" s="11"/>
      <c r="II352" s="11"/>
      <c r="IJ352" s="11"/>
      <c r="IK352" s="11"/>
      <c r="IL352" s="11"/>
      <c r="IM352" s="11"/>
      <c r="IN352" s="11"/>
      <c r="IO352" s="11"/>
      <c r="IP352" s="11"/>
      <c r="IQ352" s="11"/>
      <c r="IR352" s="11"/>
      <c r="IS352" s="11"/>
      <c r="IT352" s="11"/>
      <c r="IU352" s="11"/>
      <c r="IV352" s="11"/>
      <c r="IW352" s="11"/>
      <c r="IX352" s="11"/>
      <c r="IY352" s="11"/>
      <c r="IZ352" s="11"/>
      <c r="JA352" s="11"/>
      <c r="JB352" s="11"/>
      <c r="JC352" s="11"/>
      <c r="JD352" s="11"/>
      <c r="JE352" s="11"/>
      <c r="JF352" s="11"/>
      <c r="JG352" s="11"/>
      <c r="JH352" s="11"/>
      <c r="JI352" s="11"/>
      <c r="JJ352" s="11"/>
      <c r="JK352" s="11"/>
      <c r="JL352" s="11"/>
      <c r="JM352" s="11"/>
      <c r="JN352" s="11"/>
      <c r="JO352" s="11"/>
      <c r="JP352" s="11"/>
      <c r="JQ352" s="11"/>
      <c r="JR352" s="11"/>
      <c r="JS352" s="11"/>
      <c r="JT352" s="11"/>
      <c r="JU352" s="11"/>
      <c r="JV352" s="11"/>
      <c r="JW352" s="11"/>
      <c r="JX352" s="11"/>
      <c r="JY352" s="11"/>
      <c r="JZ352" s="11"/>
      <c r="KA352" s="11"/>
      <c r="KB352" s="11"/>
      <c r="KC352" s="11"/>
      <c r="KD352" s="11"/>
      <c r="KE352" s="11"/>
      <c r="KF352" s="11"/>
      <c r="KG352" s="11"/>
      <c r="KH352" s="11"/>
      <c r="KI352" s="11"/>
      <c r="KJ352" s="11"/>
      <c r="KK352" s="11"/>
      <c r="KL352" s="11"/>
      <c r="KM352" s="11"/>
      <c r="KN352" s="11"/>
      <c r="KO352" s="11"/>
      <c r="KP352" s="11"/>
      <c r="KQ352" s="11"/>
      <c r="KR352" s="11"/>
      <c r="KS352" s="11"/>
      <c r="KT352" s="11"/>
      <c r="KU352" s="11"/>
      <c r="KV352" s="11"/>
      <c r="KW352" s="11"/>
      <c r="KX352" s="11"/>
      <c r="KY352" s="11"/>
      <c r="KZ352" s="11"/>
      <c r="LA352" s="11"/>
      <c r="LB352" s="11"/>
      <c r="LC352" s="11"/>
      <c r="LD352" s="11"/>
      <c r="LE352" s="11"/>
      <c r="LF352" s="11"/>
      <c r="LG352" s="11"/>
      <c r="LH352" s="11"/>
      <c r="LI352" s="11"/>
      <c r="LJ352" s="11"/>
      <c r="LK352" s="11"/>
      <c r="LL352" s="11"/>
      <c r="LM352" s="11"/>
      <c r="LN352" s="11"/>
      <c r="LO352" s="11"/>
      <c r="LP352" s="11"/>
      <c r="LQ352" s="11"/>
      <c r="LR352" s="11"/>
      <c r="LS352" s="11"/>
      <c r="LT352" s="11"/>
      <c r="LU352" s="11"/>
      <c r="LV352" s="11"/>
      <c r="LW352" s="11"/>
      <c r="LX352" s="11"/>
      <c r="LY352" s="11"/>
      <c r="LZ352" s="11"/>
      <c r="MA352" s="11"/>
      <c r="MB352" s="11"/>
      <c r="MC352" s="11"/>
      <c r="MD352" s="11"/>
      <c r="ME352" s="11"/>
      <c r="MF352" s="11"/>
      <c r="MG352" s="11"/>
      <c r="MH352" s="11"/>
      <c r="MI352" s="11"/>
      <c r="MJ352" s="11"/>
      <c r="MK352" s="11"/>
      <c r="ML352" s="11"/>
      <c r="MM352" s="11"/>
      <c r="MN352" s="11"/>
      <c r="MO352" s="11"/>
      <c r="MP352" s="11"/>
      <c r="MQ352" s="11"/>
      <c r="MR352" s="11"/>
      <c r="MS352" s="11"/>
      <c r="MT352" s="11"/>
      <c r="MU352" s="11"/>
      <c r="MV352" s="11"/>
      <c r="MW352" s="11"/>
      <c r="MX352" s="11"/>
      <c r="MY352" s="11"/>
      <c r="MZ352" s="11"/>
      <c r="NA352" s="11"/>
      <c r="NB352" s="11"/>
      <c r="NC352" s="11"/>
      <c r="ND352" s="11"/>
      <c r="NE352" s="11"/>
      <c r="NF352" s="11"/>
      <c r="NG352" s="11"/>
      <c r="NH352" s="11"/>
      <c r="NI352" s="11"/>
      <c r="NJ352" s="11"/>
      <c r="NK352" s="11"/>
      <c r="NL352" s="11"/>
      <c r="NM352" s="11"/>
      <c r="NN352" s="11"/>
      <c r="NO352" s="11"/>
      <c r="NP352" s="11"/>
      <c r="NQ352" s="11"/>
      <c r="NR352" s="11"/>
      <c r="NS352" s="11"/>
      <c r="NT352" s="11"/>
      <c r="NU352" s="11"/>
      <c r="NV352" s="11"/>
      <c r="NW352" s="11"/>
      <c r="NX352" s="11"/>
      <c r="NY352" s="11"/>
      <c r="NZ352" s="11"/>
      <c r="OA352" s="11"/>
      <c r="OB352" s="11"/>
      <c r="OC352" s="11"/>
      <c r="OD352" s="11"/>
      <c r="OE352" s="11"/>
      <c r="OF352" s="11"/>
      <c r="OG352" s="11"/>
      <c r="OH352" s="11"/>
      <c r="OI352" s="11"/>
      <c r="OJ352" s="11"/>
      <c r="OK352" s="11"/>
      <c r="OL352" s="11"/>
      <c r="OM352" s="11"/>
      <c r="ON352" s="11"/>
      <c r="OO352" s="11"/>
      <c r="OP352" s="11"/>
      <c r="OQ352" s="11"/>
      <c r="OR352" s="11"/>
      <c r="OS352" s="11"/>
      <c r="OT352" s="11"/>
      <c r="OU352" s="11"/>
      <c r="OV352" s="11"/>
      <c r="OW352" s="11"/>
      <c r="OX352" s="11"/>
      <c r="OY352" s="11"/>
      <c r="OZ352" s="11"/>
      <c r="PA352" s="11"/>
      <c r="PB352" s="11"/>
      <c r="PC352" s="11"/>
      <c r="PD352" s="11"/>
      <c r="PE352" s="11"/>
      <c r="PF352" s="11"/>
      <c r="PG352" s="11"/>
      <c r="PH352" s="11"/>
      <c r="PI352" s="11"/>
      <c r="PJ352" s="11"/>
      <c r="PK352" s="11"/>
      <c r="PL352" s="11"/>
      <c r="PM352" s="11"/>
      <c r="PN352" s="11"/>
      <c r="PO352" s="11"/>
      <c r="PP352" s="11"/>
      <c r="PQ352" s="11"/>
      <c r="PR352" s="11"/>
      <c r="PS352" s="11"/>
      <c r="PT352" s="11"/>
      <c r="PU352" s="11"/>
      <c r="PV352" s="11"/>
      <c r="PW352" s="11"/>
      <c r="PX352" s="11"/>
      <c r="PY352" s="11"/>
      <c r="PZ352" s="11"/>
      <c r="QA352" s="11"/>
      <c r="QB352" s="11"/>
      <c r="QC352" s="11"/>
      <c r="QD352" s="11"/>
      <c r="QE352" s="11"/>
      <c r="QF352" s="11"/>
      <c r="QG352" s="11"/>
      <c r="QH352" s="11"/>
      <c r="QI352" s="11"/>
      <c r="QJ352" s="11"/>
      <c r="QK352" s="11"/>
      <c r="QL352" s="11"/>
      <c r="QM352" s="11"/>
      <c r="QN352" s="11"/>
      <c r="QO352" s="11"/>
      <c r="QP352" s="11"/>
      <c r="QQ352" s="11"/>
      <c r="QR352" s="11"/>
      <c r="QS352" s="11"/>
      <c r="QT352" s="11"/>
      <c r="QU352" s="11"/>
      <c r="QV352" s="11"/>
      <c r="QW352" s="11"/>
      <c r="QX352" s="11"/>
      <c r="QY352" s="11"/>
      <c r="QZ352" s="11"/>
      <c r="RA352" s="11"/>
      <c r="RB352" s="11"/>
      <c r="RC352" s="11"/>
      <c r="RD352" s="11"/>
      <c r="RE352" s="11"/>
      <c r="RF352" s="11"/>
      <c r="RG352" s="11"/>
      <c r="RH352" s="11"/>
      <c r="RI352" s="11"/>
      <c r="RJ352" s="11"/>
      <c r="RK352" s="11"/>
      <c r="RL352" s="11"/>
      <c r="RM352" s="11"/>
      <c r="RN352" s="11"/>
      <c r="RO352" s="11"/>
      <c r="RP352" s="11"/>
      <c r="RQ352" s="11"/>
      <c r="RR352" s="11"/>
      <c r="RS352" s="11"/>
      <c r="RT352" s="11"/>
      <c r="RU352" s="11"/>
      <c r="RV352" s="11"/>
      <c r="RW352" s="11"/>
      <c r="RX352" s="11"/>
      <c r="RY352" s="11"/>
      <c r="RZ352" s="11"/>
      <c r="SA352" s="11"/>
      <c r="SB352" s="11"/>
      <c r="SC352" s="11"/>
      <c r="SD352" s="11"/>
      <c r="SE352" s="11"/>
      <c r="SF352" s="11"/>
      <c r="SG352" s="11"/>
      <c r="SH352" s="11"/>
      <c r="SI352" s="11"/>
      <c r="SJ352" s="11"/>
      <c r="SK352" s="11"/>
      <c r="SL352" s="11"/>
      <c r="SM352" s="11"/>
      <c r="SN352" s="11"/>
      <c r="SO352" s="11"/>
      <c r="SP352" s="11"/>
      <c r="SQ352" s="11"/>
      <c r="SR352" s="11"/>
      <c r="SS352" s="11"/>
      <c r="ST352" s="11"/>
      <c r="SU352" s="11"/>
      <c r="SV352" s="11"/>
      <c r="SW352" s="11"/>
      <c r="SX352" s="11"/>
      <c r="SY352" s="11"/>
      <c r="SZ352" s="11"/>
      <c r="TA352" s="11"/>
      <c r="TB352" s="11"/>
      <c r="TC352" s="11"/>
      <c r="TD352" s="11"/>
      <c r="TE352" s="11"/>
      <c r="TF352" s="11"/>
      <c r="TG352" s="11"/>
      <c r="TH352" s="11"/>
      <c r="TI352" s="11"/>
      <c r="TJ352" s="11"/>
      <c r="TK352" s="11"/>
      <c r="TL352" s="11"/>
      <c r="TM352" s="11"/>
      <c r="TN352" s="11"/>
      <c r="TO352" s="11"/>
      <c r="TP352" s="11"/>
      <c r="TQ352" s="11"/>
      <c r="TR352" s="11"/>
      <c r="TS352" s="11"/>
      <c r="TT352" s="11"/>
      <c r="TU352" s="11"/>
      <c r="TV352" s="11"/>
      <c r="TW352" s="11"/>
      <c r="TX352" s="11"/>
      <c r="TY352" s="11"/>
      <c r="TZ352" s="11"/>
    </row>
    <row r="353" spans="1:546" x14ac:dyDescent="0.25">
      <c r="A353" s="11"/>
      <c r="B353" s="72"/>
      <c r="C353" s="1" t="s">
        <v>4</v>
      </c>
      <c r="D353" s="1">
        <v>0.154</v>
      </c>
      <c r="E353" s="78"/>
      <c r="F353" s="1">
        <v>0.21</v>
      </c>
      <c r="G353" s="74"/>
      <c r="I353" s="11"/>
      <c r="J353" s="41"/>
      <c r="K353" s="41"/>
      <c r="L353" s="4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  <c r="EM353" s="11"/>
      <c r="EN353" s="11"/>
      <c r="EO353" s="11"/>
      <c r="EP353" s="11"/>
      <c r="EQ353" s="11"/>
      <c r="ER353" s="11"/>
      <c r="ES353" s="11"/>
      <c r="ET353" s="11"/>
      <c r="EU353" s="11"/>
      <c r="EV353" s="11"/>
      <c r="EW353" s="11"/>
      <c r="EX353" s="11"/>
      <c r="EY353" s="11"/>
      <c r="EZ353" s="11"/>
      <c r="FA353" s="11"/>
      <c r="FB353" s="11"/>
      <c r="FC353" s="11"/>
      <c r="FD353" s="11"/>
      <c r="FE353" s="11"/>
      <c r="FF353" s="11"/>
      <c r="FG353" s="11"/>
      <c r="FH353" s="11"/>
      <c r="FI353" s="11"/>
      <c r="FJ353" s="11"/>
      <c r="FK353" s="11"/>
      <c r="FL353" s="11"/>
      <c r="FM353" s="11"/>
      <c r="FN353" s="11"/>
      <c r="FO353" s="11"/>
      <c r="FP353" s="11"/>
      <c r="FQ353" s="11"/>
      <c r="FR353" s="11"/>
      <c r="FS353" s="11"/>
      <c r="FT353" s="11"/>
      <c r="FU353" s="11"/>
      <c r="FV353" s="11"/>
      <c r="FW353" s="11"/>
      <c r="FX353" s="11"/>
      <c r="FY353" s="11"/>
      <c r="FZ353" s="11"/>
      <c r="GA353" s="11"/>
      <c r="GB353" s="11"/>
      <c r="GC353" s="11"/>
      <c r="GD353" s="11"/>
      <c r="GE353" s="11"/>
      <c r="GF353" s="11"/>
      <c r="GG353" s="11"/>
      <c r="GH353" s="11"/>
      <c r="GI353" s="11"/>
      <c r="GJ353" s="11"/>
      <c r="GK353" s="11"/>
      <c r="GL353" s="11"/>
      <c r="GM353" s="11"/>
      <c r="GN353" s="11"/>
      <c r="GO353" s="11"/>
      <c r="GP353" s="11"/>
      <c r="GQ353" s="11"/>
      <c r="GR353" s="11"/>
      <c r="GS353" s="11"/>
      <c r="GT353" s="11"/>
      <c r="GU353" s="11"/>
      <c r="GV353" s="11"/>
      <c r="GW353" s="11"/>
      <c r="GX353" s="11"/>
      <c r="GY353" s="11"/>
      <c r="GZ353" s="11"/>
      <c r="HA353" s="11"/>
      <c r="HB353" s="11"/>
      <c r="HC353" s="11"/>
      <c r="HD353" s="11"/>
      <c r="HE353" s="11"/>
      <c r="HF353" s="11"/>
      <c r="HG353" s="11"/>
      <c r="HH353" s="11"/>
      <c r="HI353" s="11"/>
      <c r="HJ353" s="11"/>
      <c r="HK353" s="11"/>
      <c r="HL353" s="11"/>
      <c r="HM353" s="11"/>
      <c r="HN353" s="11"/>
      <c r="HO353" s="11"/>
      <c r="HP353" s="11"/>
      <c r="HQ353" s="11"/>
      <c r="HR353" s="11"/>
      <c r="HS353" s="11"/>
      <c r="HT353" s="11"/>
      <c r="HU353" s="11"/>
      <c r="HV353" s="11"/>
      <c r="HW353" s="11"/>
      <c r="HX353" s="11"/>
      <c r="HY353" s="11"/>
      <c r="HZ353" s="11"/>
      <c r="IA353" s="11"/>
      <c r="IB353" s="11"/>
      <c r="IC353" s="11"/>
      <c r="ID353" s="11"/>
      <c r="IE353" s="11"/>
      <c r="IF353" s="11"/>
      <c r="IG353" s="11"/>
      <c r="IH353" s="11"/>
      <c r="II353" s="11"/>
      <c r="IJ353" s="11"/>
      <c r="IK353" s="11"/>
      <c r="IL353" s="11"/>
      <c r="IM353" s="11"/>
      <c r="IN353" s="11"/>
      <c r="IO353" s="11"/>
      <c r="IP353" s="11"/>
      <c r="IQ353" s="11"/>
      <c r="IR353" s="11"/>
      <c r="IS353" s="11"/>
      <c r="IT353" s="11"/>
      <c r="IU353" s="11"/>
      <c r="IV353" s="11"/>
      <c r="IW353" s="11"/>
      <c r="IX353" s="11"/>
      <c r="IY353" s="11"/>
      <c r="IZ353" s="11"/>
      <c r="JA353" s="11"/>
      <c r="JB353" s="11"/>
      <c r="JC353" s="11"/>
      <c r="JD353" s="11"/>
      <c r="JE353" s="11"/>
      <c r="JF353" s="11"/>
      <c r="JG353" s="11"/>
      <c r="JH353" s="11"/>
      <c r="JI353" s="11"/>
      <c r="JJ353" s="11"/>
      <c r="JK353" s="11"/>
      <c r="JL353" s="11"/>
      <c r="JM353" s="11"/>
      <c r="JN353" s="11"/>
      <c r="JO353" s="11"/>
      <c r="JP353" s="11"/>
      <c r="JQ353" s="11"/>
      <c r="JR353" s="11"/>
      <c r="JS353" s="11"/>
      <c r="JT353" s="11"/>
      <c r="JU353" s="11"/>
      <c r="JV353" s="11"/>
      <c r="JW353" s="11"/>
      <c r="JX353" s="11"/>
      <c r="JY353" s="11"/>
      <c r="JZ353" s="11"/>
      <c r="KA353" s="11"/>
      <c r="KB353" s="11"/>
      <c r="KC353" s="11"/>
      <c r="KD353" s="11"/>
      <c r="KE353" s="11"/>
      <c r="KF353" s="11"/>
      <c r="KG353" s="11"/>
      <c r="KH353" s="11"/>
      <c r="KI353" s="11"/>
      <c r="KJ353" s="11"/>
      <c r="KK353" s="11"/>
      <c r="KL353" s="11"/>
      <c r="KM353" s="11"/>
      <c r="KN353" s="11"/>
      <c r="KO353" s="11"/>
      <c r="KP353" s="11"/>
      <c r="KQ353" s="11"/>
      <c r="KR353" s="11"/>
      <c r="KS353" s="11"/>
      <c r="KT353" s="11"/>
      <c r="KU353" s="11"/>
      <c r="KV353" s="11"/>
      <c r="KW353" s="11"/>
      <c r="KX353" s="11"/>
      <c r="KY353" s="11"/>
      <c r="KZ353" s="11"/>
      <c r="LA353" s="11"/>
      <c r="LB353" s="11"/>
      <c r="LC353" s="11"/>
      <c r="LD353" s="11"/>
      <c r="LE353" s="11"/>
      <c r="LF353" s="11"/>
      <c r="LG353" s="11"/>
      <c r="LH353" s="11"/>
      <c r="LI353" s="11"/>
      <c r="LJ353" s="11"/>
      <c r="LK353" s="11"/>
      <c r="LL353" s="11"/>
      <c r="LM353" s="11"/>
      <c r="LN353" s="11"/>
      <c r="LO353" s="11"/>
      <c r="LP353" s="11"/>
      <c r="LQ353" s="11"/>
      <c r="LR353" s="11"/>
      <c r="LS353" s="11"/>
      <c r="LT353" s="11"/>
      <c r="LU353" s="11"/>
      <c r="LV353" s="11"/>
      <c r="LW353" s="11"/>
      <c r="LX353" s="11"/>
      <c r="LY353" s="11"/>
      <c r="LZ353" s="11"/>
      <c r="MA353" s="11"/>
      <c r="MB353" s="11"/>
      <c r="MC353" s="11"/>
      <c r="MD353" s="11"/>
      <c r="ME353" s="11"/>
      <c r="MF353" s="11"/>
      <c r="MG353" s="11"/>
      <c r="MH353" s="11"/>
      <c r="MI353" s="11"/>
      <c r="MJ353" s="11"/>
      <c r="MK353" s="11"/>
      <c r="ML353" s="11"/>
      <c r="MM353" s="11"/>
      <c r="MN353" s="11"/>
      <c r="MO353" s="11"/>
      <c r="MP353" s="11"/>
      <c r="MQ353" s="11"/>
      <c r="MR353" s="11"/>
      <c r="MS353" s="11"/>
      <c r="MT353" s="11"/>
      <c r="MU353" s="11"/>
      <c r="MV353" s="11"/>
      <c r="MW353" s="11"/>
      <c r="MX353" s="11"/>
      <c r="MY353" s="11"/>
      <c r="MZ353" s="11"/>
      <c r="NA353" s="11"/>
      <c r="NB353" s="11"/>
      <c r="NC353" s="11"/>
      <c r="ND353" s="11"/>
      <c r="NE353" s="11"/>
      <c r="NF353" s="11"/>
      <c r="NG353" s="11"/>
      <c r="NH353" s="11"/>
      <c r="NI353" s="11"/>
      <c r="NJ353" s="11"/>
      <c r="NK353" s="11"/>
      <c r="NL353" s="11"/>
      <c r="NM353" s="11"/>
      <c r="NN353" s="11"/>
      <c r="NO353" s="11"/>
      <c r="NP353" s="11"/>
      <c r="NQ353" s="11"/>
      <c r="NR353" s="11"/>
      <c r="NS353" s="11"/>
      <c r="NT353" s="11"/>
      <c r="NU353" s="11"/>
      <c r="NV353" s="11"/>
      <c r="NW353" s="11"/>
      <c r="NX353" s="11"/>
      <c r="NY353" s="11"/>
      <c r="NZ353" s="11"/>
      <c r="OA353" s="11"/>
      <c r="OB353" s="11"/>
      <c r="OC353" s="11"/>
      <c r="OD353" s="11"/>
      <c r="OE353" s="11"/>
      <c r="OF353" s="11"/>
      <c r="OG353" s="11"/>
      <c r="OH353" s="11"/>
      <c r="OI353" s="11"/>
      <c r="OJ353" s="11"/>
      <c r="OK353" s="11"/>
      <c r="OL353" s="11"/>
      <c r="OM353" s="11"/>
      <c r="ON353" s="11"/>
      <c r="OO353" s="11"/>
      <c r="OP353" s="11"/>
      <c r="OQ353" s="11"/>
      <c r="OR353" s="11"/>
      <c r="OS353" s="11"/>
      <c r="OT353" s="11"/>
      <c r="OU353" s="11"/>
      <c r="OV353" s="11"/>
      <c r="OW353" s="11"/>
      <c r="OX353" s="11"/>
      <c r="OY353" s="11"/>
      <c r="OZ353" s="11"/>
      <c r="PA353" s="11"/>
      <c r="PB353" s="11"/>
      <c r="PC353" s="11"/>
      <c r="PD353" s="11"/>
      <c r="PE353" s="11"/>
      <c r="PF353" s="11"/>
      <c r="PG353" s="11"/>
      <c r="PH353" s="11"/>
      <c r="PI353" s="11"/>
      <c r="PJ353" s="11"/>
      <c r="PK353" s="11"/>
      <c r="PL353" s="11"/>
      <c r="PM353" s="11"/>
      <c r="PN353" s="11"/>
      <c r="PO353" s="11"/>
      <c r="PP353" s="11"/>
      <c r="PQ353" s="11"/>
      <c r="PR353" s="11"/>
      <c r="PS353" s="11"/>
      <c r="PT353" s="11"/>
      <c r="PU353" s="11"/>
      <c r="PV353" s="11"/>
      <c r="PW353" s="11"/>
      <c r="PX353" s="11"/>
      <c r="PY353" s="11"/>
      <c r="PZ353" s="11"/>
      <c r="QA353" s="11"/>
      <c r="QB353" s="11"/>
      <c r="QC353" s="11"/>
      <c r="QD353" s="11"/>
      <c r="QE353" s="11"/>
      <c r="QF353" s="11"/>
      <c r="QG353" s="11"/>
      <c r="QH353" s="11"/>
      <c r="QI353" s="11"/>
      <c r="QJ353" s="11"/>
      <c r="QK353" s="11"/>
      <c r="QL353" s="11"/>
      <c r="QM353" s="11"/>
      <c r="QN353" s="11"/>
      <c r="QO353" s="11"/>
      <c r="QP353" s="11"/>
      <c r="QQ353" s="11"/>
      <c r="QR353" s="11"/>
      <c r="QS353" s="11"/>
      <c r="QT353" s="11"/>
      <c r="QU353" s="11"/>
      <c r="QV353" s="11"/>
      <c r="QW353" s="11"/>
      <c r="QX353" s="11"/>
      <c r="QY353" s="11"/>
      <c r="QZ353" s="11"/>
      <c r="RA353" s="11"/>
      <c r="RB353" s="11"/>
      <c r="RC353" s="11"/>
      <c r="RD353" s="11"/>
      <c r="RE353" s="11"/>
      <c r="RF353" s="11"/>
      <c r="RG353" s="11"/>
      <c r="RH353" s="11"/>
      <c r="RI353" s="11"/>
      <c r="RJ353" s="11"/>
      <c r="RK353" s="11"/>
      <c r="RL353" s="11"/>
      <c r="RM353" s="11"/>
      <c r="RN353" s="11"/>
      <c r="RO353" s="11"/>
      <c r="RP353" s="11"/>
      <c r="RQ353" s="11"/>
      <c r="RR353" s="11"/>
      <c r="RS353" s="11"/>
      <c r="RT353" s="11"/>
      <c r="RU353" s="11"/>
      <c r="RV353" s="11"/>
      <c r="RW353" s="11"/>
      <c r="RX353" s="11"/>
      <c r="RY353" s="11"/>
      <c r="RZ353" s="11"/>
      <c r="SA353" s="11"/>
      <c r="SB353" s="11"/>
      <c r="SC353" s="11"/>
      <c r="SD353" s="11"/>
      <c r="SE353" s="11"/>
      <c r="SF353" s="11"/>
      <c r="SG353" s="11"/>
      <c r="SH353" s="11"/>
      <c r="SI353" s="11"/>
      <c r="SJ353" s="11"/>
      <c r="SK353" s="11"/>
      <c r="SL353" s="11"/>
      <c r="SM353" s="11"/>
      <c r="SN353" s="11"/>
      <c r="SO353" s="11"/>
      <c r="SP353" s="11"/>
      <c r="SQ353" s="11"/>
      <c r="SR353" s="11"/>
      <c r="SS353" s="11"/>
      <c r="ST353" s="11"/>
      <c r="SU353" s="11"/>
      <c r="SV353" s="11"/>
      <c r="SW353" s="11"/>
      <c r="SX353" s="11"/>
      <c r="SY353" s="11"/>
      <c r="SZ353" s="11"/>
      <c r="TA353" s="11"/>
      <c r="TB353" s="11"/>
      <c r="TC353" s="11"/>
      <c r="TD353" s="11"/>
      <c r="TE353" s="11"/>
      <c r="TF353" s="11"/>
      <c r="TG353" s="11"/>
      <c r="TH353" s="11"/>
      <c r="TI353" s="11"/>
      <c r="TJ353" s="11"/>
      <c r="TK353" s="11"/>
      <c r="TL353" s="11"/>
      <c r="TM353" s="11"/>
      <c r="TN353" s="11"/>
      <c r="TO353" s="11"/>
      <c r="TP353" s="11"/>
      <c r="TQ353" s="11"/>
      <c r="TR353" s="11"/>
      <c r="TS353" s="11"/>
      <c r="TT353" s="11"/>
      <c r="TU353" s="11"/>
      <c r="TV353" s="11"/>
      <c r="TW353" s="11"/>
      <c r="TX353" s="11"/>
      <c r="TY353" s="11"/>
      <c r="TZ353" s="11"/>
    </row>
    <row r="354" spans="1:546" x14ac:dyDescent="0.25">
      <c r="A354" s="11"/>
      <c r="B354" s="72"/>
      <c r="C354" s="1" t="s">
        <v>5</v>
      </c>
      <c r="D354" s="1">
        <v>0.17199999999999999</v>
      </c>
      <c r="E354" s="78"/>
      <c r="F354" s="1">
        <v>0.186</v>
      </c>
      <c r="G354" s="74"/>
      <c r="I354" s="11"/>
      <c r="J354" s="41"/>
      <c r="K354" s="41"/>
      <c r="L354" s="4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1"/>
      <c r="EZ354" s="11"/>
      <c r="FA354" s="11"/>
      <c r="FB354" s="11"/>
      <c r="FC354" s="11"/>
      <c r="FD354" s="11"/>
      <c r="FE354" s="11"/>
      <c r="FF354" s="11"/>
      <c r="FG354" s="11"/>
      <c r="FH354" s="11"/>
      <c r="FI354" s="11"/>
      <c r="FJ354" s="11"/>
      <c r="FK354" s="11"/>
      <c r="FL354" s="11"/>
      <c r="FM354" s="11"/>
      <c r="FN354" s="11"/>
      <c r="FO354" s="11"/>
      <c r="FP354" s="11"/>
      <c r="FQ354" s="11"/>
      <c r="FR354" s="11"/>
      <c r="FS354" s="11"/>
      <c r="FT354" s="11"/>
      <c r="FU354" s="11"/>
      <c r="FV354" s="11"/>
      <c r="FW354" s="11"/>
      <c r="FX354" s="11"/>
      <c r="FY354" s="11"/>
      <c r="FZ354" s="11"/>
      <c r="GA354" s="11"/>
      <c r="GB354" s="11"/>
      <c r="GC354" s="11"/>
      <c r="GD354" s="11"/>
      <c r="GE354" s="11"/>
      <c r="GF354" s="11"/>
      <c r="GG354" s="11"/>
      <c r="GH354" s="11"/>
      <c r="GI354" s="11"/>
      <c r="GJ354" s="11"/>
      <c r="GK354" s="11"/>
      <c r="GL354" s="11"/>
      <c r="GM354" s="11"/>
      <c r="GN354" s="11"/>
      <c r="GO354" s="11"/>
      <c r="GP354" s="11"/>
      <c r="GQ354" s="11"/>
      <c r="GR354" s="11"/>
      <c r="GS354" s="11"/>
      <c r="GT354" s="11"/>
      <c r="GU354" s="11"/>
      <c r="GV354" s="11"/>
      <c r="GW354" s="11"/>
      <c r="GX354" s="11"/>
      <c r="GY354" s="11"/>
      <c r="GZ354" s="11"/>
      <c r="HA354" s="11"/>
      <c r="HB354" s="11"/>
      <c r="HC354" s="11"/>
      <c r="HD354" s="11"/>
      <c r="HE354" s="11"/>
      <c r="HF354" s="11"/>
      <c r="HG354" s="11"/>
      <c r="HH354" s="11"/>
      <c r="HI354" s="11"/>
      <c r="HJ354" s="11"/>
      <c r="HK354" s="11"/>
      <c r="HL354" s="11"/>
      <c r="HM354" s="11"/>
      <c r="HN354" s="11"/>
      <c r="HO354" s="11"/>
      <c r="HP354" s="11"/>
      <c r="HQ354" s="11"/>
      <c r="HR354" s="11"/>
      <c r="HS354" s="11"/>
      <c r="HT354" s="11"/>
      <c r="HU354" s="11"/>
      <c r="HV354" s="11"/>
      <c r="HW354" s="11"/>
      <c r="HX354" s="11"/>
      <c r="HY354" s="11"/>
      <c r="HZ354" s="11"/>
      <c r="IA354" s="11"/>
      <c r="IB354" s="11"/>
      <c r="IC354" s="11"/>
      <c r="ID354" s="11"/>
      <c r="IE354" s="11"/>
      <c r="IF354" s="11"/>
      <c r="IG354" s="11"/>
      <c r="IH354" s="11"/>
      <c r="II354" s="11"/>
      <c r="IJ354" s="11"/>
      <c r="IK354" s="11"/>
      <c r="IL354" s="11"/>
      <c r="IM354" s="11"/>
      <c r="IN354" s="11"/>
      <c r="IO354" s="11"/>
      <c r="IP354" s="11"/>
      <c r="IQ354" s="11"/>
      <c r="IR354" s="11"/>
      <c r="IS354" s="11"/>
      <c r="IT354" s="11"/>
      <c r="IU354" s="11"/>
      <c r="IV354" s="11"/>
      <c r="IW354" s="11"/>
      <c r="IX354" s="11"/>
      <c r="IY354" s="11"/>
      <c r="IZ354" s="11"/>
      <c r="JA354" s="11"/>
      <c r="JB354" s="11"/>
      <c r="JC354" s="11"/>
      <c r="JD354" s="11"/>
      <c r="JE354" s="11"/>
      <c r="JF354" s="11"/>
      <c r="JG354" s="11"/>
      <c r="JH354" s="11"/>
      <c r="JI354" s="11"/>
      <c r="JJ354" s="11"/>
      <c r="JK354" s="11"/>
      <c r="JL354" s="11"/>
      <c r="JM354" s="11"/>
      <c r="JN354" s="11"/>
      <c r="JO354" s="11"/>
      <c r="JP354" s="11"/>
      <c r="JQ354" s="11"/>
      <c r="JR354" s="11"/>
      <c r="JS354" s="11"/>
      <c r="JT354" s="11"/>
      <c r="JU354" s="11"/>
      <c r="JV354" s="11"/>
      <c r="JW354" s="11"/>
      <c r="JX354" s="11"/>
      <c r="JY354" s="11"/>
      <c r="JZ354" s="11"/>
      <c r="KA354" s="11"/>
      <c r="KB354" s="11"/>
      <c r="KC354" s="11"/>
      <c r="KD354" s="11"/>
      <c r="KE354" s="11"/>
      <c r="KF354" s="11"/>
      <c r="KG354" s="11"/>
      <c r="KH354" s="11"/>
      <c r="KI354" s="11"/>
      <c r="KJ354" s="11"/>
      <c r="KK354" s="11"/>
      <c r="KL354" s="11"/>
      <c r="KM354" s="11"/>
      <c r="KN354" s="11"/>
      <c r="KO354" s="11"/>
      <c r="KP354" s="11"/>
      <c r="KQ354" s="11"/>
      <c r="KR354" s="11"/>
      <c r="KS354" s="11"/>
      <c r="KT354" s="11"/>
      <c r="KU354" s="11"/>
      <c r="KV354" s="11"/>
      <c r="KW354" s="11"/>
      <c r="KX354" s="11"/>
      <c r="KY354" s="11"/>
      <c r="KZ354" s="11"/>
      <c r="LA354" s="11"/>
      <c r="LB354" s="11"/>
      <c r="LC354" s="11"/>
      <c r="LD354" s="11"/>
      <c r="LE354" s="11"/>
      <c r="LF354" s="11"/>
      <c r="LG354" s="11"/>
      <c r="LH354" s="11"/>
      <c r="LI354" s="11"/>
      <c r="LJ354" s="11"/>
      <c r="LK354" s="11"/>
      <c r="LL354" s="11"/>
      <c r="LM354" s="11"/>
      <c r="LN354" s="11"/>
      <c r="LO354" s="11"/>
      <c r="LP354" s="11"/>
      <c r="LQ354" s="11"/>
      <c r="LR354" s="11"/>
      <c r="LS354" s="11"/>
      <c r="LT354" s="11"/>
      <c r="LU354" s="11"/>
      <c r="LV354" s="11"/>
      <c r="LW354" s="11"/>
      <c r="LX354" s="11"/>
      <c r="LY354" s="11"/>
      <c r="LZ354" s="11"/>
      <c r="MA354" s="11"/>
      <c r="MB354" s="11"/>
      <c r="MC354" s="11"/>
      <c r="MD354" s="11"/>
      <c r="ME354" s="11"/>
      <c r="MF354" s="11"/>
      <c r="MG354" s="11"/>
      <c r="MH354" s="11"/>
      <c r="MI354" s="11"/>
      <c r="MJ354" s="11"/>
      <c r="MK354" s="11"/>
      <c r="ML354" s="11"/>
      <c r="MM354" s="11"/>
      <c r="MN354" s="11"/>
      <c r="MO354" s="11"/>
      <c r="MP354" s="11"/>
      <c r="MQ354" s="11"/>
      <c r="MR354" s="11"/>
      <c r="MS354" s="11"/>
      <c r="MT354" s="11"/>
      <c r="MU354" s="11"/>
      <c r="MV354" s="11"/>
      <c r="MW354" s="11"/>
      <c r="MX354" s="11"/>
      <c r="MY354" s="11"/>
      <c r="MZ354" s="11"/>
      <c r="NA354" s="11"/>
      <c r="NB354" s="11"/>
      <c r="NC354" s="11"/>
      <c r="ND354" s="11"/>
      <c r="NE354" s="11"/>
      <c r="NF354" s="11"/>
      <c r="NG354" s="11"/>
      <c r="NH354" s="11"/>
      <c r="NI354" s="11"/>
      <c r="NJ354" s="11"/>
      <c r="NK354" s="11"/>
      <c r="NL354" s="11"/>
      <c r="NM354" s="11"/>
      <c r="NN354" s="11"/>
      <c r="NO354" s="11"/>
      <c r="NP354" s="11"/>
      <c r="NQ354" s="11"/>
      <c r="NR354" s="11"/>
      <c r="NS354" s="11"/>
      <c r="NT354" s="11"/>
      <c r="NU354" s="11"/>
      <c r="NV354" s="11"/>
      <c r="NW354" s="11"/>
      <c r="NX354" s="11"/>
      <c r="NY354" s="11"/>
      <c r="NZ354" s="11"/>
      <c r="OA354" s="11"/>
      <c r="OB354" s="11"/>
      <c r="OC354" s="11"/>
      <c r="OD354" s="11"/>
      <c r="OE354" s="11"/>
      <c r="OF354" s="11"/>
      <c r="OG354" s="11"/>
      <c r="OH354" s="11"/>
      <c r="OI354" s="11"/>
      <c r="OJ354" s="11"/>
      <c r="OK354" s="11"/>
      <c r="OL354" s="11"/>
      <c r="OM354" s="11"/>
      <c r="ON354" s="11"/>
      <c r="OO354" s="11"/>
      <c r="OP354" s="11"/>
      <c r="OQ354" s="11"/>
      <c r="OR354" s="11"/>
      <c r="OS354" s="11"/>
      <c r="OT354" s="11"/>
      <c r="OU354" s="11"/>
      <c r="OV354" s="11"/>
      <c r="OW354" s="11"/>
      <c r="OX354" s="11"/>
      <c r="OY354" s="11"/>
      <c r="OZ354" s="11"/>
      <c r="PA354" s="11"/>
      <c r="PB354" s="11"/>
      <c r="PC354" s="11"/>
      <c r="PD354" s="11"/>
      <c r="PE354" s="11"/>
      <c r="PF354" s="11"/>
      <c r="PG354" s="11"/>
      <c r="PH354" s="11"/>
      <c r="PI354" s="11"/>
      <c r="PJ354" s="11"/>
      <c r="PK354" s="11"/>
      <c r="PL354" s="11"/>
      <c r="PM354" s="11"/>
      <c r="PN354" s="11"/>
      <c r="PO354" s="11"/>
      <c r="PP354" s="11"/>
      <c r="PQ354" s="11"/>
      <c r="PR354" s="11"/>
      <c r="PS354" s="11"/>
      <c r="PT354" s="11"/>
      <c r="PU354" s="11"/>
      <c r="PV354" s="11"/>
      <c r="PW354" s="11"/>
      <c r="PX354" s="11"/>
      <c r="PY354" s="11"/>
      <c r="PZ354" s="11"/>
      <c r="QA354" s="11"/>
      <c r="QB354" s="11"/>
      <c r="QC354" s="11"/>
      <c r="QD354" s="11"/>
      <c r="QE354" s="11"/>
      <c r="QF354" s="11"/>
      <c r="QG354" s="11"/>
      <c r="QH354" s="11"/>
      <c r="QI354" s="11"/>
      <c r="QJ354" s="11"/>
      <c r="QK354" s="11"/>
      <c r="QL354" s="11"/>
      <c r="QM354" s="11"/>
      <c r="QN354" s="11"/>
      <c r="QO354" s="11"/>
      <c r="QP354" s="11"/>
      <c r="QQ354" s="11"/>
      <c r="QR354" s="11"/>
      <c r="QS354" s="11"/>
      <c r="QT354" s="11"/>
      <c r="QU354" s="11"/>
      <c r="QV354" s="11"/>
      <c r="QW354" s="11"/>
      <c r="QX354" s="11"/>
      <c r="QY354" s="11"/>
      <c r="QZ354" s="11"/>
      <c r="RA354" s="11"/>
      <c r="RB354" s="11"/>
      <c r="RC354" s="11"/>
      <c r="RD354" s="11"/>
      <c r="RE354" s="11"/>
      <c r="RF354" s="11"/>
      <c r="RG354" s="11"/>
      <c r="RH354" s="11"/>
      <c r="RI354" s="11"/>
      <c r="RJ354" s="11"/>
      <c r="RK354" s="11"/>
      <c r="RL354" s="11"/>
      <c r="RM354" s="11"/>
      <c r="RN354" s="11"/>
      <c r="RO354" s="11"/>
      <c r="RP354" s="11"/>
      <c r="RQ354" s="11"/>
      <c r="RR354" s="11"/>
      <c r="RS354" s="11"/>
      <c r="RT354" s="11"/>
      <c r="RU354" s="11"/>
      <c r="RV354" s="11"/>
      <c r="RW354" s="11"/>
      <c r="RX354" s="11"/>
      <c r="RY354" s="11"/>
      <c r="RZ354" s="11"/>
      <c r="SA354" s="11"/>
      <c r="SB354" s="11"/>
      <c r="SC354" s="11"/>
      <c r="SD354" s="11"/>
      <c r="SE354" s="11"/>
      <c r="SF354" s="11"/>
      <c r="SG354" s="11"/>
      <c r="SH354" s="11"/>
      <c r="SI354" s="11"/>
      <c r="SJ354" s="11"/>
      <c r="SK354" s="11"/>
      <c r="SL354" s="11"/>
      <c r="SM354" s="11"/>
      <c r="SN354" s="11"/>
      <c r="SO354" s="11"/>
      <c r="SP354" s="11"/>
      <c r="SQ354" s="11"/>
      <c r="SR354" s="11"/>
      <c r="SS354" s="11"/>
      <c r="ST354" s="11"/>
      <c r="SU354" s="11"/>
      <c r="SV354" s="11"/>
      <c r="SW354" s="11"/>
      <c r="SX354" s="11"/>
      <c r="SY354" s="11"/>
      <c r="SZ354" s="11"/>
      <c r="TA354" s="11"/>
      <c r="TB354" s="11"/>
      <c r="TC354" s="11"/>
      <c r="TD354" s="11"/>
      <c r="TE354" s="11"/>
      <c r="TF354" s="11"/>
      <c r="TG354" s="11"/>
      <c r="TH354" s="11"/>
      <c r="TI354" s="11"/>
      <c r="TJ354" s="11"/>
      <c r="TK354" s="11"/>
      <c r="TL354" s="11"/>
      <c r="TM354" s="11"/>
      <c r="TN354" s="11"/>
      <c r="TO354" s="11"/>
      <c r="TP354" s="11"/>
      <c r="TQ354" s="11"/>
      <c r="TR354" s="11"/>
      <c r="TS354" s="11"/>
      <c r="TT354" s="11"/>
      <c r="TU354" s="11"/>
      <c r="TV354" s="11"/>
      <c r="TW354" s="11"/>
      <c r="TX354" s="11"/>
      <c r="TY354" s="11"/>
      <c r="TZ354" s="11"/>
    </row>
    <row r="355" spans="1:546" x14ac:dyDescent="0.25">
      <c r="A355" s="11"/>
      <c r="B355" s="72"/>
      <c r="C355" s="1" t="s">
        <v>6</v>
      </c>
      <c r="D355" s="1">
        <v>9.8000000000000004E-2</v>
      </c>
      <c r="E355" s="78"/>
      <c r="F355" s="1">
        <v>5.8000000000000003E-2</v>
      </c>
      <c r="G355" s="74"/>
      <c r="I355" s="11"/>
      <c r="J355" s="41"/>
      <c r="K355" s="41"/>
      <c r="L355" s="4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  <c r="EM355" s="11"/>
      <c r="EN355" s="11"/>
      <c r="EO355" s="11"/>
      <c r="EP355" s="11"/>
      <c r="EQ355" s="11"/>
      <c r="ER355" s="11"/>
      <c r="ES355" s="11"/>
      <c r="ET355" s="11"/>
      <c r="EU355" s="11"/>
      <c r="EV355" s="11"/>
      <c r="EW355" s="11"/>
      <c r="EX355" s="11"/>
      <c r="EY355" s="11"/>
      <c r="EZ355" s="11"/>
      <c r="FA355" s="11"/>
      <c r="FB355" s="11"/>
      <c r="FC355" s="11"/>
      <c r="FD355" s="11"/>
      <c r="FE355" s="11"/>
      <c r="FF355" s="11"/>
      <c r="FG355" s="11"/>
      <c r="FH355" s="11"/>
      <c r="FI355" s="11"/>
      <c r="FJ355" s="11"/>
      <c r="FK355" s="11"/>
      <c r="FL355" s="11"/>
      <c r="FM355" s="11"/>
      <c r="FN355" s="11"/>
      <c r="FO355" s="11"/>
      <c r="FP355" s="11"/>
      <c r="FQ355" s="11"/>
      <c r="FR355" s="11"/>
      <c r="FS355" s="11"/>
      <c r="FT355" s="11"/>
      <c r="FU355" s="11"/>
      <c r="FV355" s="11"/>
      <c r="FW355" s="11"/>
      <c r="FX355" s="11"/>
      <c r="FY355" s="11"/>
      <c r="FZ355" s="11"/>
      <c r="GA355" s="11"/>
      <c r="GB355" s="11"/>
      <c r="GC355" s="11"/>
      <c r="GD355" s="11"/>
      <c r="GE355" s="11"/>
      <c r="GF355" s="11"/>
      <c r="GG355" s="11"/>
      <c r="GH355" s="11"/>
      <c r="GI355" s="11"/>
      <c r="GJ355" s="11"/>
      <c r="GK355" s="11"/>
      <c r="GL355" s="11"/>
      <c r="GM355" s="11"/>
      <c r="GN355" s="11"/>
      <c r="GO355" s="11"/>
      <c r="GP355" s="11"/>
      <c r="GQ355" s="11"/>
      <c r="GR355" s="11"/>
      <c r="GS355" s="11"/>
      <c r="GT355" s="11"/>
      <c r="GU355" s="11"/>
      <c r="GV355" s="11"/>
      <c r="GW355" s="11"/>
      <c r="GX355" s="11"/>
      <c r="GY355" s="11"/>
      <c r="GZ355" s="11"/>
      <c r="HA355" s="11"/>
      <c r="HB355" s="11"/>
      <c r="HC355" s="11"/>
      <c r="HD355" s="11"/>
      <c r="HE355" s="11"/>
      <c r="HF355" s="11"/>
      <c r="HG355" s="11"/>
      <c r="HH355" s="11"/>
      <c r="HI355" s="11"/>
      <c r="HJ355" s="11"/>
      <c r="HK355" s="11"/>
      <c r="HL355" s="11"/>
      <c r="HM355" s="11"/>
      <c r="HN355" s="11"/>
      <c r="HO355" s="11"/>
      <c r="HP355" s="11"/>
      <c r="HQ355" s="11"/>
      <c r="HR355" s="11"/>
      <c r="HS355" s="11"/>
      <c r="HT355" s="11"/>
      <c r="HU355" s="11"/>
      <c r="HV355" s="11"/>
      <c r="HW355" s="11"/>
      <c r="HX355" s="11"/>
      <c r="HY355" s="11"/>
      <c r="HZ355" s="11"/>
      <c r="IA355" s="11"/>
      <c r="IB355" s="11"/>
      <c r="IC355" s="11"/>
      <c r="ID355" s="11"/>
      <c r="IE355" s="11"/>
      <c r="IF355" s="11"/>
      <c r="IG355" s="11"/>
      <c r="IH355" s="11"/>
      <c r="II355" s="11"/>
      <c r="IJ355" s="11"/>
      <c r="IK355" s="11"/>
      <c r="IL355" s="11"/>
      <c r="IM355" s="11"/>
      <c r="IN355" s="11"/>
      <c r="IO355" s="11"/>
      <c r="IP355" s="11"/>
      <c r="IQ355" s="11"/>
      <c r="IR355" s="11"/>
      <c r="IS355" s="11"/>
      <c r="IT355" s="11"/>
      <c r="IU355" s="11"/>
      <c r="IV355" s="11"/>
      <c r="IW355" s="11"/>
      <c r="IX355" s="11"/>
      <c r="IY355" s="11"/>
      <c r="IZ355" s="11"/>
      <c r="JA355" s="11"/>
      <c r="JB355" s="11"/>
      <c r="JC355" s="11"/>
      <c r="JD355" s="11"/>
      <c r="JE355" s="11"/>
      <c r="JF355" s="11"/>
      <c r="JG355" s="11"/>
      <c r="JH355" s="11"/>
      <c r="JI355" s="11"/>
      <c r="JJ355" s="11"/>
      <c r="JK355" s="11"/>
      <c r="JL355" s="11"/>
      <c r="JM355" s="11"/>
      <c r="JN355" s="11"/>
      <c r="JO355" s="11"/>
      <c r="JP355" s="11"/>
      <c r="JQ355" s="11"/>
      <c r="JR355" s="11"/>
      <c r="JS355" s="11"/>
      <c r="JT355" s="11"/>
      <c r="JU355" s="11"/>
      <c r="JV355" s="11"/>
      <c r="JW355" s="11"/>
      <c r="JX355" s="11"/>
      <c r="JY355" s="11"/>
      <c r="JZ355" s="11"/>
      <c r="KA355" s="11"/>
      <c r="KB355" s="11"/>
      <c r="KC355" s="11"/>
      <c r="KD355" s="11"/>
      <c r="KE355" s="11"/>
      <c r="KF355" s="11"/>
      <c r="KG355" s="11"/>
      <c r="KH355" s="11"/>
      <c r="KI355" s="11"/>
      <c r="KJ355" s="11"/>
      <c r="KK355" s="11"/>
      <c r="KL355" s="11"/>
      <c r="KM355" s="11"/>
      <c r="KN355" s="11"/>
      <c r="KO355" s="11"/>
      <c r="KP355" s="11"/>
      <c r="KQ355" s="11"/>
      <c r="KR355" s="11"/>
      <c r="KS355" s="11"/>
      <c r="KT355" s="11"/>
      <c r="KU355" s="11"/>
      <c r="KV355" s="11"/>
      <c r="KW355" s="11"/>
      <c r="KX355" s="11"/>
      <c r="KY355" s="11"/>
      <c r="KZ355" s="11"/>
      <c r="LA355" s="11"/>
      <c r="LB355" s="11"/>
      <c r="LC355" s="11"/>
      <c r="LD355" s="11"/>
      <c r="LE355" s="11"/>
      <c r="LF355" s="11"/>
      <c r="LG355" s="11"/>
      <c r="LH355" s="11"/>
      <c r="LI355" s="11"/>
      <c r="LJ355" s="11"/>
      <c r="LK355" s="11"/>
      <c r="LL355" s="11"/>
      <c r="LM355" s="11"/>
      <c r="LN355" s="11"/>
      <c r="LO355" s="11"/>
      <c r="LP355" s="11"/>
      <c r="LQ355" s="11"/>
      <c r="LR355" s="11"/>
      <c r="LS355" s="11"/>
      <c r="LT355" s="11"/>
      <c r="LU355" s="11"/>
      <c r="LV355" s="11"/>
      <c r="LW355" s="11"/>
      <c r="LX355" s="11"/>
      <c r="LY355" s="11"/>
      <c r="LZ355" s="11"/>
      <c r="MA355" s="11"/>
      <c r="MB355" s="11"/>
      <c r="MC355" s="11"/>
      <c r="MD355" s="11"/>
      <c r="ME355" s="11"/>
      <c r="MF355" s="11"/>
      <c r="MG355" s="11"/>
      <c r="MH355" s="11"/>
      <c r="MI355" s="11"/>
      <c r="MJ355" s="11"/>
      <c r="MK355" s="11"/>
      <c r="ML355" s="11"/>
      <c r="MM355" s="11"/>
      <c r="MN355" s="11"/>
      <c r="MO355" s="11"/>
      <c r="MP355" s="11"/>
      <c r="MQ355" s="11"/>
      <c r="MR355" s="11"/>
      <c r="MS355" s="11"/>
      <c r="MT355" s="11"/>
      <c r="MU355" s="11"/>
      <c r="MV355" s="11"/>
      <c r="MW355" s="11"/>
      <c r="MX355" s="11"/>
      <c r="MY355" s="11"/>
      <c r="MZ355" s="11"/>
      <c r="NA355" s="11"/>
      <c r="NB355" s="11"/>
      <c r="NC355" s="11"/>
      <c r="ND355" s="11"/>
      <c r="NE355" s="11"/>
      <c r="NF355" s="11"/>
      <c r="NG355" s="11"/>
      <c r="NH355" s="11"/>
      <c r="NI355" s="11"/>
      <c r="NJ355" s="11"/>
      <c r="NK355" s="11"/>
      <c r="NL355" s="11"/>
      <c r="NM355" s="11"/>
      <c r="NN355" s="11"/>
      <c r="NO355" s="11"/>
      <c r="NP355" s="11"/>
      <c r="NQ355" s="11"/>
      <c r="NR355" s="11"/>
      <c r="NS355" s="11"/>
      <c r="NT355" s="11"/>
      <c r="NU355" s="11"/>
      <c r="NV355" s="11"/>
      <c r="NW355" s="11"/>
      <c r="NX355" s="11"/>
      <c r="NY355" s="11"/>
      <c r="NZ355" s="11"/>
      <c r="OA355" s="11"/>
      <c r="OB355" s="11"/>
      <c r="OC355" s="11"/>
      <c r="OD355" s="11"/>
      <c r="OE355" s="11"/>
      <c r="OF355" s="11"/>
      <c r="OG355" s="11"/>
      <c r="OH355" s="11"/>
      <c r="OI355" s="11"/>
      <c r="OJ355" s="11"/>
      <c r="OK355" s="11"/>
      <c r="OL355" s="11"/>
      <c r="OM355" s="11"/>
      <c r="ON355" s="11"/>
      <c r="OO355" s="11"/>
      <c r="OP355" s="11"/>
      <c r="OQ355" s="11"/>
      <c r="OR355" s="11"/>
      <c r="OS355" s="11"/>
      <c r="OT355" s="11"/>
      <c r="OU355" s="11"/>
      <c r="OV355" s="11"/>
      <c r="OW355" s="11"/>
      <c r="OX355" s="11"/>
      <c r="OY355" s="11"/>
      <c r="OZ355" s="11"/>
      <c r="PA355" s="11"/>
      <c r="PB355" s="11"/>
      <c r="PC355" s="11"/>
      <c r="PD355" s="11"/>
      <c r="PE355" s="11"/>
      <c r="PF355" s="11"/>
      <c r="PG355" s="11"/>
      <c r="PH355" s="11"/>
      <c r="PI355" s="11"/>
      <c r="PJ355" s="11"/>
      <c r="PK355" s="11"/>
      <c r="PL355" s="11"/>
      <c r="PM355" s="11"/>
      <c r="PN355" s="11"/>
      <c r="PO355" s="11"/>
      <c r="PP355" s="11"/>
      <c r="PQ355" s="11"/>
      <c r="PR355" s="11"/>
      <c r="PS355" s="11"/>
      <c r="PT355" s="11"/>
      <c r="PU355" s="11"/>
      <c r="PV355" s="11"/>
      <c r="PW355" s="11"/>
      <c r="PX355" s="11"/>
      <c r="PY355" s="11"/>
      <c r="PZ355" s="11"/>
      <c r="QA355" s="11"/>
      <c r="QB355" s="11"/>
      <c r="QC355" s="11"/>
      <c r="QD355" s="11"/>
      <c r="QE355" s="11"/>
      <c r="QF355" s="11"/>
      <c r="QG355" s="11"/>
      <c r="QH355" s="11"/>
      <c r="QI355" s="11"/>
      <c r="QJ355" s="11"/>
      <c r="QK355" s="11"/>
      <c r="QL355" s="11"/>
      <c r="QM355" s="11"/>
      <c r="QN355" s="11"/>
      <c r="QO355" s="11"/>
      <c r="QP355" s="11"/>
      <c r="QQ355" s="11"/>
      <c r="QR355" s="11"/>
      <c r="QS355" s="11"/>
      <c r="QT355" s="11"/>
      <c r="QU355" s="11"/>
      <c r="QV355" s="11"/>
      <c r="QW355" s="11"/>
      <c r="QX355" s="11"/>
      <c r="QY355" s="11"/>
      <c r="QZ355" s="11"/>
      <c r="RA355" s="11"/>
      <c r="RB355" s="11"/>
      <c r="RC355" s="11"/>
      <c r="RD355" s="11"/>
      <c r="RE355" s="11"/>
      <c r="RF355" s="11"/>
      <c r="RG355" s="11"/>
      <c r="RH355" s="11"/>
      <c r="RI355" s="11"/>
      <c r="RJ355" s="11"/>
      <c r="RK355" s="11"/>
      <c r="RL355" s="11"/>
      <c r="RM355" s="11"/>
      <c r="RN355" s="11"/>
      <c r="RO355" s="11"/>
      <c r="RP355" s="11"/>
      <c r="RQ355" s="11"/>
      <c r="RR355" s="11"/>
      <c r="RS355" s="11"/>
      <c r="RT355" s="11"/>
      <c r="RU355" s="11"/>
      <c r="RV355" s="11"/>
      <c r="RW355" s="11"/>
      <c r="RX355" s="11"/>
      <c r="RY355" s="11"/>
      <c r="RZ355" s="11"/>
      <c r="SA355" s="11"/>
      <c r="SB355" s="11"/>
      <c r="SC355" s="11"/>
      <c r="SD355" s="11"/>
      <c r="SE355" s="11"/>
      <c r="SF355" s="11"/>
      <c r="SG355" s="11"/>
      <c r="SH355" s="11"/>
      <c r="SI355" s="11"/>
      <c r="SJ355" s="11"/>
      <c r="SK355" s="11"/>
      <c r="SL355" s="11"/>
      <c r="SM355" s="11"/>
      <c r="SN355" s="11"/>
      <c r="SO355" s="11"/>
      <c r="SP355" s="11"/>
      <c r="SQ355" s="11"/>
      <c r="SR355" s="11"/>
      <c r="SS355" s="11"/>
      <c r="ST355" s="11"/>
      <c r="SU355" s="11"/>
      <c r="SV355" s="11"/>
      <c r="SW355" s="11"/>
      <c r="SX355" s="11"/>
      <c r="SY355" s="11"/>
      <c r="SZ355" s="11"/>
      <c r="TA355" s="11"/>
      <c r="TB355" s="11"/>
      <c r="TC355" s="11"/>
      <c r="TD355" s="11"/>
      <c r="TE355" s="11"/>
      <c r="TF355" s="11"/>
      <c r="TG355" s="11"/>
      <c r="TH355" s="11"/>
      <c r="TI355" s="11"/>
      <c r="TJ355" s="11"/>
      <c r="TK355" s="11"/>
      <c r="TL355" s="11"/>
      <c r="TM355" s="11"/>
      <c r="TN355" s="11"/>
      <c r="TO355" s="11"/>
      <c r="TP355" s="11"/>
      <c r="TQ355" s="11"/>
      <c r="TR355" s="11"/>
      <c r="TS355" s="11"/>
      <c r="TT355" s="11"/>
      <c r="TU355" s="11"/>
      <c r="TV355" s="11"/>
      <c r="TW355" s="11"/>
      <c r="TX355" s="11"/>
      <c r="TY355" s="11"/>
      <c r="TZ355" s="11"/>
    </row>
    <row r="356" spans="1:546" x14ac:dyDescent="0.25">
      <c r="A356" s="11"/>
      <c r="B356" s="72"/>
      <c r="C356" s="1" t="s">
        <v>63</v>
      </c>
      <c r="D356" s="50"/>
      <c r="E356" s="78"/>
      <c r="F356" s="1">
        <v>0.16300000000000001</v>
      </c>
      <c r="G356" s="74"/>
      <c r="I356" s="11"/>
      <c r="J356" s="41"/>
      <c r="K356" s="41"/>
      <c r="L356" s="4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  <c r="EM356" s="11"/>
      <c r="EN356" s="11"/>
      <c r="EO356" s="11"/>
      <c r="EP356" s="11"/>
      <c r="EQ356" s="11"/>
      <c r="ER356" s="11"/>
      <c r="ES356" s="11"/>
      <c r="ET356" s="11"/>
      <c r="EU356" s="11"/>
      <c r="EV356" s="11"/>
      <c r="EW356" s="11"/>
      <c r="EX356" s="11"/>
      <c r="EY356" s="11"/>
      <c r="EZ356" s="11"/>
      <c r="FA356" s="11"/>
      <c r="FB356" s="11"/>
      <c r="FC356" s="11"/>
      <c r="FD356" s="11"/>
      <c r="FE356" s="11"/>
      <c r="FF356" s="11"/>
      <c r="FG356" s="11"/>
      <c r="FH356" s="11"/>
      <c r="FI356" s="11"/>
      <c r="FJ356" s="11"/>
      <c r="FK356" s="11"/>
      <c r="FL356" s="11"/>
      <c r="FM356" s="11"/>
      <c r="FN356" s="11"/>
      <c r="FO356" s="11"/>
      <c r="FP356" s="11"/>
      <c r="FQ356" s="11"/>
      <c r="FR356" s="11"/>
      <c r="FS356" s="11"/>
      <c r="FT356" s="11"/>
      <c r="FU356" s="11"/>
      <c r="FV356" s="11"/>
      <c r="FW356" s="11"/>
      <c r="FX356" s="11"/>
      <c r="FY356" s="11"/>
      <c r="FZ356" s="11"/>
      <c r="GA356" s="11"/>
      <c r="GB356" s="11"/>
      <c r="GC356" s="11"/>
      <c r="GD356" s="11"/>
      <c r="GE356" s="11"/>
      <c r="GF356" s="11"/>
      <c r="GG356" s="11"/>
      <c r="GH356" s="11"/>
      <c r="GI356" s="11"/>
      <c r="GJ356" s="11"/>
      <c r="GK356" s="11"/>
      <c r="GL356" s="11"/>
      <c r="GM356" s="11"/>
      <c r="GN356" s="11"/>
      <c r="GO356" s="11"/>
      <c r="GP356" s="11"/>
      <c r="GQ356" s="11"/>
      <c r="GR356" s="11"/>
      <c r="GS356" s="11"/>
      <c r="GT356" s="11"/>
      <c r="GU356" s="11"/>
      <c r="GV356" s="11"/>
      <c r="GW356" s="11"/>
      <c r="GX356" s="11"/>
      <c r="GY356" s="11"/>
      <c r="GZ356" s="11"/>
      <c r="HA356" s="11"/>
      <c r="HB356" s="11"/>
      <c r="HC356" s="11"/>
      <c r="HD356" s="11"/>
      <c r="HE356" s="11"/>
      <c r="HF356" s="11"/>
      <c r="HG356" s="11"/>
      <c r="HH356" s="11"/>
      <c r="HI356" s="11"/>
      <c r="HJ356" s="11"/>
      <c r="HK356" s="11"/>
      <c r="HL356" s="11"/>
      <c r="HM356" s="11"/>
      <c r="HN356" s="11"/>
      <c r="HO356" s="11"/>
      <c r="HP356" s="11"/>
      <c r="HQ356" s="11"/>
      <c r="HR356" s="11"/>
      <c r="HS356" s="11"/>
      <c r="HT356" s="11"/>
      <c r="HU356" s="11"/>
      <c r="HV356" s="11"/>
      <c r="HW356" s="11"/>
      <c r="HX356" s="11"/>
      <c r="HY356" s="11"/>
      <c r="HZ356" s="11"/>
      <c r="IA356" s="11"/>
      <c r="IB356" s="11"/>
      <c r="IC356" s="11"/>
      <c r="ID356" s="11"/>
      <c r="IE356" s="11"/>
      <c r="IF356" s="11"/>
      <c r="IG356" s="11"/>
      <c r="IH356" s="11"/>
      <c r="II356" s="11"/>
      <c r="IJ356" s="11"/>
      <c r="IK356" s="11"/>
      <c r="IL356" s="11"/>
      <c r="IM356" s="11"/>
      <c r="IN356" s="11"/>
      <c r="IO356" s="11"/>
      <c r="IP356" s="11"/>
      <c r="IQ356" s="11"/>
      <c r="IR356" s="11"/>
      <c r="IS356" s="11"/>
      <c r="IT356" s="11"/>
      <c r="IU356" s="11"/>
      <c r="IV356" s="11"/>
      <c r="IW356" s="11"/>
      <c r="IX356" s="11"/>
      <c r="IY356" s="11"/>
      <c r="IZ356" s="11"/>
      <c r="JA356" s="11"/>
      <c r="JB356" s="11"/>
      <c r="JC356" s="11"/>
      <c r="JD356" s="11"/>
      <c r="JE356" s="11"/>
      <c r="JF356" s="11"/>
      <c r="JG356" s="11"/>
      <c r="JH356" s="11"/>
      <c r="JI356" s="11"/>
      <c r="JJ356" s="11"/>
      <c r="JK356" s="11"/>
      <c r="JL356" s="11"/>
      <c r="JM356" s="11"/>
      <c r="JN356" s="11"/>
      <c r="JO356" s="11"/>
      <c r="JP356" s="11"/>
      <c r="JQ356" s="11"/>
      <c r="JR356" s="11"/>
      <c r="JS356" s="11"/>
      <c r="JT356" s="11"/>
      <c r="JU356" s="11"/>
      <c r="JV356" s="11"/>
      <c r="JW356" s="11"/>
      <c r="JX356" s="11"/>
      <c r="JY356" s="11"/>
      <c r="JZ356" s="11"/>
      <c r="KA356" s="11"/>
      <c r="KB356" s="11"/>
      <c r="KC356" s="11"/>
      <c r="KD356" s="11"/>
      <c r="KE356" s="11"/>
      <c r="KF356" s="11"/>
      <c r="KG356" s="11"/>
      <c r="KH356" s="11"/>
      <c r="KI356" s="11"/>
      <c r="KJ356" s="11"/>
      <c r="KK356" s="11"/>
      <c r="KL356" s="11"/>
      <c r="KM356" s="11"/>
      <c r="KN356" s="11"/>
      <c r="KO356" s="11"/>
      <c r="KP356" s="11"/>
      <c r="KQ356" s="11"/>
      <c r="KR356" s="11"/>
      <c r="KS356" s="11"/>
      <c r="KT356" s="11"/>
      <c r="KU356" s="11"/>
      <c r="KV356" s="11"/>
      <c r="KW356" s="11"/>
      <c r="KX356" s="11"/>
      <c r="KY356" s="11"/>
      <c r="KZ356" s="11"/>
      <c r="LA356" s="11"/>
      <c r="LB356" s="11"/>
      <c r="LC356" s="11"/>
      <c r="LD356" s="11"/>
      <c r="LE356" s="11"/>
      <c r="LF356" s="11"/>
      <c r="LG356" s="11"/>
      <c r="LH356" s="11"/>
      <c r="LI356" s="11"/>
      <c r="LJ356" s="11"/>
      <c r="LK356" s="11"/>
      <c r="LL356" s="11"/>
      <c r="LM356" s="11"/>
      <c r="LN356" s="11"/>
      <c r="LO356" s="11"/>
      <c r="LP356" s="11"/>
      <c r="LQ356" s="11"/>
      <c r="LR356" s="11"/>
      <c r="LS356" s="11"/>
      <c r="LT356" s="11"/>
      <c r="LU356" s="11"/>
      <c r="LV356" s="11"/>
      <c r="LW356" s="11"/>
      <c r="LX356" s="11"/>
      <c r="LY356" s="11"/>
      <c r="LZ356" s="11"/>
      <c r="MA356" s="11"/>
      <c r="MB356" s="11"/>
      <c r="MC356" s="11"/>
      <c r="MD356" s="11"/>
      <c r="ME356" s="11"/>
      <c r="MF356" s="11"/>
      <c r="MG356" s="11"/>
      <c r="MH356" s="11"/>
      <c r="MI356" s="11"/>
      <c r="MJ356" s="11"/>
      <c r="MK356" s="11"/>
      <c r="ML356" s="11"/>
      <c r="MM356" s="11"/>
      <c r="MN356" s="11"/>
      <c r="MO356" s="11"/>
      <c r="MP356" s="11"/>
      <c r="MQ356" s="11"/>
      <c r="MR356" s="11"/>
      <c r="MS356" s="11"/>
      <c r="MT356" s="11"/>
      <c r="MU356" s="11"/>
      <c r="MV356" s="11"/>
      <c r="MW356" s="11"/>
      <c r="MX356" s="11"/>
      <c r="MY356" s="11"/>
      <c r="MZ356" s="11"/>
      <c r="NA356" s="11"/>
      <c r="NB356" s="11"/>
      <c r="NC356" s="11"/>
      <c r="ND356" s="11"/>
      <c r="NE356" s="11"/>
      <c r="NF356" s="11"/>
      <c r="NG356" s="11"/>
      <c r="NH356" s="11"/>
      <c r="NI356" s="11"/>
      <c r="NJ356" s="11"/>
      <c r="NK356" s="11"/>
      <c r="NL356" s="11"/>
      <c r="NM356" s="11"/>
      <c r="NN356" s="11"/>
      <c r="NO356" s="11"/>
      <c r="NP356" s="11"/>
      <c r="NQ356" s="11"/>
      <c r="NR356" s="11"/>
      <c r="NS356" s="11"/>
      <c r="NT356" s="11"/>
      <c r="NU356" s="11"/>
      <c r="NV356" s="11"/>
      <c r="NW356" s="11"/>
      <c r="NX356" s="11"/>
      <c r="NY356" s="11"/>
      <c r="NZ356" s="11"/>
      <c r="OA356" s="11"/>
      <c r="OB356" s="11"/>
      <c r="OC356" s="11"/>
      <c r="OD356" s="11"/>
      <c r="OE356" s="11"/>
      <c r="OF356" s="11"/>
      <c r="OG356" s="11"/>
      <c r="OH356" s="11"/>
      <c r="OI356" s="11"/>
      <c r="OJ356" s="11"/>
      <c r="OK356" s="11"/>
      <c r="OL356" s="11"/>
      <c r="OM356" s="11"/>
      <c r="ON356" s="11"/>
      <c r="OO356" s="11"/>
      <c r="OP356" s="11"/>
      <c r="OQ356" s="11"/>
      <c r="OR356" s="11"/>
      <c r="OS356" s="11"/>
      <c r="OT356" s="11"/>
      <c r="OU356" s="11"/>
      <c r="OV356" s="11"/>
      <c r="OW356" s="11"/>
      <c r="OX356" s="11"/>
      <c r="OY356" s="11"/>
      <c r="OZ356" s="11"/>
      <c r="PA356" s="11"/>
      <c r="PB356" s="11"/>
      <c r="PC356" s="11"/>
      <c r="PD356" s="11"/>
      <c r="PE356" s="11"/>
      <c r="PF356" s="11"/>
      <c r="PG356" s="11"/>
      <c r="PH356" s="11"/>
      <c r="PI356" s="11"/>
      <c r="PJ356" s="11"/>
      <c r="PK356" s="11"/>
      <c r="PL356" s="11"/>
      <c r="PM356" s="11"/>
      <c r="PN356" s="11"/>
      <c r="PO356" s="11"/>
      <c r="PP356" s="11"/>
      <c r="PQ356" s="11"/>
      <c r="PR356" s="11"/>
      <c r="PS356" s="11"/>
      <c r="PT356" s="11"/>
      <c r="PU356" s="11"/>
      <c r="PV356" s="11"/>
      <c r="PW356" s="11"/>
      <c r="PX356" s="11"/>
      <c r="PY356" s="11"/>
      <c r="PZ356" s="11"/>
      <c r="QA356" s="11"/>
      <c r="QB356" s="11"/>
      <c r="QC356" s="11"/>
      <c r="QD356" s="11"/>
      <c r="QE356" s="11"/>
      <c r="QF356" s="11"/>
      <c r="QG356" s="11"/>
      <c r="QH356" s="11"/>
      <c r="QI356" s="11"/>
      <c r="QJ356" s="11"/>
      <c r="QK356" s="11"/>
      <c r="QL356" s="11"/>
      <c r="QM356" s="11"/>
      <c r="QN356" s="11"/>
      <c r="QO356" s="11"/>
      <c r="QP356" s="11"/>
      <c r="QQ356" s="11"/>
      <c r="QR356" s="11"/>
      <c r="QS356" s="11"/>
      <c r="QT356" s="11"/>
      <c r="QU356" s="11"/>
      <c r="QV356" s="11"/>
      <c r="QW356" s="11"/>
      <c r="QX356" s="11"/>
      <c r="QY356" s="11"/>
      <c r="QZ356" s="11"/>
      <c r="RA356" s="11"/>
      <c r="RB356" s="11"/>
      <c r="RC356" s="11"/>
      <c r="RD356" s="11"/>
      <c r="RE356" s="11"/>
      <c r="RF356" s="11"/>
      <c r="RG356" s="11"/>
      <c r="RH356" s="11"/>
      <c r="RI356" s="11"/>
      <c r="RJ356" s="11"/>
      <c r="RK356" s="11"/>
      <c r="RL356" s="11"/>
      <c r="RM356" s="11"/>
      <c r="RN356" s="11"/>
      <c r="RO356" s="11"/>
      <c r="RP356" s="11"/>
      <c r="RQ356" s="11"/>
      <c r="RR356" s="11"/>
      <c r="RS356" s="11"/>
      <c r="RT356" s="11"/>
      <c r="RU356" s="11"/>
      <c r="RV356" s="11"/>
      <c r="RW356" s="11"/>
      <c r="RX356" s="11"/>
      <c r="RY356" s="11"/>
      <c r="RZ356" s="11"/>
      <c r="SA356" s="11"/>
      <c r="SB356" s="11"/>
      <c r="SC356" s="11"/>
      <c r="SD356" s="11"/>
      <c r="SE356" s="11"/>
      <c r="SF356" s="11"/>
      <c r="SG356" s="11"/>
      <c r="SH356" s="11"/>
      <c r="SI356" s="11"/>
      <c r="SJ356" s="11"/>
      <c r="SK356" s="11"/>
      <c r="SL356" s="11"/>
      <c r="SM356" s="11"/>
      <c r="SN356" s="11"/>
      <c r="SO356" s="11"/>
      <c r="SP356" s="11"/>
      <c r="SQ356" s="11"/>
      <c r="SR356" s="11"/>
      <c r="SS356" s="11"/>
      <c r="ST356" s="11"/>
      <c r="SU356" s="11"/>
      <c r="SV356" s="11"/>
      <c r="SW356" s="11"/>
      <c r="SX356" s="11"/>
      <c r="SY356" s="11"/>
      <c r="SZ356" s="11"/>
      <c r="TA356" s="11"/>
      <c r="TB356" s="11"/>
      <c r="TC356" s="11"/>
      <c r="TD356" s="11"/>
      <c r="TE356" s="11"/>
      <c r="TF356" s="11"/>
      <c r="TG356" s="11"/>
      <c r="TH356" s="11"/>
      <c r="TI356" s="11"/>
      <c r="TJ356" s="11"/>
      <c r="TK356" s="11"/>
      <c r="TL356" s="11"/>
      <c r="TM356" s="11"/>
      <c r="TN356" s="11"/>
      <c r="TO356" s="11"/>
      <c r="TP356" s="11"/>
      <c r="TQ356" s="11"/>
      <c r="TR356" s="11"/>
      <c r="TS356" s="11"/>
      <c r="TT356" s="11"/>
      <c r="TU356" s="11"/>
      <c r="TV356" s="11"/>
      <c r="TW356" s="11"/>
      <c r="TX356" s="11"/>
      <c r="TY356" s="11"/>
      <c r="TZ356" s="11"/>
    </row>
    <row r="357" spans="1:546" x14ac:dyDescent="0.25">
      <c r="A357" s="11"/>
      <c r="B357" s="72"/>
      <c r="C357" s="1" t="s">
        <v>47</v>
      </c>
      <c r="D357" s="50"/>
      <c r="E357" s="78"/>
      <c r="F357" s="1">
        <v>0.157</v>
      </c>
      <c r="G357" s="74"/>
      <c r="I357" s="11"/>
      <c r="K357" s="41"/>
      <c r="L357" s="4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  <c r="EM357" s="11"/>
      <c r="EN357" s="11"/>
      <c r="EO357" s="11"/>
      <c r="EP357" s="11"/>
      <c r="EQ357" s="11"/>
      <c r="ER357" s="11"/>
      <c r="ES357" s="11"/>
      <c r="ET357" s="11"/>
      <c r="EU357" s="11"/>
      <c r="EV357" s="11"/>
      <c r="EW357" s="11"/>
      <c r="EX357" s="11"/>
      <c r="EY357" s="11"/>
      <c r="EZ357" s="11"/>
      <c r="FA357" s="11"/>
      <c r="FB357" s="11"/>
      <c r="FC357" s="11"/>
      <c r="FD357" s="11"/>
      <c r="FE357" s="11"/>
      <c r="FF357" s="11"/>
      <c r="FG357" s="11"/>
      <c r="FH357" s="11"/>
      <c r="FI357" s="11"/>
      <c r="FJ357" s="11"/>
      <c r="FK357" s="11"/>
      <c r="FL357" s="11"/>
      <c r="FM357" s="11"/>
      <c r="FN357" s="11"/>
      <c r="FO357" s="11"/>
      <c r="FP357" s="11"/>
      <c r="FQ357" s="11"/>
      <c r="FR357" s="11"/>
      <c r="FS357" s="11"/>
      <c r="FT357" s="11"/>
      <c r="FU357" s="11"/>
      <c r="FV357" s="11"/>
      <c r="FW357" s="11"/>
      <c r="FX357" s="11"/>
      <c r="FY357" s="11"/>
      <c r="FZ357" s="11"/>
      <c r="GA357" s="11"/>
      <c r="GB357" s="11"/>
      <c r="GC357" s="11"/>
      <c r="GD357" s="11"/>
      <c r="GE357" s="11"/>
      <c r="GF357" s="11"/>
      <c r="GG357" s="11"/>
      <c r="GH357" s="11"/>
      <c r="GI357" s="11"/>
      <c r="GJ357" s="11"/>
      <c r="GK357" s="11"/>
      <c r="GL357" s="11"/>
      <c r="GM357" s="11"/>
      <c r="GN357" s="11"/>
      <c r="GO357" s="11"/>
      <c r="GP357" s="11"/>
      <c r="GQ357" s="11"/>
      <c r="GR357" s="11"/>
      <c r="GS357" s="11"/>
      <c r="GT357" s="11"/>
      <c r="GU357" s="11"/>
      <c r="GV357" s="11"/>
      <c r="GW357" s="11"/>
      <c r="GX357" s="11"/>
      <c r="GY357" s="11"/>
      <c r="GZ357" s="11"/>
      <c r="HA357" s="11"/>
      <c r="HB357" s="11"/>
      <c r="HC357" s="11"/>
      <c r="HD357" s="11"/>
      <c r="HE357" s="11"/>
      <c r="HF357" s="11"/>
      <c r="HG357" s="11"/>
      <c r="HH357" s="11"/>
      <c r="HI357" s="11"/>
      <c r="HJ357" s="11"/>
      <c r="HK357" s="11"/>
      <c r="HL357" s="11"/>
      <c r="HM357" s="11"/>
      <c r="HN357" s="11"/>
      <c r="HO357" s="11"/>
      <c r="HP357" s="11"/>
      <c r="HQ357" s="11"/>
      <c r="HR357" s="11"/>
      <c r="HS357" s="11"/>
      <c r="HT357" s="11"/>
      <c r="HU357" s="11"/>
      <c r="HV357" s="11"/>
      <c r="HW357" s="11"/>
      <c r="HX357" s="11"/>
      <c r="HY357" s="11"/>
      <c r="HZ357" s="11"/>
      <c r="IA357" s="11"/>
      <c r="IB357" s="11"/>
      <c r="IC357" s="11"/>
      <c r="ID357" s="11"/>
      <c r="IE357" s="11"/>
      <c r="IF357" s="11"/>
      <c r="IG357" s="11"/>
      <c r="IH357" s="11"/>
      <c r="II357" s="11"/>
      <c r="IJ357" s="11"/>
      <c r="IK357" s="11"/>
      <c r="IL357" s="11"/>
      <c r="IM357" s="11"/>
      <c r="IN357" s="11"/>
      <c r="IO357" s="11"/>
      <c r="IP357" s="11"/>
      <c r="IQ357" s="11"/>
      <c r="IR357" s="11"/>
      <c r="IS357" s="11"/>
      <c r="IT357" s="11"/>
      <c r="IU357" s="11"/>
      <c r="IV357" s="11"/>
      <c r="IW357" s="11"/>
      <c r="IX357" s="11"/>
      <c r="IY357" s="11"/>
      <c r="IZ357" s="11"/>
      <c r="JA357" s="11"/>
      <c r="JB357" s="11"/>
      <c r="JC357" s="11"/>
      <c r="JD357" s="11"/>
      <c r="JE357" s="11"/>
      <c r="JF357" s="11"/>
      <c r="JG357" s="11"/>
      <c r="JH357" s="11"/>
      <c r="JI357" s="11"/>
      <c r="JJ357" s="11"/>
      <c r="JK357" s="11"/>
      <c r="JL357" s="11"/>
      <c r="JM357" s="11"/>
      <c r="JN357" s="11"/>
      <c r="JO357" s="11"/>
      <c r="JP357" s="11"/>
      <c r="JQ357" s="11"/>
      <c r="JR357" s="11"/>
      <c r="JS357" s="11"/>
      <c r="JT357" s="11"/>
      <c r="JU357" s="11"/>
      <c r="JV357" s="11"/>
      <c r="JW357" s="11"/>
      <c r="JX357" s="11"/>
      <c r="JY357" s="11"/>
      <c r="JZ357" s="11"/>
      <c r="KA357" s="11"/>
      <c r="KB357" s="11"/>
      <c r="KC357" s="11"/>
      <c r="KD357" s="11"/>
      <c r="KE357" s="11"/>
      <c r="KF357" s="11"/>
      <c r="KG357" s="11"/>
      <c r="KH357" s="11"/>
      <c r="KI357" s="11"/>
      <c r="KJ357" s="11"/>
      <c r="KK357" s="11"/>
      <c r="KL357" s="11"/>
      <c r="KM357" s="11"/>
      <c r="KN357" s="11"/>
      <c r="KO357" s="11"/>
      <c r="KP357" s="11"/>
      <c r="KQ357" s="11"/>
      <c r="KR357" s="11"/>
      <c r="KS357" s="11"/>
      <c r="KT357" s="11"/>
      <c r="KU357" s="11"/>
      <c r="KV357" s="11"/>
      <c r="KW357" s="11"/>
      <c r="KX357" s="11"/>
      <c r="KY357" s="11"/>
      <c r="KZ357" s="11"/>
      <c r="LA357" s="11"/>
      <c r="LB357" s="11"/>
      <c r="LC357" s="11"/>
      <c r="LD357" s="11"/>
      <c r="LE357" s="11"/>
      <c r="LF357" s="11"/>
      <c r="LG357" s="11"/>
      <c r="LH357" s="11"/>
      <c r="LI357" s="11"/>
      <c r="LJ357" s="11"/>
      <c r="LK357" s="11"/>
      <c r="LL357" s="11"/>
      <c r="LM357" s="11"/>
      <c r="LN357" s="11"/>
      <c r="LO357" s="11"/>
      <c r="LP357" s="11"/>
      <c r="LQ357" s="11"/>
      <c r="LR357" s="11"/>
      <c r="LS357" s="11"/>
      <c r="LT357" s="11"/>
      <c r="LU357" s="11"/>
      <c r="LV357" s="11"/>
      <c r="LW357" s="11"/>
      <c r="LX357" s="11"/>
      <c r="LY357" s="11"/>
      <c r="LZ357" s="11"/>
      <c r="MA357" s="11"/>
      <c r="MB357" s="11"/>
      <c r="MC357" s="11"/>
      <c r="MD357" s="11"/>
      <c r="ME357" s="11"/>
      <c r="MF357" s="11"/>
      <c r="MG357" s="11"/>
      <c r="MH357" s="11"/>
      <c r="MI357" s="11"/>
      <c r="MJ357" s="11"/>
      <c r="MK357" s="11"/>
      <c r="ML357" s="11"/>
      <c r="MM357" s="11"/>
      <c r="MN357" s="11"/>
      <c r="MO357" s="11"/>
      <c r="MP357" s="11"/>
      <c r="MQ357" s="11"/>
      <c r="MR357" s="11"/>
      <c r="MS357" s="11"/>
      <c r="MT357" s="11"/>
      <c r="MU357" s="11"/>
      <c r="MV357" s="11"/>
      <c r="MW357" s="11"/>
      <c r="MX357" s="11"/>
      <c r="MY357" s="11"/>
      <c r="MZ357" s="11"/>
      <c r="NA357" s="11"/>
      <c r="NB357" s="11"/>
      <c r="NC357" s="11"/>
      <c r="ND357" s="11"/>
      <c r="NE357" s="11"/>
      <c r="NF357" s="11"/>
      <c r="NG357" s="11"/>
      <c r="NH357" s="11"/>
      <c r="NI357" s="11"/>
      <c r="NJ357" s="11"/>
      <c r="NK357" s="11"/>
      <c r="NL357" s="11"/>
      <c r="NM357" s="11"/>
      <c r="NN357" s="11"/>
      <c r="NO357" s="11"/>
      <c r="NP357" s="11"/>
      <c r="NQ357" s="11"/>
      <c r="NR357" s="11"/>
      <c r="NS357" s="11"/>
      <c r="NT357" s="11"/>
      <c r="NU357" s="11"/>
      <c r="NV357" s="11"/>
      <c r="NW357" s="11"/>
      <c r="NX357" s="11"/>
      <c r="NY357" s="11"/>
      <c r="NZ357" s="11"/>
      <c r="OA357" s="11"/>
      <c r="OB357" s="11"/>
      <c r="OC357" s="11"/>
      <c r="OD357" s="11"/>
      <c r="OE357" s="11"/>
      <c r="OF357" s="11"/>
      <c r="OG357" s="11"/>
      <c r="OH357" s="11"/>
      <c r="OI357" s="11"/>
      <c r="OJ357" s="11"/>
      <c r="OK357" s="11"/>
      <c r="OL357" s="11"/>
      <c r="OM357" s="11"/>
      <c r="ON357" s="11"/>
      <c r="OO357" s="11"/>
      <c r="OP357" s="11"/>
      <c r="OQ357" s="11"/>
      <c r="OR357" s="11"/>
      <c r="OS357" s="11"/>
      <c r="OT357" s="11"/>
      <c r="OU357" s="11"/>
      <c r="OV357" s="11"/>
      <c r="OW357" s="11"/>
      <c r="OX357" s="11"/>
      <c r="OY357" s="11"/>
      <c r="OZ357" s="11"/>
      <c r="PA357" s="11"/>
      <c r="PB357" s="11"/>
      <c r="PC357" s="11"/>
      <c r="PD357" s="11"/>
      <c r="PE357" s="11"/>
      <c r="PF357" s="11"/>
      <c r="PG357" s="11"/>
      <c r="PH357" s="11"/>
      <c r="PI357" s="11"/>
      <c r="PJ357" s="11"/>
      <c r="PK357" s="11"/>
      <c r="PL357" s="11"/>
      <c r="PM357" s="11"/>
      <c r="PN357" s="11"/>
      <c r="PO357" s="11"/>
      <c r="PP357" s="11"/>
      <c r="PQ357" s="11"/>
      <c r="PR357" s="11"/>
      <c r="PS357" s="11"/>
      <c r="PT357" s="11"/>
      <c r="PU357" s="11"/>
      <c r="PV357" s="11"/>
      <c r="PW357" s="11"/>
      <c r="PX357" s="11"/>
      <c r="PY357" s="11"/>
      <c r="PZ357" s="11"/>
      <c r="QA357" s="11"/>
      <c r="QB357" s="11"/>
      <c r="QC357" s="11"/>
      <c r="QD357" s="11"/>
      <c r="QE357" s="11"/>
      <c r="QF357" s="11"/>
      <c r="QG357" s="11"/>
      <c r="QH357" s="11"/>
      <c r="QI357" s="11"/>
      <c r="QJ357" s="11"/>
      <c r="QK357" s="11"/>
      <c r="QL357" s="11"/>
      <c r="QM357" s="11"/>
      <c r="QN357" s="11"/>
      <c r="QO357" s="11"/>
      <c r="QP357" s="11"/>
      <c r="QQ357" s="11"/>
      <c r="QR357" s="11"/>
      <c r="QS357" s="11"/>
      <c r="QT357" s="11"/>
      <c r="QU357" s="11"/>
      <c r="QV357" s="11"/>
      <c r="QW357" s="11"/>
      <c r="QX357" s="11"/>
      <c r="QY357" s="11"/>
      <c r="QZ357" s="11"/>
      <c r="RA357" s="11"/>
      <c r="RB357" s="11"/>
      <c r="RC357" s="11"/>
      <c r="RD357" s="11"/>
      <c r="RE357" s="11"/>
      <c r="RF357" s="11"/>
      <c r="RG357" s="11"/>
      <c r="RH357" s="11"/>
      <c r="RI357" s="11"/>
      <c r="RJ357" s="11"/>
      <c r="RK357" s="11"/>
      <c r="RL357" s="11"/>
      <c r="RM357" s="11"/>
      <c r="RN357" s="11"/>
      <c r="RO357" s="11"/>
      <c r="RP357" s="11"/>
      <c r="RQ357" s="11"/>
      <c r="RR357" s="11"/>
      <c r="RS357" s="11"/>
      <c r="RT357" s="11"/>
      <c r="RU357" s="11"/>
      <c r="RV357" s="11"/>
      <c r="RW357" s="11"/>
      <c r="RX357" s="11"/>
      <c r="RY357" s="11"/>
      <c r="RZ357" s="11"/>
      <c r="SA357" s="11"/>
      <c r="SB357" s="11"/>
      <c r="SC357" s="11"/>
      <c r="SD357" s="11"/>
      <c r="SE357" s="11"/>
      <c r="SF357" s="11"/>
      <c r="SG357" s="11"/>
      <c r="SH357" s="11"/>
      <c r="SI357" s="11"/>
      <c r="SJ357" s="11"/>
      <c r="SK357" s="11"/>
      <c r="SL357" s="11"/>
      <c r="SM357" s="11"/>
      <c r="SN357" s="11"/>
      <c r="SO357" s="11"/>
      <c r="SP357" s="11"/>
      <c r="SQ357" s="11"/>
      <c r="SR357" s="11"/>
      <c r="SS357" s="11"/>
      <c r="ST357" s="11"/>
      <c r="SU357" s="11"/>
      <c r="SV357" s="11"/>
      <c r="SW357" s="11"/>
      <c r="SX357" s="11"/>
      <c r="SY357" s="11"/>
      <c r="SZ357" s="11"/>
      <c r="TA357" s="11"/>
      <c r="TB357" s="11"/>
      <c r="TC357" s="11"/>
      <c r="TD357" s="11"/>
      <c r="TE357" s="11"/>
      <c r="TF357" s="11"/>
      <c r="TG357" s="11"/>
      <c r="TH357" s="11"/>
      <c r="TI357" s="11"/>
      <c r="TJ357" s="11"/>
      <c r="TK357" s="11"/>
      <c r="TL357" s="11"/>
      <c r="TM357" s="11"/>
      <c r="TN357" s="11"/>
      <c r="TO357" s="11"/>
      <c r="TP357" s="11"/>
      <c r="TQ357" s="11"/>
      <c r="TR357" s="11"/>
      <c r="TS357" s="11"/>
      <c r="TT357" s="11"/>
      <c r="TU357" s="11"/>
      <c r="TV357" s="11"/>
      <c r="TW357" s="11"/>
      <c r="TX357" s="11"/>
      <c r="TY357" s="11"/>
      <c r="TZ357" s="11"/>
    </row>
    <row r="358" spans="1:546" x14ac:dyDescent="0.25">
      <c r="A358" s="11"/>
      <c r="B358" s="72"/>
      <c r="C358" s="1" t="s">
        <v>70</v>
      </c>
      <c r="D358" s="50"/>
      <c r="E358" s="78"/>
      <c r="F358" s="1">
        <v>0.20499999999999999</v>
      </c>
      <c r="G358" s="74"/>
      <c r="I358" s="11"/>
      <c r="J358" s="41"/>
      <c r="K358" s="41"/>
      <c r="L358" s="4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  <c r="EM358" s="11"/>
      <c r="EN358" s="11"/>
      <c r="EO358" s="11"/>
      <c r="EP358" s="11"/>
      <c r="EQ358" s="11"/>
      <c r="ER358" s="11"/>
      <c r="ES358" s="11"/>
      <c r="ET358" s="11"/>
      <c r="EU358" s="11"/>
      <c r="EV358" s="11"/>
      <c r="EW358" s="11"/>
      <c r="EX358" s="11"/>
      <c r="EY358" s="11"/>
      <c r="EZ358" s="11"/>
      <c r="FA358" s="11"/>
      <c r="FB358" s="11"/>
      <c r="FC358" s="11"/>
      <c r="FD358" s="11"/>
      <c r="FE358" s="11"/>
      <c r="FF358" s="11"/>
      <c r="FG358" s="11"/>
      <c r="FH358" s="11"/>
      <c r="FI358" s="11"/>
      <c r="FJ358" s="11"/>
      <c r="FK358" s="11"/>
      <c r="FL358" s="11"/>
      <c r="FM358" s="11"/>
      <c r="FN358" s="11"/>
      <c r="FO358" s="11"/>
      <c r="FP358" s="11"/>
      <c r="FQ358" s="11"/>
      <c r="FR358" s="11"/>
      <c r="FS358" s="11"/>
      <c r="FT358" s="11"/>
      <c r="FU358" s="11"/>
      <c r="FV358" s="11"/>
      <c r="FW358" s="11"/>
      <c r="FX358" s="11"/>
      <c r="FY358" s="11"/>
      <c r="FZ358" s="11"/>
      <c r="GA358" s="11"/>
      <c r="GB358" s="11"/>
      <c r="GC358" s="11"/>
      <c r="GD358" s="11"/>
      <c r="GE358" s="11"/>
      <c r="GF358" s="11"/>
      <c r="GG358" s="11"/>
      <c r="GH358" s="11"/>
      <c r="GI358" s="11"/>
      <c r="GJ358" s="11"/>
      <c r="GK358" s="11"/>
      <c r="GL358" s="11"/>
      <c r="GM358" s="11"/>
      <c r="GN358" s="11"/>
      <c r="GO358" s="11"/>
      <c r="GP358" s="11"/>
      <c r="GQ358" s="11"/>
      <c r="GR358" s="11"/>
      <c r="GS358" s="11"/>
      <c r="GT358" s="11"/>
      <c r="GU358" s="11"/>
      <c r="GV358" s="11"/>
      <c r="GW358" s="11"/>
      <c r="GX358" s="11"/>
      <c r="GY358" s="11"/>
      <c r="GZ358" s="11"/>
      <c r="HA358" s="11"/>
      <c r="HB358" s="11"/>
      <c r="HC358" s="11"/>
      <c r="HD358" s="11"/>
      <c r="HE358" s="11"/>
      <c r="HF358" s="11"/>
      <c r="HG358" s="11"/>
      <c r="HH358" s="11"/>
      <c r="HI358" s="11"/>
      <c r="HJ358" s="11"/>
      <c r="HK358" s="11"/>
      <c r="HL358" s="11"/>
      <c r="HM358" s="11"/>
      <c r="HN358" s="11"/>
      <c r="HO358" s="11"/>
      <c r="HP358" s="11"/>
      <c r="HQ358" s="11"/>
      <c r="HR358" s="11"/>
      <c r="HS358" s="11"/>
      <c r="HT358" s="11"/>
      <c r="HU358" s="11"/>
      <c r="HV358" s="11"/>
      <c r="HW358" s="11"/>
      <c r="HX358" s="11"/>
      <c r="HY358" s="11"/>
      <c r="HZ358" s="11"/>
      <c r="IA358" s="11"/>
      <c r="IB358" s="11"/>
      <c r="IC358" s="11"/>
      <c r="ID358" s="11"/>
      <c r="IE358" s="11"/>
      <c r="IF358" s="11"/>
      <c r="IG358" s="11"/>
      <c r="IH358" s="11"/>
      <c r="II358" s="11"/>
      <c r="IJ358" s="11"/>
      <c r="IK358" s="11"/>
      <c r="IL358" s="11"/>
      <c r="IM358" s="11"/>
      <c r="IN358" s="11"/>
      <c r="IO358" s="11"/>
      <c r="IP358" s="11"/>
      <c r="IQ358" s="11"/>
      <c r="IR358" s="11"/>
      <c r="IS358" s="11"/>
      <c r="IT358" s="11"/>
      <c r="IU358" s="11"/>
      <c r="IV358" s="11"/>
      <c r="IW358" s="11"/>
      <c r="IX358" s="11"/>
      <c r="IY358" s="11"/>
      <c r="IZ358" s="11"/>
      <c r="JA358" s="11"/>
      <c r="JB358" s="11"/>
      <c r="JC358" s="11"/>
      <c r="JD358" s="11"/>
      <c r="JE358" s="11"/>
      <c r="JF358" s="11"/>
      <c r="JG358" s="11"/>
      <c r="JH358" s="11"/>
      <c r="JI358" s="11"/>
      <c r="JJ358" s="11"/>
      <c r="JK358" s="11"/>
      <c r="JL358" s="11"/>
      <c r="JM358" s="11"/>
      <c r="JN358" s="11"/>
      <c r="JO358" s="11"/>
      <c r="JP358" s="11"/>
      <c r="JQ358" s="11"/>
      <c r="JR358" s="11"/>
      <c r="JS358" s="11"/>
      <c r="JT358" s="11"/>
      <c r="JU358" s="11"/>
      <c r="JV358" s="11"/>
      <c r="JW358" s="11"/>
      <c r="JX358" s="11"/>
      <c r="JY358" s="11"/>
      <c r="JZ358" s="11"/>
      <c r="KA358" s="11"/>
      <c r="KB358" s="11"/>
      <c r="KC358" s="11"/>
      <c r="KD358" s="11"/>
      <c r="KE358" s="11"/>
      <c r="KF358" s="11"/>
      <c r="KG358" s="11"/>
      <c r="KH358" s="11"/>
      <c r="KI358" s="11"/>
      <c r="KJ358" s="11"/>
      <c r="KK358" s="11"/>
      <c r="KL358" s="11"/>
      <c r="KM358" s="11"/>
      <c r="KN358" s="11"/>
      <c r="KO358" s="11"/>
      <c r="KP358" s="11"/>
      <c r="KQ358" s="11"/>
      <c r="KR358" s="11"/>
      <c r="KS358" s="11"/>
      <c r="KT358" s="11"/>
      <c r="KU358" s="11"/>
      <c r="KV358" s="11"/>
      <c r="KW358" s="11"/>
      <c r="KX358" s="11"/>
      <c r="KY358" s="11"/>
      <c r="KZ358" s="11"/>
      <c r="LA358" s="11"/>
      <c r="LB358" s="11"/>
      <c r="LC358" s="11"/>
      <c r="LD358" s="11"/>
      <c r="LE358" s="11"/>
      <c r="LF358" s="11"/>
      <c r="LG358" s="11"/>
      <c r="LH358" s="11"/>
      <c r="LI358" s="11"/>
      <c r="LJ358" s="11"/>
      <c r="LK358" s="11"/>
      <c r="LL358" s="11"/>
      <c r="LM358" s="11"/>
      <c r="LN358" s="11"/>
      <c r="LO358" s="11"/>
      <c r="LP358" s="11"/>
      <c r="LQ358" s="11"/>
      <c r="LR358" s="11"/>
      <c r="LS358" s="11"/>
      <c r="LT358" s="11"/>
      <c r="LU358" s="11"/>
      <c r="LV358" s="11"/>
      <c r="LW358" s="11"/>
      <c r="LX358" s="11"/>
      <c r="LY358" s="11"/>
      <c r="LZ358" s="11"/>
      <c r="MA358" s="11"/>
      <c r="MB358" s="11"/>
      <c r="MC358" s="11"/>
      <c r="MD358" s="11"/>
      <c r="ME358" s="11"/>
      <c r="MF358" s="11"/>
      <c r="MG358" s="11"/>
      <c r="MH358" s="11"/>
      <c r="MI358" s="11"/>
      <c r="MJ358" s="11"/>
      <c r="MK358" s="11"/>
      <c r="ML358" s="11"/>
      <c r="MM358" s="11"/>
      <c r="MN358" s="11"/>
      <c r="MO358" s="11"/>
      <c r="MP358" s="11"/>
      <c r="MQ358" s="11"/>
      <c r="MR358" s="11"/>
      <c r="MS358" s="11"/>
      <c r="MT358" s="11"/>
      <c r="MU358" s="11"/>
      <c r="MV358" s="11"/>
      <c r="MW358" s="11"/>
      <c r="MX358" s="11"/>
      <c r="MY358" s="11"/>
      <c r="MZ358" s="11"/>
      <c r="NA358" s="11"/>
      <c r="NB358" s="11"/>
      <c r="NC358" s="11"/>
      <c r="ND358" s="11"/>
      <c r="NE358" s="11"/>
      <c r="NF358" s="11"/>
      <c r="NG358" s="11"/>
      <c r="NH358" s="11"/>
      <c r="NI358" s="11"/>
      <c r="NJ358" s="11"/>
      <c r="NK358" s="11"/>
      <c r="NL358" s="11"/>
      <c r="NM358" s="11"/>
      <c r="NN358" s="11"/>
      <c r="NO358" s="11"/>
      <c r="NP358" s="11"/>
      <c r="NQ358" s="11"/>
      <c r="NR358" s="11"/>
      <c r="NS358" s="11"/>
      <c r="NT358" s="11"/>
      <c r="NU358" s="11"/>
      <c r="NV358" s="11"/>
      <c r="NW358" s="11"/>
      <c r="NX358" s="11"/>
      <c r="NY358" s="11"/>
      <c r="NZ358" s="11"/>
      <c r="OA358" s="11"/>
      <c r="OB358" s="11"/>
      <c r="OC358" s="11"/>
      <c r="OD358" s="11"/>
      <c r="OE358" s="11"/>
      <c r="OF358" s="11"/>
      <c r="OG358" s="11"/>
      <c r="OH358" s="11"/>
      <c r="OI358" s="11"/>
      <c r="OJ358" s="11"/>
      <c r="OK358" s="11"/>
      <c r="OL358" s="11"/>
      <c r="OM358" s="11"/>
      <c r="ON358" s="11"/>
      <c r="OO358" s="11"/>
      <c r="OP358" s="11"/>
      <c r="OQ358" s="11"/>
      <c r="OR358" s="11"/>
      <c r="OS358" s="11"/>
      <c r="OT358" s="11"/>
      <c r="OU358" s="11"/>
      <c r="OV358" s="11"/>
      <c r="OW358" s="11"/>
      <c r="OX358" s="11"/>
      <c r="OY358" s="11"/>
      <c r="OZ358" s="11"/>
      <c r="PA358" s="11"/>
      <c r="PB358" s="11"/>
      <c r="PC358" s="11"/>
      <c r="PD358" s="11"/>
      <c r="PE358" s="11"/>
      <c r="PF358" s="11"/>
      <c r="PG358" s="11"/>
      <c r="PH358" s="11"/>
      <c r="PI358" s="11"/>
      <c r="PJ358" s="11"/>
      <c r="PK358" s="11"/>
      <c r="PL358" s="11"/>
      <c r="PM358" s="11"/>
      <c r="PN358" s="11"/>
      <c r="PO358" s="11"/>
      <c r="PP358" s="11"/>
      <c r="PQ358" s="11"/>
      <c r="PR358" s="11"/>
      <c r="PS358" s="11"/>
      <c r="PT358" s="11"/>
      <c r="PU358" s="11"/>
      <c r="PV358" s="11"/>
      <c r="PW358" s="11"/>
      <c r="PX358" s="11"/>
      <c r="PY358" s="11"/>
      <c r="PZ358" s="11"/>
      <c r="QA358" s="11"/>
      <c r="QB358" s="11"/>
      <c r="QC358" s="11"/>
      <c r="QD358" s="11"/>
      <c r="QE358" s="11"/>
      <c r="QF358" s="11"/>
      <c r="QG358" s="11"/>
      <c r="QH358" s="11"/>
      <c r="QI358" s="11"/>
      <c r="QJ358" s="11"/>
      <c r="QK358" s="11"/>
      <c r="QL358" s="11"/>
      <c r="QM358" s="11"/>
      <c r="QN358" s="11"/>
      <c r="QO358" s="11"/>
      <c r="QP358" s="11"/>
      <c r="QQ358" s="11"/>
      <c r="QR358" s="11"/>
      <c r="QS358" s="11"/>
      <c r="QT358" s="11"/>
      <c r="QU358" s="11"/>
      <c r="QV358" s="11"/>
      <c r="QW358" s="11"/>
      <c r="QX358" s="11"/>
      <c r="QY358" s="11"/>
      <c r="QZ358" s="11"/>
      <c r="RA358" s="11"/>
      <c r="RB358" s="11"/>
      <c r="RC358" s="11"/>
      <c r="RD358" s="11"/>
      <c r="RE358" s="11"/>
      <c r="RF358" s="11"/>
      <c r="RG358" s="11"/>
      <c r="RH358" s="11"/>
      <c r="RI358" s="11"/>
      <c r="RJ358" s="11"/>
      <c r="RK358" s="11"/>
      <c r="RL358" s="11"/>
      <c r="RM358" s="11"/>
      <c r="RN358" s="11"/>
      <c r="RO358" s="11"/>
      <c r="RP358" s="11"/>
      <c r="RQ358" s="11"/>
      <c r="RR358" s="11"/>
      <c r="RS358" s="11"/>
      <c r="RT358" s="11"/>
      <c r="RU358" s="11"/>
      <c r="RV358" s="11"/>
      <c r="RW358" s="11"/>
      <c r="RX358" s="11"/>
      <c r="RY358" s="11"/>
      <c r="RZ358" s="11"/>
      <c r="SA358" s="11"/>
      <c r="SB358" s="11"/>
      <c r="SC358" s="11"/>
      <c r="SD358" s="11"/>
      <c r="SE358" s="11"/>
      <c r="SF358" s="11"/>
      <c r="SG358" s="11"/>
      <c r="SH358" s="11"/>
      <c r="SI358" s="11"/>
      <c r="SJ358" s="11"/>
      <c r="SK358" s="11"/>
      <c r="SL358" s="11"/>
      <c r="SM358" s="11"/>
      <c r="SN358" s="11"/>
      <c r="SO358" s="11"/>
      <c r="SP358" s="11"/>
      <c r="SQ358" s="11"/>
      <c r="SR358" s="11"/>
      <c r="SS358" s="11"/>
      <c r="ST358" s="11"/>
      <c r="SU358" s="11"/>
      <c r="SV358" s="11"/>
      <c r="SW358" s="11"/>
      <c r="SX358" s="11"/>
      <c r="SY358" s="11"/>
      <c r="SZ358" s="11"/>
      <c r="TA358" s="11"/>
      <c r="TB358" s="11"/>
      <c r="TC358" s="11"/>
      <c r="TD358" s="11"/>
      <c r="TE358" s="11"/>
      <c r="TF358" s="11"/>
      <c r="TG358" s="11"/>
      <c r="TH358" s="11"/>
      <c r="TI358" s="11"/>
      <c r="TJ358" s="11"/>
      <c r="TK358" s="11"/>
      <c r="TL358" s="11"/>
      <c r="TM358" s="11"/>
      <c r="TN358" s="11"/>
      <c r="TO358" s="11"/>
      <c r="TP358" s="11"/>
      <c r="TQ358" s="11"/>
      <c r="TR358" s="11"/>
      <c r="TS358" s="11"/>
      <c r="TT358" s="11"/>
      <c r="TU358" s="11"/>
      <c r="TV358" s="11"/>
      <c r="TW358" s="11"/>
      <c r="TX358" s="11"/>
      <c r="TY358" s="11"/>
      <c r="TZ358" s="11"/>
    </row>
    <row r="359" spans="1:546" x14ac:dyDescent="0.25">
      <c r="A359" s="11"/>
      <c r="B359" s="72"/>
      <c r="C359" s="1" t="s">
        <v>71</v>
      </c>
      <c r="D359" s="50"/>
      <c r="E359" s="79"/>
      <c r="F359" s="1">
        <v>0.15</v>
      </c>
      <c r="G359" s="75"/>
      <c r="I359" s="11"/>
      <c r="J359" s="41"/>
      <c r="K359" s="41"/>
      <c r="L359" s="4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  <c r="EM359" s="11"/>
      <c r="EN359" s="11"/>
      <c r="EO359" s="11"/>
      <c r="EP359" s="11"/>
      <c r="EQ359" s="11"/>
      <c r="ER359" s="11"/>
      <c r="ES359" s="11"/>
      <c r="ET359" s="11"/>
      <c r="EU359" s="11"/>
      <c r="EV359" s="11"/>
      <c r="EW359" s="11"/>
      <c r="EX359" s="11"/>
      <c r="EY359" s="11"/>
      <c r="EZ359" s="11"/>
      <c r="FA359" s="11"/>
      <c r="FB359" s="11"/>
      <c r="FC359" s="11"/>
      <c r="FD359" s="11"/>
      <c r="FE359" s="11"/>
      <c r="FF359" s="11"/>
      <c r="FG359" s="11"/>
      <c r="FH359" s="11"/>
      <c r="FI359" s="11"/>
      <c r="FJ359" s="11"/>
      <c r="FK359" s="11"/>
      <c r="FL359" s="11"/>
      <c r="FM359" s="11"/>
      <c r="FN359" s="11"/>
      <c r="FO359" s="11"/>
      <c r="FP359" s="11"/>
      <c r="FQ359" s="11"/>
      <c r="FR359" s="11"/>
      <c r="FS359" s="11"/>
      <c r="FT359" s="11"/>
      <c r="FU359" s="11"/>
      <c r="FV359" s="11"/>
      <c r="FW359" s="11"/>
      <c r="FX359" s="11"/>
      <c r="FY359" s="11"/>
      <c r="FZ359" s="11"/>
      <c r="GA359" s="11"/>
      <c r="GB359" s="11"/>
      <c r="GC359" s="11"/>
      <c r="GD359" s="11"/>
      <c r="GE359" s="11"/>
      <c r="GF359" s="11"/>
      <c r="GG359" s="11"/>
      <c r="GH359" s="11"/>
      <c r="GI359" s="11"/>
      <c r="GJ359" s="11"/>
      <c r="GK359" s="11"/>
      <c r="GL359" s="11"/>
      <c r="GM359" s="11"/>
      <c r="GN359" s="11"/>
      <c r="GO359" s="11"/>
      <c r="GP359" s="11"/>
      <c r="GQ359" s="11"/>
      <c r="GR359" s="11"/>
      <c r="GS359" s="11"/>
      <c r="GT359" s="11"/>
      <c r="GU359" s="11"/>
      <c r="GV359" s="11"/>
      <c r="GW359" s="11"/>
      <c r="GX359" s="11"/>
      <c r="GY359" s="11"/>
      <c r="GZ359" s="11"/>
      <c r="HA359" s="11"/>
      <c r="HB359" s="11"/>
      <c r="HC359" s="11"/>
      <c r="HD359" s="11"/>
      <c r="HE359" s="11"/>
      <c r="HF359" s="11"/>
      <c r="HG359" s="11"/>
      <c r="HH359" s="11"/>
      <c r="HI359" s="11"/>
      <c r="HJ359" s="11"/>
      <c r="HK359" s="11"/>
      <c r="HL359" s="11"/>
      <c r="HM359" s="11"/>
      <c r="HN359" s="11"/>
      <c r="HO359" s="11"/>
      <c r="HP359" s="11"/>
      <c r="HQ359" s="11"/>
      <c r="HR359" s="11"/>
      <c r="HS359" s="11"/>
      <c r="HT359" s="11"/>
      <c r="HU359" s="11"/>
      <c r="HV359" s="11"/>
      <c r="HW359" s="11"/>
      <c r="HX359" s="11"/>
      <c r="HY359" s="11"/>
      <c r="HZ359" s="11"/>
      <c r="IA359" s="11"/>
      <c r="IB359" s="11"/>
      <c r="IC359" s="11"/>
      <c r="ID359" s="11"/>
      <c r="IE359" s="11"/>
      <c r="IF359" s="11"/>
      <c r="IG359" s="11"/>
      <c r="IH359" s="11"/>
      <c r="II359" s="11"/>
      <c r="IJ359" s="11"/>
      <c r="IK359" s="11"/>
      <c r="IL359" s="11"/>
      <c r="IM359" s="11"/>
      <c r="IN359" s="11"/>
      <c r="IO359" s="11"/>
      <c r="IP359" s="11"/>
      <c r="IQ359" s="11"/>
      <c r="IR359" s="11"/>
      <c r="IS359" s="11"/>
      <c r="IT359" s="11"/>
      <c r="IU359" s="11"/>
      <c r="IV359" s="11"/>
      <c r="IW359" s="11"/>
      <c r="IX359" s="11"/>
      <c r="IY359" s="11"/>
      <c r="IZ359" s="11"/>
      <c r="JA359" s="11"/>
      <c r="JB359" s="11"/>
      <c r="JC359" s="11"/>
      <c r="JD359" s="11"/>
      <c r="JE359" s="11"/>
      <c r="JF359" s="11"/>
      <c r="JG359" s="11"/>
      <c r="JH359" s="11"/>
      <c r="JI359" s="11"/>
      <c r="JJ359" s="11"/>
      <c r="JK359" s="11"/>
      <c r="JL359" s="11"/>
      <c r="JM359" s="11"/>
      <c r="JN359" s="11"/>
      <c r="JO359" s="11"/>
      <c r="JP359" s="11"/>
      <c r="JQ359" s="11"/>
      <c r="JR359" s="11"/>
      <c r="JS359" s="11"/>
      <c r="JT359" s="11"/>
      <c r="JU359" s="11"/>
      <c r="JV359" s="11"/>
      <c r="JW359" s="11"/>
      <c r="JX359" s="11"/>
      <c r="JY359" s="11"/>
      <c r="JZ359" s="11"/>
      <c r="KA359" s="11"/>
      <c r="KB359" s="11"/>
      <c r="KC359" s="11"/>
      <c r="KD359" s="11"/>
      <c r="KE359" s="11"/>
      <c r="KF359" s="11"/>
      <c r="KG359" s="11"/>
      <c r="KH359" s="11"/>
      <c r="KI359" s="11"/>
      <c r="KJ359" s="11"/>
      <c r="KK359" s="11"/>
      <c r="KL359" s="11"/>
      <c r="KM359" s="11"/>
      <c r="KN359" s="11"/>
      <c r="KO359" s="11"/>
      <c r="KP359" s="11"/>
      <c r="KQ359" s="11"/>
      <c r="KR359" s="11"/>
      <c r="KS359" s="11"/>
      <c r="KT359" s="11"/>
      <c r="KU359" s="11"/>
      <c r="KV359" s="11"/>
      <c r="KW359" s="11"/>
      <c r="KX359" s="11"/>
      <c r="KY359" s="11"/>
      <c r="KZ359" s="11"/>
      <c r="LA359" s="11"/>
      <c r="LB359" s="11"/>
      <c r="LC359" s="11"/>
      <c r="LD359" s="11"/>
      <c r="LE359" s="11"/>
      <c r="LF359" s="11"/>
      <c r="LG359" s="11"/>
      <c r="LH359" s="11"/>
      <c r="LI359" s="11"/>
      <c r="LJ359" s="11"/>
      <c r="LK359" s="11"/>
      <c r="LL359" s="11"/>
      <c r="LM359" s="11"/>
      <c r="LN359" s="11"/>
      <c r="LO359" s="11"/>
      <c r="LP359" s="11"/>
      <c r="LQ359" s="11"/>
      <c r="LR359" s="11"/>
      <c r="LS359" s="11"/>
      <c r="LT359" s="11"/>
      <c r="LU359" s="11"/>
      <c r="LV359" s="11"/>
      <c r="LW359" s="11"/>
      <c r="LX359" s="11"/>
      <c r="LY359" s="11"/>
      <c r="LZ359" s="11"/>
      <c r="MA359" s="11"/>
      <c r="MB359" s="11"/>
      <c r="MC359" s="11"/>
      <c r="MD359" s="11"/>
      <c r="ME359" s="11"/>
      <c r="MF359" s="11"/>
      <c r="MG359" s="11"/>
      <c r="MH359" s="11"/>
      <c r="MI359" s="11"/>
      <c r="MJ359" s="11"/>
      <c r="MK359" s="11"/>
      <c r="ML359" s="11"/>
      <c r="MM359" s="11"/>
      <c r="MN359" s="11"/>
      <c r="MO359" s="11"/>
      <c r="MP359" s="11"/>
      <c r="MQ359" s="11"/>
      <c r="MR359" s="11"/>
      <c r="MS359" s="11"/>
      <c r="MT359" s="11"/>
      <c r="MU359" s="11"/>
      <c r="MV359" s="11"/>
      <c r="MW359" s="11"/>
      <c r="MX359" s="11"/>
      <c r="MY359" s="11"/>
      <c r="MZ359" s="11"/>
      <c r="NA359" s="11"/>
      <c r="NB359" s="11"/>
      <c r="NC359" s="11"/>
      <c r="ND359" s="11"/>
      <c r="NE359" s="11"/>
      <c r="NF359" s="11"/>
      <c r="NG359" s="11"/>
      <c r="NH359" s="11"/>
      <c r="NI359" s="11"/>
      <c r="NJ359" s="11"/>
      <c r="NK359" s="11"/>
      <c r="NL359" s="11"/>
      <c r="NM359" s="11"/>
      <c r="NN359" s="11"/>
      <c r="NO359" s="11"/>
      <c r="NP359" s="11"/>
      <c r="NQ359" s="11"/>
      <c r="NR359" s="11"/>
      <c r="NS359" s="11"/>
      <c r="NT359" s="11"/>
      <c r="NU359" s="11"/>
      <c r="NV359" s="11"/>
      <c r="NW359" s="11"/>
      <c r="NX359" s="11"/>
      <c r="NY359" s="11"/>
      <c r="NZ359" s="11"/>
      <c r="OA359" s="11"/>
      <c r="OB359" s="11"/>
      <c r="OC359" s="11"/>
      <c r="OD359" s="11"/>
      <c r="OE359" s="11"/>
      <c r="OF359" s="11"/>
      <c r="OG359" s="11"/>
      <c r="OH359" s="11"/>
      <c r="OI359" s="11"/>
      <c r="OJ359" s="11"/>
      <c r="OK359" s="11"/>
      <c r="OL359" s="11"/>
      <c r="OM359" s="11"/>
      <c r="ON359" s="11"/>
      <c r="OO359" s="11"/>
      <c r="OP359" s="11"/>
      <c r="OQ359" s="11"/>
      <c r="OR359" s="11"/>
      <c r="OS359" s="11"/>
      <c r="OT359" s="11"/>
      <c r="OU359" s="11"/>
      <c r="OV359" s="11"/>
      <c r="OW359" s="11"/>
      <c r="OX359" s="11"/>
      <c r="OY359" s="11"/>
      <c r="OZ359" s="11"/>
      <c r="PA359" s="11"/>
      <c r="PB359" s="11"/>
      <c r="PC359" s="11"/>
      <c r="PD359" s="11"/>
      <c r="PE359" s="11"/>
      <c r="PF359" s="11"/>
      <c r="PG359" s="11"/>
      <c r="PH359" s="11"/>
      <c r="PI359" s="11"/>
      <c r="PJ359" s="11"/>
      <c r="PK359" s="11"/>
      <c r="PL359" s="11"/>
      <c r="PM359" s="11"/>
      <c r="PN359" s="11"/>
      <c r="PO359" s="11"/>
      <c r="PP359" s="11"/>
      <c r="PQ359" s="11"/>
      <c r="PR359" s="11"/>
      <c r="PS359" s="11"/>
      <c r="PT359" s="11"/>
      <c r="PU359" s="11"/>
      <c r="PV359" s="11"/>
      <c r="PW359" s="11"/>
      <c r="PX359" s="11"/>
      <c r="PY359" s="11"/>
      <c r="PZ359" s="11"/>
      <c r="QA359" s="11"/>
      <c r="QB359" s="11"/>
      <c r="QC359" s="11"/>
      <c r="QD359" s="11"/>
      <c r="QE359" s="11"/>
      <c r="QF359" s="11"/>
      <c r="QG359" s="11"/>
      <c r="QH359" s="11"/>
      <c r="QI359" s="11"/>
      <c r="QJ359" s="11"/>
      <c r="QK359" s="11"/>
      <c r="QL359" s="11"/>
      <c r="QM359" s="11"/>
      <c r="QN359" s="11"/>
      <c r="QO359" s="11"/>
      <c r="QP359" s="11"/>
      <c r="QQ359" s="11"/>
      <c r="QR359" s="11"/>
      <c r="QS359" s="11"/>
      <c r="QT359" s="11"/>
      <c r="QU359" s="11"/>
      <c r="QV359" s="11"/>
      <c r="QW359" s="11"/>
      <c r="QX359" s="11"/>
      <c r="QY359" s="11"/>
      <c r="QZ359" s="11"/>
      <c r="RA359" s="11"/>
      <c r="RB359" s="11"/>
      <c r="RC359" s="11"/>
      <c r="RD359" s="11"/>
      <c r="RE359" s="11"/>
      <c r="RF359" s="11"/>
      <c r="RG359" s="11"/>
      <c r="RH359" s="11"/>
      <c r="RI359" s="11"/>
      <c r="RJ359" s="11"/>
      <c r="RK359" s="11"/>
      <c r="RL359" s="11"/>
      <c r="RM359" s="11"/>
      <c r="RN359" s="11"/>
      <c r="RO359" s="11"/>
      <c r="RP359" s="11"/>
      <c r="RQ359" s="11"/>
      <c r="RR359" s="11"/>
      <c r="RS359" s="11"/>
      <c r="RT359" s="11"/>
      <c r="RU359" s="11"/>
      <c r="RV359" s="11"/>
      <c r="RW359" s="11"/>
      <c r="RX359" s="11"/>
      <c r="RY359" s="11"/>
      <c r="RZ359" s="11"/>
      <c r="SA359" s="11"/>
      <c r="SB359" s="11"/>
      <c r="SC359" s="11"/>
      <c r="SD359" s="11"/>
      <c r="SE359" s="11"/>
      <c r="SF359" s="11"/>
      <c r="SG359" s="11"/>
      <c r="SH359" s="11"/>
      <c r="SI359" s="11"/>
      <c r="SJ359" s="11"/>
      <c r="SK359" s="11"/>
      <c r="SL359" s="11"/>
      <c r="SM359" s="11"/>
      <c r="SN359" s="11"/>
      <c r="SO359" s="11"/>
      <c r="SP359" s="11"/>
      <c r="SQ359" s="11"/>
      <c r="SR359" s="11"/>
      <c r="SS359" s="11"/>
      <c r="ST359" s="11"/>
      <c r="SU359" s="11"/>
      <c r="SV359" s="11"/>
      <c r="SW359" s="11"/>
      <c r="SX359" s="11"/>
      <c r="SY359" s="11"/>
      <c r="SZ359" s="11"/>
      <c r="TA359" s="11"/>
      <c r="TB359" s="11"/>
      <c r="TC359" s="11"/>
      <c r="TD359" s="11"/>
      <c r="TE359" s="11"/>
      <c r="TF359" s="11"/>
      <c r="TG359" s="11"/>
      <c r="TH359" s="11"/>
      <c r="TI359" s="11"/>
      <c r="TJ359" s="11"/>
      <c r="TK359" s="11"/>
      <c r="TL359" s="11"/>
      <c r="TM359" s="11"/>
      <c r="TN359" s="11"/>
      <c r="TO359" s="11"/>
      <c r="TP359" s="11"/>
      <c r="TQ359" s="11"/>
      <c r="TR359" s="11"/>
      <c r="TS359" s="11"/>
      <c r="TT359" s="11"/>
      <c r="TU359" s="11"/>
      <c r="TV359" s="11"/>
      <c r="TW359" s="11"/>
      <c r="TX359" s="11"/>
      <c r="TY359" s="11"/>
      <c r="TZ359" s="11"/>
    </row>
    <row r="360" spans="1:546" x14ac:dyDescent="0.25">
      <c r="A360" s="11"/>
      <c r="B360" s="72">
        <v>3815</v>
      </c>
      <c r="C360" s="1" t="s">
        <v>3</v>
      </c>
      <c r="D360" s="1">
        <v>4.726</v>
      </c>
      <c r="E360" s="77">
        <f t="shared" ref="E360" si="16">AVERAGE(D360:D363)</f>
        <v>6.1549999999999994</v>
      </c>
      <c r="F360" s="1">
        <v>2.1859999999999999</v>
      </c>
      <c r="G360" s="73">
        <f t="shared" ref="G360" si="17">AVERAGE(F360:F367)</f>
        <v>1.2697500000000002</v>
      </c>
      <c r="I360" s="11"/>
      <c r="J360" s="41"/>
      <c r="K360" s="41"/>
      <c r="L360" s="4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  <c r="GW360" s="11"/>
      <c r="GX360" s="11"/>
      <c r="GY360" s="11"/>
      <c r="GZ360" s="11"/>
      <c r="HA360" s="11"/>
      <c r="HB360" s="11"/>
      <c r="HC360" s="11"/>
      <c r="HD360" s="11"/>
      <c r="HE360" s="11"/>
      <c r="HF360" s="11"/>
      <c r="HG360" s="11"/>
      <c r="HH360" s="11"/>
      <c r="HI360" s="11"/>
      <c r="HJ360" s="11"/>
      <c r="HK360" s="11"/>
      <c r="HL360" s="11"/>
      <c r="HM360" s="11"/>
      <c r="HN360" s="11"/>
      <c r="HO360" s="11"/>
      <c r="HP360" s="11"/>
      <c r="HQ360" s="11"/>
      <c r="HR360" s="11"/>
      <c r="HS360" s="11"/>
      <c r="HT360" s="11"/>
      <c r="HU360" s="11"/>
      <c r="HV360" s="11"/>
      <c r="HW360" s="11"/>
      <c r="HX360" s="11"/>
      <c r="HY360" s="11"/>
      <c r="HZ360" s="11"/>
      <c r="IA360" s="11"/>
      <c r="IB360" s="11"/>
      <c r="IC360" s="11"/>
      <c r="ID360" s="11"/>
      <c r="IE360" s="11"/>
      <c r="IF360" s="11"/>
      <c r="IG360" s="11"/>
      <c r="IH360" s="11"/>
      <c r="II360" s="11"/>
      <c r="IJ360" s="11"/>
      <c r="IK360" s="11"/>
      <c r="IL360" s="11"/>
      <c r="IM360" s="11"/>
      <c r="IN360" s="11"/>
      <c r="IO360" s="11"/>
      <c r="IP360" s="11"/>
      <c r="IQ360" s="11"/>
      <c r="IR360" s="11"/>
      <c r="IS360" s="11"/>
      <c r="IT360" s="11"/>
      <c r="IU360" s="11"/>
      <c r="IV360" s="11"/>
      <c r="IW360" s="11"/>
      <c r="IX360" s="11"/>
      <c r="IY360" s="11"/>
      <c r="IZ360" s="11"/>
      <c r="JA360" s="11"/>
      <c r="JB360" s="11"/>
      <c r="JC360" s="11"/>
      <c r="JD360" s="11"/>
      <c r="JE360" s="11"/>
      <c r="JF360" s="11"/>
      <c r="JG360" s="11"/>
      <c r="JH360" s="11"/>
      <c r="JI360" s="11"/>
      <c r="JJ360" s="11"/>
      <c r="JK360" s="11"/>
      <c r="JL360" s="11"/>
      <c r="JM360" s="11"/>
      <c r="JN360" s="11"/>
      <c r="JO360" s="11"/>
      <c r="JP360" s="11"/>
      <c r="JQ360" s="11"/>
      <c r="JR360" s="11"/>
      <c r="JS360" s="11"/>
      <c r="JT360" s="11"/>
      <c r="JU360" s="11"/>
      <c r="JV360" s="11"/>
      <c r="JW360" s="11"/>
      <c r="JX360" s="11"/>
      <c r="JY360" s="11"/>
      <c r="JZ360" s="11"/>
      <c r="KA360" s="11"/>
      <c r="KB360" s="11"/>
      <c r="KC360" s="11"/>
      <c r="KD360" s="11"/>
      <c r="KE360" s="11"/>
      <c r="KF360" s="11"/>
      <c r="KG360" s="11"/>
      <c r="KH360" s="11"/>
      <c r="KI360" s="11"/>
      <c r="KJ360" s="11"/>
      <c r="KK360" s="11"/>
      <c r="KL360" s="11"/>
      <c r="KM360" s="11"/>
      <c r="KN360" s="11"/>
      <c r="KO360" s="11"/>
      <c r="KP360" s="11"/>
      <c r="KQ360" s="11"/>
      <c r="KR360" s="11"/>
      <c r="KS360" s="11"/>
      <c r="KT360" s="11"/>
      <c r="KU360" s="11"/>
      <c r="KV360" s="11"/>
      <c r="KW360" s="11"/>
      <c r="KX360" s="11"/>
      <c r="KY360" s="11"/>
      <c r="KZ360" s="11"/>
      <c r="LA360" s="11"/>
      <c r="LB360" s="11"/>
      <c r="LC360" s="11"/>
      <c r="LD360" s="11"/>
      <c r="LE360" s="11"/>
      <c r="LF360" s="11"/>
      <c r="LG360" s="11"/>
      <c r="LH360" s="11"/>
      <c r="LI360" s="11"/>
      <c r="LJ360" s="11"/>
      <c r="LK360" s="11"/>
      <c r="LL360" s="11"/>
      <c r="LM360" s="11"/>
      <c r="LN360" s="11"/>
      <c r="LO360" s="11"/>
      <c r="LP360" s="11"/>
      <c r="LQ360" s="11"/>
      <c r="LR360" s="11"/>
      <c r="LS360" s="11"/>
      <c r="LT360" s="11"/>
      <c r="LU360" s="11"/>
      <c r="LV360" s="11"/>
      <c r="LW360" s="11"/>
      <c r="LX360" s="11"/>
      <c r="LY360" s="11"/>
      <c r="LZ360" s="11"/>
      <c r="MA360" s="11"/>
      <c r="MB360" s="11"/>
      <c r="MC360" s="11"/>
      <c r="MD360" s="11"/>
      <c r="ME360" s="11"/>
      <c r="MF360" s="11"/>
      <c r="MG360" s="11"/>
      <c r="MH360" s="11"/>
      <c r="MI360" s="11"/>
      <c r="MJ360" s="11"/>
      <c r="MK360" s="11"/>
      <c r="ML360" s="11"/>
      <c r="MM360" s="11"/>
      <c r="MN360" s="11"/>
      <c r="MO360" s="11"/>
      <c r="MP360" s="11"/>
      <c r="MQ360" s="11"/>
      <c r="MR360" s="11"/>
      <c r="MS360" s="11"/>
      <c r="MT360" s="11"/>
      <c r="MU360" s="11"/>
      <c r="MV360" s="11"/>
      <c r="MW360" s="11"/>
      <c r="MX360" s="11"/>
      <c r="MY360" s="11"/>
      <c r="MZ360" s="11"/>
      <c r="NA360" s="11"/>
      <c r="NB360" s="11"/>
      <c r="NC360" s="11"/>
      <c r="ND360" s="11"/>
      <c r="NE360" s="11"/>
      <c r="NF360" s="11"/>
      <c r="NG360" s="11"/>
      <c r="NH360" s="11"/>
      <c r="NI360" s="11"/>
      <c r="NJ360" s="11"/>
      <c r="NK360" s="11"/>
      <c r="NL360" s="11"/>
      <c r="NM360" s="11"/>
      <c r="NN360" s="11"/>
      <c r="NO360" s="11"/>
      <c r="NP360" s="11"/>
      <c r="NQ360" s="11"/>
      <c r="NR360" s="11"/>
      <c r="NS360" s="11"/>
      <c r="NT360" s="11"/>
      <c r="NU360" s="11"/>
      <c r="NV360" s="11"/>
      <c r="NW360" s="11"/>
      <c r="NX360" s="11"/>
      <c r="NY360" s="11"/>
      <c r="NZ360" s="11"/>
      <c r="OA360" s="11"/>
      <c r="OB360" s="11"/>
      <c r="OC360" s="11"/>
      <c r="OD360" s="11"/>
      <c r="OE360" s="11"/>
      <c r="OF360" s="11"/>
      <c r="OG360" s="11"/>
      <c r="OH360" s="11"/>
      <c r="OI360" s="11"/>
      <c r="OJ360" s="11"/>
      <c r="OK360" s="11"/>
      <c r="OL360" s="11"/>
      <c r="OM360" s="11"/>
      <c r="ON360" s="11"/>
      <c r="OO360" s="11"/>
      <c r="OP360" s="11"/>
      <c r="OQ360" s="11"/>
      <c r="OR360" s="11"/>
      <c r="OS360" s="11"/>
      <c r="OT360" s="11"/>
      <c r="OU360" s="11"/>
      <c r="OV360" s="11"/>
      <c r="OW360" s="11"/>
      <c r="OX360" s="11"/>
      <c r="OY360" s="11"/>
      <c r="OZ360" s="11"/>
      <c r="PA360" s="11"/>
      <c r="PB360" s="11"/>
      <c r="PC360" s="11"/>
      <c r="PD360" s="11"/>
      <c r="PE360" s="11"/>
      <c r="PF360" s="11"/>
      <c r="PG360" s="11"/>
      <c r="PH360" s="11"/>
      <c r="PI360" s="11"/>
      <c r="PJ360" s="11"/>
      <c r="PK360" s="11"/>
      <c r="PL360" s="11"/>
      <c r="PM360" s="11"/>
      <c r="PN360" s="11"/>
      <c r="PO360" s="11"/>
      <c r="PP360" s="11"/>
      <c r="PQ360" s="11"/>
      <c r="PR360" s="11"/>
      <c r="PS360" s="11"/>
      <c r="PT360" s="11"/>
      <c r="PU360" s="11"/>
      <c r="PV360" s="11"/>
      <c r="PW360" s="11"/>
      <c r="PX360" s="11"/>
      <c r="PY360" s="11"/>
      <c r="PZ360" s="11"/>
      <c r="QA360" s="11"/>
      <c r="QB360" s="11"/>
      <c r="QC360" s="11"/>
      <c r="QD360" s="11"/>
      <c r="QE360" s="11"/>
      <c r="QF360" s="11"/>
      <c r="QG360" s="11"/>
      <c r="QH360" s="11"/>
      <c r="QI360" s="11"/>
      <c r="QJ360" s="11"/>
      <c r="QK360" s="11"/>
      <c r="QL360" s="11"/>
      <c r="QM360" s="11"/>
      <c r="QN360" s="11"/>
      <c r="QO360" s="11"/>
      <c r="QP360" s="11"/>
      <c r="QQ360" s="11"/>
      <c r="QR360" s="11"/>
      <c r="QS360" s="11"/>
      <c r="QT360" s="11"/>
      <c r="QU360" s="11"/>
      <c r="QV360" s="11"/>
      <c r="QW360" s="11"/>
      <c r="QX360" s="11"/>
      <c r="QY360" s="11"/>
      <c r="QZ360" s="11"/>
      <c r="RA360" s="11"/>
      <c r="RB360" s="11"/>
      <c r="RC360" s="11"/>
      <c r="RD360" s="11"/>
      <c r="RE360" s="11"/>
      <c r="RF360" s="11"/>
      <c r="RG360" s="11"/>
      <c r="RH360" s="11"/>
      <c r="RI360" s="11"/>
      <c r="RJ360" s="11"/>
      <c r="RK360" s="11"/>
      <c r="RL360" s="11"/>
      <c r="RM360" s="11"/>
      <c r="RN360" s="11"/>
      <c r="RO360" s="11"/>
      <c r="RP360" s="11"/>
      <c r="RQ360" s="11"/>
      <c r="RR360" s="11"/>
      <c r="RS360" s="11"/>
      <c r="RT360" s="11"/>
      <c r="RU360" s="11"/>
      <c r="RV360" s="11"/>
      <c r="RW360" s="11"/>
      <c r="RX360" s="11"/>
      <c r="RY360" s="11"/>
      <c r="RZ360" s="11"/>
      <c r="SA360" s="11"/>
      <c r="SB360" s="11"/>
      <c r="SC360" s="11"/>
      <c r="SD360" s="11"/>
      <c r="SE360" s="11"/>
      <c r="SF360" s="11"/>
      <c r="SG360" s="11"/>
      <c r="SH360" s="11"/>
      <c r="SI360" s="11"/>
      <c r="SJ360" s="11"/>
      <c r="SK360" s="11"/>
      <c r="SL360" s="11"/>
      <c r="SM360" s="11"/>
      <c r="SN360" s="11"/>
      <c r="SO360" s="11"/>
      <c r="SP360" s="11"/>
      <c r="SQ360" s="11"/>
      <c r="SR360" s="11"/>
      <c r="SS360" s="11"/>
      <c r="ST360" s="11"/>
      <c r="SU360" s="11"/>
      <c r="SV360" s="11"/>
      <c r="SW360" s="11"/>
      <c r="SX360" s="11"/>
      <c r="SY360" s="11"/>
      <c r="SZ360" s="11"/>
      <c r="TA360" s="11"/>
      <c r="TB360" s="11"/>
      <c r="TC360" s="11"/>
      <c r="TD360" s="11"/>
      <c r="TE360" s="11"/>
      <c r="TF360" s="11"/>
      <c r="TG360" s="11"/>
      <c r="TH360" s="11"/>
      <c r="TI360" s="11"/>
      <c r="TJ360" s="11"/>
      <c r="TK360" s="11"/>
      <c r="TL360" s="11"/>
      <c r="TM360" s="11"/>
      <c r="TN360" s="11"/>
      <c r="TO360" s="11"/>
      <c r="TP360" s="11"/>
      <c r="TQ360" s="11"/>
      <c r="TR360" s="11"/>
      <c r="TS360" s="11"/>
      <c r="TT360" s="11"/>
      <c r="TU360" s="11"/>
      <c r="TV360" s="11"/>
      <c r="TW360" s="11"/>
      <c r="TX360" s="11"/>
      <c r="TY360" s="11"/>
      <c r="TZ360" s="11"/>
    </row>
    <row r="361" spans="1:546" x14ac:dyDescent="0.25">
      <c r="A361" s="11"/>
      <c r="B361" s="72"/>
      <c r="C361" s="1" t="s">
        <v>4</v>
      </c>
      <c r="D361" s="1">
        <v>4.6509999999999998</v>
      </c>
      <c r="E361" s="78"/>
      <c r="F361" s="1">
        <v>1.748</v>
      </c>
      <c r="G361" s="74"/>
      <c r="I361" s="11"/>
      <c r="J361" s="41"/>
      <c r="K361" s="41"/>
      <c r="L361" s="4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  <c r="EM361" s="11"/>
      <c r="EN361" s="11"/>
      <c r="EO361" s="11"/>
      <c r="EP361" s="11"/>
      <c r="EQ361" s="11"/>
      <c r="ER361" s="11"/>
      <c r="ES361" s="11"/>
      <c r="ET361" s="11"/>
      <c r="EU361" s="11"/>
      <c r="EV361" s="11"/>
      <c r="EW361" s="11"/>
      <c r="EX361" s="11"/>
      <c r="EY361" s="11"/>
      <c r="EZ361" s="11"/>
      <c r="FA361" s="11"/>
      <c r="FB361" s="11"/>
      <c r="FC361" s="11"/>
      <c r="FD361" s="11"/>
      <c r="FE361" s="11"/>
      <c r="FF361" s="11"/>
      <c r="FG361" s="11"/>
      <c r="FH361" s="11"/>
      <c r="FI361" s="11"/>
      <c r="FJ361" s="11"/>
      <c r="FK361" s="11"/>
      <c r="FL361" s="11"/>
      <c r="FM361" s="11"/>
      <c r="FN361" s="11"/>
      <c r="FO361" s="11"/>
      <c r="FP361" s="11"/>
      <c r="FQ361" s="11"/>
      <c r="FR361" s="11"/>
      <c r="FS361" s="11"/>
      <c r="FT361" s="11"/>
      <c r="FU361" s="11"/>
      <c r="FV361" s="11"/>
      <c r="FW361" s="11"/>
      <c r="FX361" s="11"/>
      <c r="FY361" s="11"/>
      <c r="FZ361" s="11"/>
      <c r="GA361" s="11"/>
      <c r="GB361" s="11"/>
      <c r="GC361" s="11"/>
      <c r="GD361" s="11"/>
      <c r="GE361" s="11"/>
      <c r="GF361" s="11"/>
      <c r="GG361" s="11"/>
      <c r="GH361" s="11"/>
      <c r="GI361" s="11"/>
      <c r="GJ361" s="11"/>
      <c r="GK361" s="11"/>
      <c r="GL361" s="11"/>
      <c r="GM361" s="11"/>
      <c r="GN361" s="11"/>
      <c r="GO361" s="11"/>
      <c r="GP361" s="11"/>
      <c r="GQ361" s="11"/>
      <c r="GR361" s="11"/>
      <c r="GS361" s="11"/>
      <c r="GT361" s="11"/>
      <c r="GU361" s="11"/>
      <c r="GV361" s="11"/>
      <c r="GW361" s="11"/>
      <c r="GX361" s="11"/>
      <c r="GY361" s="11"/>
      <c r="GZ361" s="11"/>
      <c r="HA361" s="11"/>
      <c r="HB361" s="11"/>
      <c r="HC361" s="11"/>
      <c r="HD361" s="11"/>
      <c r="HE361" s="11"/>
      <c r="HF361" s="11"/>
      <c r="HG361" s="11"/>
      <c r="HH361" s="11"/>
      <c r="HI361" s="11"/>
      <c r="HJ361" s="11"/>
      <c r="HK361" s="11"/>
      <c r="HL361" s="11"/>
      <c r="HM361" s="11"/>
      <c r="HN361" s="11"/>
      <c r="HO361" s="11"/>
      <c r="HP361" s="11"/>
      <c r="HQ361" s="11"/>
      <c r="HR361" s="11"/>
      <c r="HS361" s="11"/>
      <c r="HT361" s="11"/>
      <c r="HU361" s="11"/>
      <c r="HV361" s="11"/>
      <c r="HW361" s="11"/>
      <c r="HX361" s="11"/>
      <c r="HY361" s="11"/>
      <c r="HZ361" s="11"/>
      <c r="IA361" s="11"/>
      <c r="IB361" s="11"/>
      <c r="IC361" s="11"/>
      <c r="ID361" s="11"/>
      <c r="IE361" s="11"/>
      <c r="IF361" s="11"/>
      <c r="IG361" s="11"/>
      <c r="IH361" s="11"/>
      <c r="II361" s="11"/>
      <c r="IJ361" s="11"/>
      <c r="IK361" s="11"/>
      <c r="IL361" s="11"/>
      <c r="IM361" s="11"/>
      <c r="IN361" s="11"/>
      <c r="IO361" s="11"/>
      <c r="IP361" s="11"/>
      <c r="IQ361" s="11"/>
      <c r="IR361" s="11"/>
      <c r="IS361" s="11"/>
      <c r="IT361" s="11"/>
      <c r="IU361" s="11"/>
      <c r="IV361" s="11"/>
      <c r="IW361" s="11"/>
      <c r="IX361" s="11"/>
      <c r="IY361" s="11"/>
      <c r="IZ361" s="11"/>
      <c r="JA361" s="11"/>
      <c r="JB361" s="11"/>
      <c r="JC361" s="11"/>
      <c r="JD361" s="11"/>
      <c r="JE361" s="11"/>
      <c r="JF361" s="11"/>
      <c r="JG361" s="11"/>
      <c r="JH361" s="11"/>
      <c r="JI361" s="11"/>
      <c r="JJ361" s="11"/>
      <c r="JK361" s="11"/>
      <c r="JL361" s="11"/>
      <c r="JM361" s="11"/>
      <c r="JN361" s="11"/>
      <c r="JO361" s="11"/>
      <c r="JP361" s="11"/>
      <c r="JQ361" s="11"/>
      <c r="JR361" s="11"/>
      <c r="JS361" s="11"/>
      <c r="JT361" s="11"/>
      <c r="JU361" s="11"/>
      <c r="JV361" s="11"/>
      <c r="JW361" s="11"/>
      <c r="JX361" s="11"/>
      <c r="JY361" s="11"/>
      <c r="JZ361" s="11"/>
      <c r="KA361" s="11"/>
      <c r="KB361" s="11"/>
      <c r="KC361" s="11"/>
      <c r="KD361" s="11"/>
      <c r="KE361" s="11"/>
      <c r="KF361" s="11"/>
      <c r="KG361" s="11"/>
      <c r="KH361" s="11"/>
      <c r="KI361" s="11"/>
      <c r="KJ361" s="11"/>
      <c r="KK361" s="11"/>
      <c r="KL361" s="11"/>
      <c r="KM361" s="11"/>
      <c r="KN361" s="11"/>
      <c r="KO361" s="11"/>
      <c r="KP361" s="11"/>
      <c r="KQ361" s="11"/>
      <c r="KR361" s="11"/>
      <c r="KS361" s="11"/>
      <c r="KT361" s="11"/>
      <c r="KU361" s="11"/>
      <c r="KV361" s="11"/>
      <c r="KW361" s="11"/>
      <c r="KX361" s="11"/>
      <c r="KY361" s="11"/>
      <c r="KZ361" s="11"/>
      <c r="LA361" s="11"/>
      <c r="LB361" s="11"/>
      <c r="LC361" s="11"/>
      <c r="LD361" s="11"/>
      <c r="LE361" s="11"/>
      <c r="LF361" s="11"/>
      <c r="LG361" s="11"/>
      <c r="LH361" s="11"/>
      <c r="LI361" s="11"/>
      <c r="LJ361" s="11"/>
      <c r="LK361" s="11"/>
      <c r="LL361" s="11"/>
      <c r="LM361" s="11"/>
      <c r="LN361" s="11"/>
      <c r="LO361" s="11"/>
      <c r="LP361" s="11"/>
      <c r="LQ361" s="11"/>
      <c r="LR361" s="11"/>
      <c r="LS361" s="11"/>
      <c r="LT361" s="11"/>
      <c r="LU361" s="11"/>
      <c r="LV361" s="11"/>
      <c r="LW361" s="11"/>
      <c r="LX361" s="11"/>
      <c r="LY361" s="11"/>
      <c r="LZ361" s="11"/>
      <c r="MA361" s="11"/>
      <c r="MB361" s="11"/>
      <c r="MC361" s="11"/>
      <c r="MD361" s="11"/>
      <c r="ME361" s="11"/>
      <c r="MF361" s="11"/>
      <c r="MG361" s="11"/>
      <c r="MH361" s="11"/>
      <c r="MI361" s="11"/>
      <c r="MJ361" s="11"/>
      <c r="MK361" s="11"/>
      <c r="ML361" s="11"/>
      <c r="MM361" s="11"/>
      <c r="MN361" s="11"/>
      <c r="MO361" s="11"/>
      <c r="MP361" s="11"/>
      <c r="MQ361" s="11"/>
      <c r="MR361" s="11"/>
      <c r="MS361" s="11"/>
      <c r="MT361" s="11"/>
      <c r="MU361" s="11"/>
      <c r="MV361" s="11"/>
      <c r="MW361" s="11"/>
      <c r="MX361" s="11"/>
      <c r="MY361" s="11"/>
      <c r="MZ361" s="11"/>
      <c r="NA361" s="11"/>
      <c r="NB361" s="11"/>
      <c r="NC361" s="11"/>
      <c r="ND361" s="11"/>
      <c r="NE361" s="11"/>
      <c r="NF361" s="11"/>
      <c r="NG361" s="11"/>
      <c r="NH361" s="11"/>
      <c r="NI361" s="11"/>
      <c r="NJ361" s="11"/>
      <c r="NK361" s="11"/>
      <c r="NL361" s="11"/>
      <c r="NM361" s="11"/>
      <c r="NN361" s="11"/>
      <c r="NO361" s="11"/>
      <c r="NP361" s="11"/>
      <c r="NQ361" s="11"/>
      <c r="NR361" s="11"/>
      <c r="NS361" s="11"/>
      <c r="NT361" s="11"/>
      <c r="NU361" s="11"/>
      <c r="NV361" s="11"/>
      <c r="NW361" s="11"/>
      <c r="NX361" s="11"/>
      <c r="NY361" s="11"/>
      <c r="NZ361" s="11"/>
      <c r="OA361" s="11"/>
      <c r="OB361" s="11"/>
      <c r="OC361" s="11"/>
      <c r="OD361" s="11"/>
      <c r="OE361" s="11"/>
      <c r="OF361" s="11"/>
      <c r="OG361" s="11"/>
      <c r="OH361" s="11"/>
      <c r="OI361" s="11"/>
      <c r="OJ361" s="11"/>
      <c r="OK361" s="11"/>
      <c r="OL361" s="11"/>
      <c r="OM361" s="11"/>
      <c r="ON361" s="11"/>
      <c r="OO361" s="11"/>
      <c r="OP361" s="11"/>
      <c r="OQ361" s="11"/>
      <c r="OR361" s="11"/>
      <c r="OS361" s="11"/>
      <c r="OT361" s="11"/>
      <c r="OU361" s="11"/>
      <c r="OV361" s="11"/>
      <c r="OW361" s="11"/>
      <c r="OX361" s="11"/>
      <c r="OY361" s="11"/>
      <c r="OZ361" s="11"/>
      <c r="PA361" s="11"/>
      <c r="PB361" s="11"/>
      <c r="PC361" s="11"/>
      <c r="PD361" s="11"/>
      <c r="PE361" s="11"/>
      <c r="PF361" s="11"/>
      <c r="PG361" s="11"/>
      <c r="PH361" s="11"/>
      <c r="PI361" s="11"/>
      <c r="PJ361" s="11"/>
      <c r="PK361" s="11"/>
      <c r="PL361" s="11"/>
      <c r="PM361" s="11"/>
      <c r="PN361" s="11"/>
      <c r="PO361" s="11"/>
      <c r="PP361" s="11"/>
      <c r="PQ361" s="11"/>
      <c r="PR361" s="11"/>
      <c r="PS361" s="11"/>
      <c r="PT361" s="11"/>
      <c r="PU361" s="11"/>
      <c r="PV361" s="11"/>
      <c r="PW361" s="11"/>
      <c r="PX361" s="11"/>
      <c r="PY361" s="11"/>
      <c r="PZ361" s="11"/>
      <c r="QA361" s="11"/>
      <c r="QB361" s="11"/>
      <c r="QC361" s="11"/>
      <c r="QD361" s="11"/>
      <c r="QE361" s="11"/>
      <c r="QF361" s="11"/>
      <c r="QG361" s="11"/>
      <c r="QH361" s="11"/>
      <c r="QI361" s="11"/>
      <c r="QJ361" s="11"/>
      <c r="QK361" s="11"/>
      <c r="QL361" s="11"/>
      <c r="QM361" s="11"/>
      <c r="QN361" s="11"/>
      <c r="QO361" s="11"/>
      <c r="QP361" s="11"/>
      <c r="QQ361" s="11"/>
      <c r="QR361" s="11"/>
      <c r="QS361" s="11"/>
      <c r="QT361" s="11"/>
      <c r="QU361" s="11"/>
      <c r="QV361" s="11"/>
      <c r="QW361" s="11"/>
      <c r="QX361" s="11"/>
      <c r="QY361" s="11"/>
      <c r="QZ361" s="11"/>
      <c r="RA361" s="11"/>
      <c r="RB361" s="11"/>
      <c r="RC361" s="11"/>
      <c r="RD361" s="11"/>
      <c r="RE361" s="11"/>
      <c r="RF361" s="11"/>
      <c r="RG361" s="11"/>
      <c r="RH361" s="11"/>
      <c r="RI361" s="11"/>
      <c r="RJ361" s="11"/>
      <c r="RK361" s="11"/>
      <c r="RL361" s="11"/>
      <c r="RM361" s="11"/>
      <c r="RN361" s="11"/>
      <c r="RO361" s="11"/>
      <c r="RP361" s="11"/>
      <c r="RQ361" s="11"/>
      <c r="RR361" s="11"/>
      <c r="RS361" s="11"/>
      <c r="RT361" s="11"/>
      <c r="RU361" s="11"/>
      <c r="RV361" s="11"/>
      <c r="RW361" s="11"/>
      <c r="RX361" s="11"/>
      <c r="RY361" s="11"/>
      <c r="RZ361" s="11"/>
      <c r="SA361" s="11"/>
      <c r="SB361" s="11"/>
      <c r="SC361" s="11"/>
      <c r="SD361" s="11"/>
      <c r="SE361" s="11"/>
      <c r="SF361" s="11"/>
      <c r="SG361" s="11"/>
      <c r="SH361" s="11"/>
      <c r="SI361" s="11"/>
      <c r="SJ361" s="11"/>
      <c r="SK361" s="11"/>
      <c r="SL361" s="11"/>
      <c r="SM361" s="11"/>
      <c r="SN361" s="11"/>
      <c r="SO361" s="11"/>
      <c r="SP361" s="11"/>
      <c r="SQ361" s="11"/>
      <c r="SR361" s="11"/>
      <c r="SS361" s="11"/>
      <c r="ST361" s="11"/>
      <c r="SU361" s="11"/>
      <c r="SV361" s="11"/>
      <c r="SW361" s="11"/>
      <c r="SX361" s="11"/>
      <c r="SY361" s="11"/>
      <c r="SZ361" s="11"/>
      <c r="TA361" s="11"/>
      <c r="TB361" s="11"/>
      <c r="TC361" s="11"/>
      <c r="TD361" s="11"/>
      <c r="TE361" s="11"/>
      <c r="TF361" s="11"/>
      <c r="TG361" s="11"/>
      <c r="TH361" s="11"/>
      <c r="TI361" s="11"/>
      <c r="TJ361" s="11"/>
      <c r="TK361" s="11"/>
      <c r="TL361" s="11"/>
      <c r="TM361" s="11"/>
      <c r="TN361" s="11"/>
      <c r="TO361" s="11"/>
      <c r="TP361" s="11"/>
      <c r="TQ361" s="11"/>
      <c r="TR361" s="11"/>
      <c r="TS361" s="11"/>
      <c r="TT361" s="11"/>
      <c r="TU361" s="11"/>
      <c r="TV361" s="11"/>
      <c r="TW361" s="11"/>
      <c r="TX361" s="11"/>
      <c r="TY361" s="11"/>
      <c r="TZ361" s="11"/>
    </row>
    <row r="362" spans="1:546" x14ac:dyDescent="0.25">
      <c r="A362" s="11"/>
      <c r="B362" s="72"/>
      <c r="C362" s="1" t="s">
        <v>5</v>
      </c>
      <c r="D362" s="1">
        <v>8.2210000000000001</v>
      </c>
      <c r="E362" s="78"/>
      <c r="F362" s="1">
        <v>1.8520000000000001</v>
      </c>
      <c r="G362" s="74"/>
      <c r="I362" s="11"/>
      <c r="J362" s="41"/>
      <c r="K362" s="41"/>
      <c r="L362" s="4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  <c r="EM362" s="11"/>
      <c r="EN362" s="11"/>
      <c r="EO362" s="11"/>
      <c r="EP362" s="11"/>
      <c r="EQ362" s="11"/>
      <c r="ER362" s="11"/>
      <c r="ES362" s="11"/>
      <c r="ET362" s="11"/>
      <c r="EU362" s="11"/>
      <c r="EV362" s="11"/>
      <c r="EW362" s="11"/>
      <c r="EX362" s="11"/>
      <c r="EY362" s="11"/>
      <c r="EZ362" s="11"/>
      <c r="FA362" s="11"/>
      <c r="FB362" s="11"/>
      <c r="FC362" s="11"/>
      <c r="FD362" s="11"/>
      <c r="FE362" s="11"/>
      <c r="FF362" s="11"/>
      <c r="FG362" s="11"/>
      <c r="FH362" s="11"/>
      <c r="FI362" s="11"/>
      <c r="FJ362" s="11"/>
      <c r="FK362" s="11"/>
      <c r="FL362" s="11"/>
      <c r="FM362" s="11"/>
      <c r="FN362" s="11"/>
      <c r="FO362" s="11"/>
      <c r="FP362" s="11"/>
      <c r="FQ362" s="11"/>
      <c r="FR362" s="11"/>
      <c r="FS362" s="11"/>
      <c r="FT362" s="11"/>
      <c r="FU362" s="11"/>
      <c r="FV362" s="11"/>
      <c r="FW362" s="11"/>
      <c r="FX362" s="11"/>
      <c r="FY362" s="11"/>
      <c r="FZ362" s="11"/>
      <c r="GA362" s="11"/>
      <c r="GB362" s="11"/>
      <c r="GC362" s="11"/>
      <c r="GD362" s="11"/>
      <c r="GE362" s="11"/>
      <c r="GF362" s="11"/>
      <c r="GG362" s="11"/>
      <c r="GH362" s="11"/>
      <c r="GI362" s="11"/>
      <c r="GJ362" s="11"/>
      <c r="GK362" s="11"/>
      <c r="GL362" s="11"/>
      <c r="GM362" s="11"/>
      <c r="GN362" s="11"/>
      <c r="GO362" s="11"/>
      <c r="GP362" s="11"/>
      <c r="GQ362" s="11"/>
      <c r="GR362" s="11"/>
      <c r="GS362" s="11"/>
      <c r="GT362" s="11"/>
      <c r="GU362" s="11"/>
      <c r="GV362" s="11"/>
      <c r="GW362" s="11"/>
      <c r="GX362" s="11"/>
      <c r="GY362" s="11"/>
      <c r="GZ362" s="11"/>
      <c r="HA362" s="11"/>
      <c r="HB362" s="11"/>
      <c r="HC362" s="11"/>
      <c r="HD362" s="11"/>
      <c r="HE362" s="11"/>
      <c r="HF362" s="11"/>
      <c r="HG362" s="11"/>
      <c r="HH362" s="11"/>
      <c r="HI362" s="11"/>
      <c r="HJ362" s="11"/>
      <c r="HK362" s="11"/>
      <c r="HL362" s="11"/>
      <c r="HM362" s="11"/>
      <c r="HN362" s="11"/>
      <c r="HO362" s="11"/>
      <c r="HP362" s="11"/>
      <c r="HQ362" s="11"/>
      <c r="HR362" s="11"/>
      <c r="HS362" s="11"/>
      <c r="HT362" s="11"/>
      <c r="HU362" s="11"/>
      <c r="HV362" s="11"/>
      <c r="HW362" s="11"/>
      <c r="HX362" s="11"/>
      <c r="HY362" s="11"/>
      <c r="HZ362" s="11"/>
      <c r="IA362" s="11"/>
      <c r="IB362" s="11"/>
      <c r="IC362" s="11"/>
      <c r="ID362" s="11"/>
      <c r="IE362" s="11"/>
      <c r="IF362" s="11"/>
      <c r="IG362" s="11"/>
      <c r="IH362" s="11"/>
      <c r="II362" s="11"/>
      <c r="IJ362" s="11"/>
      <c r="IK362" s="11"/>
      <c r="IL362" s="11"/>
      <c r="IM362" s="11"/>
      <c r="IN362" s="11"/>
      <c r="IO362" s="11"/>
      <c r="IP362" s="11"/>
      <c r="IQ362" s="11"/>
      <c r="IR362" s="11"/>
      <c r="IS362" s="11"/>
      <c r="IT362" s="11"/>
      <c r="IU362" s="11"/>
      <c r="IV362" s="11"/>
      <c r="IW362" s="11"/>
      <c r="IX362" s="11"/>
      <c r="IY362" s="11"/>
      <c r="IZ362" s="11"/>
      <c r="JA362" s="11"/>
      <c r="JB362" s="11"/>
      <c r="JC362" s="11"/>
      <c r="JD362" s="11"/>
      <c r="JE362" s="11"/>
      <c r="JF362" s="11"/>
      <c r="JG362" s="11"/>
      <c r="JH362" s="11"/>
      <c r="JI362" s="11"/>
      <c r="JJ362" s="11"/>
      <c r="JK362" s="11"/>
      <c r="JL362" s="11"/>
      <c r="JM362" s="11"/>
      <c r="JN362" s="11"/>
      <c r="JO362" s="11"/>
      <c r="JP362" s="11"/>
      <c r="JQ362" s="11"/>
      <c r="JR362" s="11"/>
      <c r="JS362" s="11"/>
      <c r="JT362" s="11"/>
      <c r="JU362" s="11"/>
      <c r="JV362" s="11"/>
      <c r="JW362" s="11"/>
      <c r="JX362" s="11"/>
      <c r="JY362" s="11"/>
      <c r="JZ362" s="11"/>
      <c r="KA362" s="11"/>
      <c r="KB362" s="11"/>
      <c r="KC362" s="11"/>
      <c r="KD362" s="11"/>
      <c r="KE362" s="11"/>
      <c r="KF362" s="11"/>
      <c r="KG362" s="11"/>
      <c r="KH362" s="11"/>
      <c r="KI362" s="11"/>
      <c r="KJ362" s="11"/>
      <c r="KK362" s="11"/>
      <c r="KL362" s="11"/>
      <c r="KM362" s="11"/>
      <c r="KN362" s="11"/>
      <c r="KO362" s="11"/>
      <c r="KP362" s="11"/>
      <c r="KQ362" s="11"/>
      <c r="KR362" s="11"/>
      <c r="KS362" s="11"/>
      <c r="KT362" s="11"/>
      <c r="KU362" s="11"/>
      <c r="KV362" s="11"/>
      <c r="KW362" s="11"/>
      <c r="KX362" s="11"/>
      <c r="KY362" s="11"/>
      <c r="KZ362" s="11"/>
      <c r="LA362" s="11"/>
      <c r="LB362" s="11"/>
      <c r="LC362" s="11"/>
      <c r="LD362" s="11"/>
      <c r="LE362" s="11"/>
      <c r="LF362" s="11"/>
      <c r="LG362" s="11"/>
      <c r="LH362" s="11"/>
      <c r="LI362" s="11"/>
      <c r="LJ362" s="11"/>
      <c r="LK362" s="11"/>
      <c r="LL362" s="11"/>
      <c r="LM362" s="11"/>
      <c r="LN362" s="11"/>
      <c r="LO362" s="11"/>
      <c r="LP362" s="11"/>
      <c r="LQ362" s="11"/>
      <c r="LR362" s="11"/>
      <c r="LS362" s="11"/>
      <c r="LT362" s="11"/>
      <c r="LU362" s="11"/>
      <c r="LV362" s="11"/>
      <c r="LW362" s="11"/>
      <c r="LX362" s="11"/>
      <c r="LY362" s="11"/>
      <c r="LZ362" s="11"/>
      <c r="MA362" s="11"/>
      <c r="MB362" s="11"/>
      <c r="MC362" s="11"/>
      <c r="MD362" s="11"/>
      <c r="ME362" s="11"/>
      <c r="MF362" s="11"/>
      <c r="MG362" s="11"/>
      <c r="MH362" s="11"/>
      <c r="MI362" s="11"/>
      <c r="MJ362" s="11"/>
      <c r="MK362" s="11"/>
      <c r="ML362" s="11"/>
      <c r="MM362" s="11"/>
      <c r="MN362" s="11"/>
      <c r="MO362" s="11"/>
      <c r="MP362" s="11"/>
      <c r="MQ362" s="11"/>
      <c r="MR362" s="11"/>
      <c r="MS362" s="11"/>
      <c r="MT362" s="11"/>
      <c r="MU362" s="11"/>
      <c r="MV362" s="11"/>
      <c r="MW362" s="11"/>
      <c r="MX362" s="11"/>
      <c r="MY362" s="11"/>
      <c r="MZ362" s="11"/>
      <c r="NA362" s="11"/>
      <c r="NB362" s="11"/>
      <c r="NC362" s="11"/>
      <c r="ND362" s="11"/>
      <c r="NE362" s="11"/>
      <c r="NF362" s="11"/>
      <c r="NG362" s="11"/>
      <c r="NH362" s="11"/>
      <c r="NI362" s="11"/>
      <c r="NJ362" s="11"/>
      <c r="NK362" s="11"/>
      <c r="NL362" s="11"/>
      <c r="NM362" s="11"/>
      <c r="NN362" s="11"/>
      <c r="NO362" s="11"/>
      <c r="NP362" s="11"/>
      <c r="NQ362" s="11"/>
      <c r="NR362" s="11"/>
      <c r="NS362" s="11"/>
      <c r="NT362" s="11"/>
      <c r="NU362" s="11"/>
      <c r="NV362" s="11"/>
      <c r="NW362" s="11"/>
      <c r="NX362" s="11"/>
      <c r="NY362" s="11"/>
      <c r="NZ362" s="11"/>
      <c r="OA362" s="11"/>
      <c r="OB362" s="11"/>
      <c r="OC362" s="11"/>
      <c r="OD362" s="11"/>
      <c r="OE362" s="11"/>
      <c r="OF362" s="11"/>
      <c r="OG362" s="11"/>
      <c r="OH362" s="11"/>
      <c r="OI362" s="11"/>
      <c r="OJ362" s="11"/>
      <c r="OK362" s="11"/>
      <c r="OL362" s="11"/>
      <c r="OM362" s="11"/>
      <c r="ON362" s="11"/>
      <c r="OO362" s="11"/>
      <c r="OP362" s="11"/>
      <c r="OQ362" s="11"/>
      <c r="OR362" s="11"/>
      <c r="OS362" s="11"/>
      <c r="OT362" s="11"/>
      <c r="OU362" s="11"/>
      <c r="OV362" s="11"/>
      <c r="OW362" s="11"/>
      <c r="OX362" s="11"/>
      <c r="OY362" s="11"/>
      <c r="OZ362" s="11"/>
      <c r="PA362" s="11"/>
      <c r="PB362" s="11"/>
      <c r="PC362" s="11"/>
      <c r="PD362" s="11"/>
      <c r="PE362" s="11"/>
      <c r="PF362" s="11"/>
      <c r="PG362" s="11"/>
      <c r="PH362" s="11"/>
      <c r="PI362" s="11"/>
      <c r="PJ362" s="11"/>
      <c r="PK362" s="11"/>
      <c r="PL362" s="11"/>
      <c r="PM362" s="11"/>
      <c r="PN362" s="11"/>
      <c r="PO362" s="11"/>
      <c r="PP362" s="11"/>
      <c r="PQ362" s="11"/>
      <c r="PR362" s="11"/>
      <c r="PS362" s="11"/>
      <c r="PT362" s="11"/>
      <c r="PU362" s="11"/>
      <c r="PV362" s="11"/>
      <c r="PW362" s="11"/>
      <c r="PX362" s="11"/>
      <c r="PY362" s="11"/>
      <c r="PZ362" s="11"/>
      <c r="QA362" s="11"/>
      <c r="QB362" s="11"/>
      <c r="QC362" s="11"/>
      <c r="QD362" s="11"/>
      <c r="QE362" s="11"/>
      <c r="QF362" s="11"/>
      <c r="QG362" s="11"/>
      <c r="QH362" s="11"/>
      <c r="QI362" s="11"/>
      <c r="QJ362" s="11"/>
      <c r="QK362" s="11"/>
      <c r="QL362" s="11"/>
      <c r="QM362" s="11"/>
      <c r="QN362" s="11"/>
      <c r="QO362" s="11"/>
      <c r="QP362" s="11"/>
      <c r="QQ362" s="11"/>
      <c r="QR362" s="11"/>
      <c r="QS362" s="11"/>
      <c r="QT362" s="11"/>
      <c r="QU362" s="11"/>
      <c r="QV362" s="11"/>
      <c r="QW362" s="11"/>
      <c r="QX362" s="11"/>
      <c r="QY362" s="11"/>
      <c r="QZ362" s="11"/>
      <c r="RA362" s="11"/>
      <c r="RB362" s="11"/>
      <c r="RC362" s="11"/>
      <c r="RD362" s="11"/>
      <c r="RE362" s="11"/>
      <c r="RF362" s="11"/>
      <c r="RG362" s="11"/>
      <c r="RH362" s="11"/>
      <c r="RI362" s="11"/>
      <c r="RJ362" s="11"/>
      <c r="RK362" s="11"/>
      <c r="RL362" s="11"/>
      <c r="RM362" s="11"/>
      <c r="RN362" s="11"/>
      <c r="RO362" s="11"/>
      <c r="RP362" s="11"/>
      <c r="RQ362" s="11"/>
      <c r="RR362" s="11"/>
      <c r="RS362" s="11"/>
      <c r="RT362" s="11"/>
      <c r="RU362" s="11"/>
      <c r="RV362" s="11"/>
      <c r="RW362" s="11"/>
      <c r="RX362" s="11"/>
      <c r="RY362" s="11"/>
      <c r="RZ362" s="11"/>
      <c r="SA362" s="11"/>
      <c r="SB362" s="11"/>
      <c r="SC362" s="11"/>
      <c r="SD362" s="11"/>
      <c r="SE362" s="11"/>
      <c r="SF362" s="11"/>
      <c r="SG362" s="11"/>
      <c r="SH362" s="11"/>
      <c r="SI362" s="11"/>
      <c r="SJ362" s="11"/>
      <c r="SK362" s="11"/>
      <c r="SL362" s="11"/>
      <c r="SM362" s="11"/>
      <c r="SN362" s="11"/>
      <c r="SO362" s="11"/>
      <c r="SP362" s="11"/>
      <c r="SQ362" s="11"/>
      <c r="SR362" s="11"/>
      <c r="SS362" s="11"/>
      <c r="ST362" s="11"/>
      <c r="SU362" s="11"/>
      <c r="SV362" s="11"/>
      <c r="SW362" s="11"/>
      <c r="SX362" s="11"/>
      <c r="SY362" s="11"/>
      <c r="SZ362" s="11"/>
      <c r="TA362" s="11"/>
      <c r="TB362" s="11"/>
      <c r="TC362" s="11"/>
      <c r="TD362" s="11"/>
      <c r="TE362" s="11"/>
      <c r="TF362" s="11"/>
      <c r="TG362" s="11"/>
      <c r="TH362" s="11"/>
      <c r="TI362" s="11"/>
      <c r="TJ362" s="11"/>
      <c r="TK362" s="11"/>
      <c r="TL362" s="11"/>
      <c r="TM362" s="11"/>
      <c r="TN362" s="11"/>
      <c r="TO362" s="11"/>
      <c r="TP362" s="11"/>
      <c r="TQ362" s="11"/>
      <c r="TR362" s="11"/>
      <c r="TS362" s="11"/>
      <c r="TT362" s="11"/>
      <c r="TU362" s="11"/>
      <c r="TV362" s="11"/>
      <c r="TW362" s="11"/>
      <c r="TX362" s="11"/>
      <c r="TY362" s="11"/>
      <c r="TZ362" s="11"/>
    </row>
    <row r="363" spans="1:546" x14ac:dyDescent="0.25">
      <c r="A363" s="11"/>
      <c r="B363" s="72"/>
      <c r="C363" s="1" t="s">
        <v>6</v>
      </c>
      <c r="D363" s="1">
        <v>7.0220000000000002</v>
      </c>
      <c r="E363" s="78"/>
      <c r="F363" s="1">
        <v>0.129</v>
      </c>
      <c r="G363" s="74"/>
      <c r="I363" s="11"/>
      <c r="J363" s="41"/>
      <c r="K363" s="41"/>
      <c r="L363" s="4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  <c r="EM363" s="11"/>
      <c r="EN363" s="11"/>
      <c r="EO363" s="11"/>
      <c r="EP363" s="11"/>
      <c r="EQ363" s="11"/>
      <c r="ER363" s="11"/>
      <c r="ES363" s="11"/>
      <c r="ET363" s="11"/>
      <c r="EU363" s="11"/>
      <c r="EV363" s="11"/>
      <c r="EW363" s="11"/>
      <c r="EX363" s="11"/>
      <c r="EY363" s="11"/>
      <c r="EZ363" s="11"/>
      <c r="FA363" s="11"/>
      <c r="FB363" s="11"/>
      <c r="FC363" s="11"/>
      <c r="FD363" s="11"/>
      <c r="FE363" s="11"/>
      <c r="FF363" s="11"/>
      <c r="FG363" s="11"/>
      <c r="FH363" s="11"/>
      <c r="FI363" s="11"/>
      <c r="FJ363" s="11"/>
      <c r="FK363" s="11"/>
      <c r="FL363" s="11"/>
      <c r="FM363" s="11"/>
      <c r="FN363" s="11"/>
      <c r="FO363" s="11"/>
      <c r="FP363" s="11"/>
      <c r="FQ363" s="11"/>
      <c r="FR363" s="11"/>
      <c r="FS363" s="11"/>
      <c r="FT363" s="11"/>
      <c r="FU363" s="11"/>
      <c r="FV363" s="11"/>
      <c r="FW363" s="11"/>
      <c r="FX363" s="11"/>
      <c r="FY363" s="11"/>
      <c r="FZ363" s="11"/>
      <c r="GA363" s="11"/>
      <c r="GB363" s="11"/>
      <c r="GC363" s="11"/>
      <c r="GD363" s="11"/>
      <c r="GE363" s="11"/>
      <c r="GF363" s="11"/>
      <c r="GG363" s="11"/>
      <c r="GH363" s="11"/>
      <c r="GI363" s="11"/>
      <c r="GJ363" s="11"/>
      <c r="GK363" s="11"/>
      <c r="GL363" s="11"/>
      <c r="GM363" s="11"/>
      <c r="GN363" s="11"/>
      <c r="GO363" s="11"/>
      <c r="GP363" s="11"/>
      <c r="GQ363" s="11"/>
      <c r="GR363" s="11"/>
      <c r="GS363" s="11"/>
      <c r="GT363" s="11"/>
      <c r="GU363" s="11"/>
      <c r="GV363" s="11"/>
      <c r="GW363" s="11"/>
      <c r="GX363" s="11"/>
      <c r="GY363" s="11"/>
      <c r="GZ363" s="11"/>
      <c r="HA363" s="11"/>
      <c r="HB363" s="11"/>
      <c r="HC363" s="11"/>
      <c r="HD363" s="11"/>
      <c r="HE363" s="11"/>
      <c r="HF363" s="11"/>
      <c r="HG363" s="11"/>
      <c r="HH363" s="11"/>
      <c r="HI363" s="11"/>
      <c r="HJ363" s="11"/>
      <c r="HK363" s="11"/>
      <c r="HL363" s="11"/>
      <c r="HM363" s="11"/>
      <c r="HN363" s="11"/>
      <c r="HO363" s="11"/>
      <c r="HP363" s="11"/>
      <c r="HQ363" s="11"/>
      <c r="HR363" s="11"/>
      <c r="HS363" s="11"/>
      <c r="HT363" s="11"/>
      <c r="HU363" s="11"/>
      <c r="HV363" s="11"/>
      <c r="HW363" s="11"/>
      <c r="HX363" s="11"/>
      <c r="HY363" s="11"/>
      <c r="HZ363" s="11"/>
      <c r="IA363" s="11"/>
      <c r="IB363" s="11"/>
      <c r="IC363" s="11"/>
      <c r="ID363" s="11"/>
      <c r="IE363" s="11"/>
      <c r="IF363" s="11"/>
      <c r="IG363" s="11"/>
      <c r="IH363" s="11"/>
      <c r="II363" s="11"/>
      <c r="IJ363" s="11"/>
      <c r="IK363" s="11"/>
      <c r="IL363" s="11"/>
      <c r="IM363" s="11"/>
      <c r="IN363" s="11"/>
      <c r="IO363" s="11"/>
      <c r="IP363" s="11"/>
      <c r="IQ363" s="11"/>
      <c r="IR363" s="11"/>
      <c r="IS363" s="11"/>
      <c r="IT363" s="11"/>
      <c r="IU363" s="11"/>
      <c r="IV363" s="11"/>
      <c r="IW363" s="11"/>
      <c r="IX363" s="11"/>
      <c r="IY363" s="11"/>
      <c r="IZ363" s="11"/>
      <c r="JA363" s="11"/>
      <c r="JB363" s="11"/>
      <c r="JC363" s="11"/>
      <c r="JD363" s="11"/>
      <c r="JE363" s="11"/>
      <c r="JF363" s="11"/>
      <c r="JG363" s="11"/>
      <c r="JH363" s="11"/>
      <c r="JI363" s="11"/>
      <c r="JJ363" s="11"/>
      <c r="JK363" s="11"/>
      <c r="JL363" s="11"/>
      <c r="JM363" s="11"/>
      <c r="JN363" s="11"/>
      <c r="JO363" s="11"/>
      <c r="JP363" s="11"/>
      <c r="JQ363" s="11"/>
      <c r="JR363" s="11"/>
      <c r="JS363" s="11"/>
      <c r="JT363" s="11"/>
      <c r="JU363" s="11"/>
      <c r="JV363" s="11"/>
      <c r="JW363" s="11"/>
      <c r="JX363" s="11"/>
      <c r="JY363" s="11"/>
      <c r="JZ363" s="11"/>
      <c r="KA363" s="11"/>
      <c r="KB363" s="11"/>
      <c r="KC363" s="11"/>
      <c r="KD363" s="11"/>
      <c r="KE363" s="11"/>
      <c r="KF363" s="11"/>
      <c r="KG363" s="11"/>
      <c r="KH363" s="11"/>
      <c r="KI363" s="11"/>
      <c r="KJ363" s="11"/>
      <c r="KK363" s="11"/>
      <c r="KL363" s="11"/>
      <c r="KM363" s="11"/>
      <c r="KN363" s="11"/>
      <c r="KO363" s="11"/>
      <c r="KP363" s="11"/>
      <c r="KQ363" s="11"/>
      <c r="KR363" s="11"/>
      <c r="KS363" s="11"/>
      <c r="KT363" s="11"/>
      <c r="KU363" s="11"/>
      <c r="KV363" s="11"/>
      <c r="KW363" s="11"/>
      <c r="KX363" s="11"/>
      <c r="KY363" s="11"/>
      <c r="KZ363" s="11"/>
      <c r="LA363" s="11"/>
      <c r="LB363" s="11"/>
      <c r="LC363" s="11"/>
      <c r="LD363" s="11"/>
      <c r="LE363" s="11"/>
      <c r="LF363" s="11"/>
      <c r="LG363" s="11"/>
      <c r="LH363" s="11"/>
      <c r="LI363" s="11"/>
      <c r="LJ363" s="11"/>
      <c r="LK363" s="11"/>
      <c r="LL363" s="11"/>
      <c r="LM363" s="11"/>
      <c r="LN363" s="11"/>
      <c r="LO363" s="11"/>
      <c r="LP363" s="11"/>
      <c r="LQ363" s="11"/>
      <c r="LR363" s="11"/>
      <c r="LS363" s="11"/>
      <c r="LT363" s="11"/>
      <c r="LU363" s="11"/>
      <c r="LV363" s="11"/>
      <c r="LW363" s="11"/>
      <c r="LX363" s="11"/>
      <c r="LY363" s="11"/>
      <c r="LZ363" s="11"/>
      <c r="MA363" s="11"/>
      <c r="MB363" s="11"/>
      <c r="MC363" s="11"/>
      <c r="MD363" s="11"/>
      <c r="ME363" s="11"/>
      <c r="MF363" s="11"/>
      <c r="MG363" s="11"/>
      <c r="MH363" s="11"/>
      <c r="MI363" s="11"/>
      <c r="MJ363" s="11"/>
      <c r="MK363" s="11"/>
      <c r="ML363" s="11"/>
      <c r="MM363" s="11"/>
      <c r="MN363" s="11"/>
      <c r="MO363" s="11"/>
      <c r="MP363" s="11"/>
      <c r="MQ363" s="11"/>
      <c r="MR363" s="11"/>
      <c r="MS363" s="11"/>
      <c r="MT363" s="11"/>
      <c r="MU363" s="11"/>
      <c r="MV363" s="11"/>
      <c r="MW363" s="11"/>
      <c r="MX363" s="11"/>
      <c r="MY363" s="11"/>
      <c r="MZ363" s="11"/>
      <c r="NA363" s="11"/>
      <c r="NB363" s="11"/>
      <c r="NC363" s="11"/>
      <c r="ND363" s="11"/>
      <c r="NE363" s="11"/>
      <c r="NF363" s="11"/>
      <c r="NG363" s="11"/>
      <c r="NH363" s="11"/>
      <c r="NI363" s="11"/>
      <c r="NJ363" s="11"/>
      <c r="NK363" s="11"/>
      <c r="NL363" s="11"/>
      <c r="NM363" s="11"/>
      <c r="NN363" s="11"/>
      <c r="NO363" s="11"/>
      <c r="NP363" s="11"/>
      <c r="NQ363" s="11"/>
      <c r="NR363" s="11"/>
      <c r="NS363" s="11"/>
      <c r="NT363" s="11"/>
      <c r="NU363" s="11"/>
      <c r="NV363" s="11"/>
      <c r="NW363" s="11"/>
      <c r="NX363" s="11"/>
      <c r="NY363" s="11"/>
      <c r="NZ363" s="11"/>
      <c r="OA363" s="11"/>
      <c r="OB363" s="11"/>
      <c r="OC363" s="11"/>
      <c r="OD363" s="11"/>
      <c r="OE363" s="11"/>
      <c r="OF363" s="11"/>
      <c r="OG363" s="11"/>
      <c r="OH363" s="11"/>
      <c r="OI363" s="11"/>
      <c r="OJ363" s="11"/>
      <c r="OK363" s="11"/>
      <c r="OL363" s="11"/>
      <c r="OM363" s="11"/>
      <c r="ON363" s="11"/>
      <c r="OO363" s="11"/>
      <c r="OP363" s="11"/>
      <c r="OQ363" s="11"/>
      <c r="OR363" s="11"/>
      <c r="OS363" s="11"/>
      <c r="OT363" s="11"/>
      <c r="OU363" s="11"/>
      <c r="OV363" s="11"/>
      <c r="OW363" s="11"/>
      <c r="OX363" s="11"/>
      <c r="OY363" s="11"/>
      <c r="OZ363" s="11"/>
      <c r="PA363" s="11"/>
      <c r="PB363" s="11"/>
      <c r="PC363" s="11"/>
      <c r="PD363" s="11"/>
      <c r="PE363" s="11"/>
      <c r="PF363" s="11"/>
      <c r="PG363" s="11"/>
      <c r="PH363" s="11"/>
      <c r="PI363" s="11"/>
      <c r="PJ363" s="11"/>
      <c r="PK363" s="11"/>
      <c r="PL363" s="11"/>
      <c r="PM363" s="11"/>
      <c r="PN363" s="11"/>
      <c r="PO363" s="11"/>
      <c r="PP363" s="11"/>
      <c r="PQ363" s="11"/>
      <c r="PR363" s="11"/>
      <c r="PS363" s="11"/>
      <c r="PT363" s="11"/>
      <c r="PU363" s="11"/>
      <c r="PV363" s="11"/>
      <c r="PW363" s="11"/>
      <c r="PX363" s="11"/>
      <c r="PY363" s="11"/>
      <c r="PZ363" s="11"/>
      <c r="QA363" s="11"/>
      <c r="QB363" s="11"/>
      <c r="QC363" s="11"/>
      <c r="QD363" s="11"/>
      <c r="QE363" s="11"/>
      <c r="QF363" s="11"/>
      <c r="QG363" s="11"/>
      <c r="QH363" s="11"/>
      <c r="QI363" s="11"/>
      <c r="QJ363" s="11"/>
      <c r="QK363" s="11"/>
      <c r="QL363" s="11"/>
      <c r="QM363" s="11"/>
      <c r="QN363" s="11"/>
      <c r="QO363" s="11"/>
      <c r="QP363" s="11"/>
      <c r="QQ363" s="11"/>
      <c r="QR363" s="11"/>
      <c r="QS363" s="11"/>
      <c r="QT363" s="11"/>
      <c r="QU363" s="11"/>
      <c r="QV363" s="11"/>
      <c r="QW363" s="11"/>
      <c r="QX363" s="11"/>
      <c r="QY363" s="11"/>
      <c r="QZ363" s="11"/>
      <c r="RA363" s="11"/>
      <c r="RB363" s="11"/>
      <c r="RC363" s="11"/>
      <c r="RD363" s="11"/>
      <c r="RE363" s="11"/>
      <c r="RF363" s="11"/>
      <c r="RG363" s="11"/>
      <c r="RH363" s="11"/>
      <c r="RI363" s="11"/>
      <c r="RJ363" s="11"/>
      <c r="RK363" s="11"/>
      <c r="RL363" s="11"/>
      <c r="RM363" s="11"/>
      <c r="RN363" s="11"/>
      <c r="RO363" s="11"/>
      <c r="RP363" s="11"/>
      <c r="RQ363" s="11"/>
      <c r="RR363" s="11"/>
      <c r="RS363" s="11"/>
      <c r="RT363" s="11"/>
      <c r="RU363" s="11"/>
      <c r="RV363" s="11"/>
      <c r="RW363" s="11"/>
      <c r="RX363" s="11"/>
      <c r="RY363" s="11"/>
      <c r="RZ363" s="11"/>
      <c r="SA363" s="11"/>
      <c r="SB363" s="11"/>
      <c r="SC363" s="11"/>
      <c r="SD363" s="11"/>
      <c r="SE363" s="11"/>
      <c r="SF363" s="11"/>
      <c r="SG363" s="11"/>
      <c r="SH363" s="11"/>
      <c r="SI363" s="11"/>
      <c r="SJ363" s="11"/>
      <c r="SK363" s="11"/>
      <c r="SL363" s="11"/>
      <c r="SM363" s="11"/>
      <c r="SN363" s="11"/>
      <c r="SO363" s="11"/>
      <c r="SP363" s="11"/>
      <c r="SQ363" s="11"/>
      <c r="SR363" s="11"/>
      <c r="SS363" s="11"/>
      <c r="ST363" s="11"/>
      <c r="SU363" s="11"/>
      <c r="SV363" s="11"/>
      <c r="SW363" s="11"/>
      <c r="SX363" s="11"/>
      <c r="SY363" s="11"/>
      <c r="SZ363" s="11"/>
      <c r="TA363" s="11"/>
      <c r="TB363" s="11"/>
      <c r="TC363" s="11"/>
      <c r="TD363" s="11"/>
      <c r="TE363" s="11"/>
      <c r="TF363" s="11"/>
      <c r="TG363" s="11"/>
      <c r="TH363" s="11"/>
      <c r="TI363" s="11"/>
      <c r="TJ363" s="11"/>
      <c r="TK363" s="11"/>
      <c r="TL363" s="11"/>
      <c r="TM363" s="11"/>
      <c r="TN363" s="11"/>
      <c r="TO363" s="11"/>
      <c r="TP363" s="11"/>
      <c r="TQ363" s="11"/>
      <c r="TR363" s="11"/>
      <c r="TS363" s="11"/>
      <c r="TT363" s="11"/>
      <c r="TU363" s="11"/>
      <c r="TV363" s="11"/>
      <c r="TW363" s="11"/>
      <c r="TX363" s="11"/>
      <c r="TY363" s="11"/>
      <c r="TZ363" s="11"/>
    </row>
    <row r="364" spans="1:546" x14ac:dyDescent="0.25">
      <c r="A364" s="11"/>
      <c r="B364" s="72"/>
      <c r="C364" s="1" t="s">
        <v>63</v>
      </c>
      <c r="D364" s="50"/>
      <c r="E364" s="78"/>
      <c r="F364" s="1">
        <v>0.155</v>
      </c>
      <c r="G364" s="74"/>
      <c r="I364" s="11"/>
      <c r="J364" s="41"/>
      <c r="K364" s="41"/>
      <c r="L364" s="4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  <c r="EM364" s="11"/>
      <c r="EN364" s="11"/>
      <c r="EO364" s="11"/>
      <c r="EP364" s="11"/>
      <c r="EQ364" s="11"/>
      <c r="ER364" s="11"/>
      <c r="ES364" s="11"/>
      <c r="ET364" s="11"/>
      <c r="EU364" s="11"/>
      <c r="EV364" s="11"/>
      <c r="EW364" s="11"/>
      <c r="EX364" s="11"/>
      <c r="EY364" s="11"/>
      <c r="EZ364" s="11"/>
      <c r="FA364" s="11"/>
      <c r="FB364" s="11"/>
      <c r="FC364" s="11"/>
      <c r="FD364" s="11"/>
      <c r="FE364" s="11"/>
      <c r="FF364" s="11"/>
      <c r="FG364" s="11"/>
      <c r="FH364" s="11"/>
      <c r="FI364" s="11"/>
      <c r="FJ364" s="11"/>
      <c r="FK364" s="11"/>
      <c r="FL364" s="11"/>
      <c r="FM364" s="11"/>
      <c r="FN364" s="11"/>
      <c r="FO364" s="11"/>
      <c r="FP364" s="11"/>
      <c r="FQ364" s="11"/>
      <c r="FR364" s="11"/>
      <c r="FS364" s="11"/>
      <c r="FT364" s="11"/>
      <c r="FU364" s="11"/>
      <c r="FV364" s="11"/>
      <c r="FW364" s="11"/>
      <c r="FX364" s="11"/>
      <c r="FY364" s="11"/>
      <c r="FZ364" s="11"/>
      <c r="GA364" s="11"/>
      <c r="GB364" s="11"/>
      <c r="GC364" s="11"/>
      <c r="GD364" s="11"/>
      <c r="GE364" s="11"/>
      <c r="GF364" s="11"/>
      <c r="GG364" s="11"/>
      <c r="GH364" s="11"/>
      <c r="GI364" s="11"/>
      <c r="GJ364" s="11"/>
      <c r="GK364" s="11"/>
      <c r="GL364" s="11"/>
      <c r="GM364" s="11"/>
      <c r="GN364" s="11"/>
      <c r="GO364" s="11"/>
      <c r="GP364" s="11"/>
      <c r="GQ364" s="11"/>
      <c r="GR364" s="11"/>
      <c r="GS364" s="11"/>
      <c r="GT364" s="11"/>
      <c r="GU364" s="11"/>
      <c r="GV364" s="11"/>
      <c r="GW364" s="11"/>
      <c r="GX364" s="11"/>
      <c r="GY364" s="11"/>
      <c r="GZ364" s="11"/>
      <c r="HA364" s="11"/>
      <c r="HB364" s="11"/>
      <c r="HC364" s="11"/>
      <c r="HD364" s="11"/>
      <c r="HE364" s="11"/>
      <c r="HF364" s="11"/>
      <c r="HG364" s="11"/>
      <c r="HH364" s="11"/>
      <c r="HI364" s="11"/>
      <c r="HJ364" s="11"/>
      <c r="HK364" s="11"/>
      <c r="HL364" s="11"/>
      <c r="HM364" s="11"/>
      <c r="HN364" s="11"/>
      <c r="HO364" s="11"/>
      <c r="HP364" s="11"/>
      <c r="HQ364" s="11"/>
      <c r="HR364" s="11"/>
      <c r="HS364" s="11"/>
      <c r="HT364" s="11"/>
      <c r="HU364" s="11"/>
      <c r="HV364" s="11"/>
      <c r="HW364" s="11"/>
      <c r="HX364" s="11"/>
      <c r="HY364" s="11"/>
      <c r="HZ364" s="11"/>
      <c r="IA364" s="11"/>
      <c r="IB364" s="11"/>
      <c r="IC364" s="11"/>
      <c r="ID364" s="11"/>
      <c r="IE364" s="11"/>
      <c r="IF364" s="11"/>
      <c r="IG364" s="11"/>
      <c r="IH364" s="11"/>
      <c r="II364" s="11"/>
      <c r="IJ364" s="11"/>
      <c r="IK364" s="11"/>
      <c r="IL364" s="11"/>
      <c r="IM364" s="11"/>
      <c r="IN364" s="11"/>
      <c r="IO364" s="11"/>
      <c r="IP364" s="11"/>
      <c r="IQ364" s="11"/>
      <c r="IR364" s="11"/>
      <c r="IS364" s="11"/>
      <c r="IT364" s="11"/>
      <c r="IU364" s="11"/>
      <c r="IV364" s="11"/>
      <c r="IW364" s="11"/>
      <c r="IX364" s="11"/>
      <c r="IY364" s="11"/>
      <c r="IZ364" s="11"/>
      <c r="JA364" s="11"/>
      <c r="JB364" s="11"/>
      <c r="JC364" s="11"/>
      <c r="JD364" s="11"/>
      <c r="JE364" s="11"/>
      <c r="JF364" s="11"/>
      <c r="JG364" s="11"/>
      <c r="JH364" s="11"/>
      <c r="JI364" s="11"/>
      <c r="JJ364" s="11"/>
      <c r="JK364" s="11"/>
      <c r="JL364" s="11"/>
      <c r="JM364" s="11"/>
      <c r="JN364" s="11"/>
      <c r="JO364" s="11"/>
      <c r="JP364" s="11"/>
      <c r="JQ364" s="11"/>
      <c r="JR364" s="11"/>
      <c r="JS364" s="11"/>
      <c r="JT364" s="11"/>
      <c r="JU364" s="11"/>
      <c r="JV364" s="11"/>
      <c r="JW364" s="11"/>
      <c r="JX364" s="11"/>
      <c r="JY364" s="11"/>
      <c r="JZ364" s="11"/>
      <c r="KA364" s="11"/>
      <c r="KB364" s="11"/>
      <c r="KC364" s="11"/>
      <c r="KD364" s="11"/>
      <c r="KE364" s="11"/>
      <c r="KF364" s="11"/>
      <c r="KG364" s="11"/>
      <c r="KH364" s="11"/>
      <c r="KI364" s="11"/>
      <c r="KJ364" s="11"/>
      <c r="KK364" s="11"/>
      <c r="KL364" s="11"/>
      <c r="KM364" s="11"/>
      <c r="KN364" s="11"/>
      <c r="KO364" s="11"/>
      <c r="KP364" s="11"/>
      <c r="KQ364" s="11"/>
      <c r="KR364" s="11"/>
      <c r="KS364" s="11"/>
      <c r="KT364" s="11"/>
      <c r="KU364" s="11"/>
      <c r="KV364" s="11"/>
      <c r="KW364" s="11"/>
      <c r="KX364" s="11"/>
      <c r="KY364" s="11"/>
      <c r="KZ364" s="11"/>
      <c r="LA364" s="11"/>
      <c r="LB364" s="11"/>
      <c r="LC364" s="11"/>
      <c r="LD364" s="11"/>
      <c r="LE364" s="11"/>
      <c r="LF364" s="11"/>
      <c r="LG364" s="11"/>
      <c r="LH364" s="11"/>
      <c r="LI364" s="11"/>
      <c r="LJ364" s="11"/>
      <c r="LK364" s="11"/>
      <c r="LL364" s="11"/>
      <c r="LM364" s="11"/>
      <c r="LN364" s="11"/>
      <c r="LO364" s="11"/>
      <c r="LP364" s="11"/>
      <c r="LQ364" s="11"/>
      <c r="LR364" s="11"/>
      <c r="LS364" s="11"/>
      <c r="LT364" s="11"/>
      <c r="LU364" s="11"/>
      <c r="LV364" s="11"/>
      <c r="LW364" s="11"/>
      <c r="LX364" s="11"/>
      <c r="LY364" s="11"/>
      <c r="LZ364" s="11"/>
      <c r="MA364" s="11"/>
      <c r="MB364" s="11"/>
      <c r="MC364" s="11"/>
      <c r="MD364" s="11"/>
      <c r="ME364" s="11"/>
      <c r="MF364" s="11"/>
      <c r="MG364" s="11"/>
      <c r="MH364" s="11"/>
      <c r="MI364" s="11"/>
      <c r="MJ364" s="11"/>
      <c r="MK364" s="11"/>
      <c r="ML364" s="11"/>
      <c r="MM364" s="11"/>
      <c r="MN364" s="11"/>
      <c r="MO364" s="11"/>
      <c r="MP364" s="11"/>
      <c r="MQ364" s="11"/>
      <c r="MR364" s="11"/>
      <c r="MS364" s="11"/>
      <c r="MT364" s="11"/>
      <c r="MU364" s="11"/>
      <c r="MV364" s="11"/>
      <c r="MW364" s="11"/>
      <c r="MX364" s="11"/>
      <c r="MY364" s="11"/>
      <c r="MZ364" s="11"/>
      <c r="NA364" s="11"/>
      <c r="NB364" s="11"/>
      <c r="NC364" s="11"/>
      <c r="ND364" s="11"/>
      <c r="NE364" s="11"/>
      <c r="NF364" s="11"/>
      <c r="NG364" s="11"/>
      <c r="NH364" s="11"/>
      <c r="NI364" s="11"/>
      <c r="NJ364" s="11"/>
      <c r="NK364" s="11"/>
      <c r="NL364" s="11"/>
      <c r="NM364" s="11"/>
      <c r="NN364" s="11"/>
      <c r="NO364" s="11"/>
      <c r="NP364" s="11"/>
      <c r="NQ364" s="11"/>
      <c r="NR364" s="11"/>
      <c r="NS364" s="11"/>
      <c r="NT364" s="11"/>
      <c r="NU364" s="11"/>
      <c r="NV364" s="11"/>
      <c r="NW364" s="11"/>
      <c r="NX364" s="11"/>
      <c r="NY364" s="11"/>
      <c r="NZ364" s="11"/>
      <c r="OA364" s="11"/>
      <c r="OB364" s="11"/>
      <c r="OC364" s="11"/>
      <c r="OD364" s="11"/>
      <c r="OE364" s="11"/>
      <c r="OF364" s="11"/>
      <c r="OG364" s="11"/>
      <c r="OH364" s="11"/>
      <c r="OI364" s="11"/>
      <c r="OJ364" s="11"/>
      <c r="OK364" s="11"/>
      <c r="OL364" s="11"/>
      <c r="OM364" s="11"/>
      <c r="ON364" s="11"/>
      <c r="OO364" s="11"/>
      <c r="OP364" s="11"/>
      <c r="OQ364" s="11"/>
      <c r="OR364" s="11"/>
      <c r="OS364" s="11"/>
      <c r="OT364" s="11"/>
      <c r="OU364" s="11"/>
      <c r="OV364" s="11"/>
      <c r="OW364" s="11"/>
      <c r="OX364" s="11"/>
      <c r="OY364" s="11"/>
      <c r="OZ364" s="11"/>
      <c r="PA364" s="11"/>
      <c r="PB364" s="11"/>
      <c r="PC364" s="11"/>
      <c r="PD364" s="11"/>
      <c r="PE364" s="11"/>
      <c r="PF364" s="11"/>
      <c r="PG364" s="11"/>
      <c r="PH364" s="11"/>
      <c r="PI364" s="11"/>
      <c r="PJ364" s="11"/>
      <c r="PK364" s="11"/>
      <c r="PL364" s="11"/>
      <c r="PM364" s="11"/>
      <c r="PN364" s="11"/>
      <c r="PO364" s="11"/>
      <c r="PP364" s="11"/>
      <c r="PQ364" s="11"/>
      <c r="PR364" s="11"/>
      <c r="PS364" s="11"/>
      <c r="PT364" s="11"/>
      <c r="PU364" s="11"/>
      <c r="PV364" s="11"/>
      <c r="PW364" s="11"/>
      <c r="PX364" s="11"/>
      <c r="PY364" s="11"/>
      <c r="PZ364" s="11"/>
      <c r="QA364" s="11"/>
      <c r="QB364" s="11"/>
      <c r="QC364" s="11"/>
      <c r="QD364" s="11"/>
      <c r="QE364" s="11"/>
      <c r="QF364" s="11"/>
      <c r="QG364" s="11"/>
      <c r="QH364" s="11"/>
      <c r="QI364" s="11"/>
      <c r="QJ364" s="11"/>
      <c r="QK364" s="11"/>
      <c r="QL364" s="11"/>
      <c r="QM364" s="11"/>
      <c r="QN364" s="11"/>
      <c r="QO364" s="11"/>
      <c r="QP364" s="11"/>
      <c r="QQ364" s="11"/>
      <c r="QR364" s="11"/>
      <c r="QS364" s="11"/>
      <c r="QT364" s="11"/>
      <c r="QU364" s="11"/>
      <c r="QV364" s="11"/>
      <c r="QW364" s="11"/>
      <c r="QX364" s="11"/>
      <c r="QY364" s="11"/>
      <c r="QZ364" s="11"/>
      <c r="RA364" s="11"/>
      <c r="RB364" s="11"/>
      <c r="RC364" s="11"/>
      <c r="RD364" s="11"/>
      <c r="RE364" s="11"/>
      <c r="RF364" s="11"/>
      <c r="RG364" s="11"/>
      <c r="RH364" s="11"/>
      <c r="RI364" s="11"/>
      <c r="RJ364" s="11"/>
      <c r="RK364" s="11"/>
      <c r="RL364" s="11"/>
      <c r="RM364" s="11"/>
      <c r="RN364" s="11"/>
      <c r="RO364" s="11"/>
      <c r="RP364" s="11"/>
      <c r="RQ364" s="11"/>
      <c r="RR364" s="11"/>
      <c r="RS364" s="11"/>
      <c r="RT364" s="11"/>
      <c r="RU364" s="11"/>
      <c r="RV364" s="11"/>
      <c r="RW364" s="11"/>
      <c r="RX364" s="11"/>
      <c r="RY364" s="11"/>
      <c r="RZ364" s="11"/>
      <c r="SA364" s="11"/>
      <c r="SB364" s="11"/>
      <c r="SC364" s="11"/>
      <c r="SD364" s="11"/>
      <c r="SE364" s="11"/>
      <c r="SF364" s="11"/>
      <c r="SG364" s="11"/>
      <c r="SH364" s="11"/>
      <c r="SI364" s="11"/>
      <c r="SJ364" s="11"/>
      <c r="SK364" s="11"/>
      <c r="SL364" s="11"/>
      <c r="SM364" s="11"/>
      <c r="SN364" s="11"/>
      <c r="SO364" s="11"/>
      <c r="SP364" s="11"/>
      <c r="SQ364" s="11"/>
      <c r="SR364" s="11"/>
      <c r="SS364" s="11"/>
      <c r="ST364" s="11"/>
      <c r="SU364" s="11"/>
      <c r="SV364" s="11"/>
      <c r="SW364" s="11"/>
      <c r="SX364" s="11"/>
      <c r="SY364" s="11"/>
      <c r="SZ364" s="11"/>
      <c r="TA364" s="11"/>
      <c r="TB364" s="11"/>
      <c r="TC364" s="11"/>
      <c r="TD364" s="11"/>
      <c r="TE364" s="11"/>
      <c r="TF364" s="11"/>
      <c r="TG364" s="11"/>
      <c r="TH364" s="11"/>
      <c r="TI364" s="11"/>
      <c r="TJ364" s="11"/>
      <c r="TK364" s="11"/>
      <c r="TL364" s="11"/>
      <c r="TM364" s="11"/>
      <c r="TN364" s="11"/>
      <c r="TO364" s="11"/>
      <c r="TP364" s="11"/>
      <c r="TQ364" s="11"/>
      <c r="TR364" s="11"/>
      <c r="TS364" s="11"/>
      <c r="TT364" s="11"/>
      <c r="TU364" s="11"/>
      <c r="TV364" s="11"/>
      <c r="TW364" s="11"/>
      <c r="TX364" s="11"/>
      <c r="TY364" s="11"/>
      <c r="TZ364" s="11"/>
    </row>
    <row r="365" spans="1:546" x14ac:dyDescent="0.25">
      <c r="A365" s="11"/>
      <c r="B365" s="72"/>
      <c r="C365" s="1" t="s">
        <v>47</v>
      </c>
      <c r="D365" s="50"/>
      <c r="E365" s="78"/>
      <c r="F365" s="1">
        <v>0.72599999999999998</v>
      </c>
      <c r="G365" s="74"/>
      <c r="I365" s="11"/>
      <c r="K365" s="41"/>
      <c r="L365" s="4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  <c r="EM365" s="11"/>
      <c r="EN365" s="11"/>
      <c r="EO365" s="11"/>
      <c r="EP365" s="11"/>
      <c r="EQ365" s="11"/>
      <c r="ER365" s="11"/>
      <c r="ES365" s="11"/>
      <c r="ET365" s="11"/>
      <c r="EU365" s="11"/>
      <c r="EV365" s="11"/>
      <c r="EW365" s="11"/>
      <c r="EX365" s="11"/>
      <c r="EY365" s="11"/>
      <c r="EZ365" s="11"/>
      <c r="FA365" s="11"/>
      <c r="FB365" s="11"/>
      <c r="FC365" s="11"/>
      <c r="FD365" s="11"/>
      <c r="FE365" s="11"/>
      <c r="FF365" s="11"/>
      <c r="FG365" s="11"/>
      <c r="FH365" s="11"/>
      <c r="FI365" s="11"/>
      <c r="FJ365" s="11"/>
      <c r="FK365" s="11"/>
      <c r="FL365" s="11"/>
      <c r="FM365" s="11"/>
      <c r="FN365" s="11"/>
      <c r="FO365" s="11"/>
      <c r="FP365" s="11"/>
      <c r="FQ365" s="11"/>
      <c r="FR365" s="11"/>
      <c r="FS365" s="11"/>
      <c r="FT365" s="11"/>
      <c r="FU365" s="11"/>
      <c r="FV365" s="11"/>
      <c r="FW365" s="11"/>
      <c r="FX365" s="11"/>
      <c r="FY365" s="11"/>
      <c r="FZ365" s="11"/>
      <c r="GA365" s="11"/>
      <c r="GB365" s="11"/>
      <c r="GC365" s="11"/>
      <c r="GD365" s="11"/>
      <c r="GE365" s="11"/>
      <c r="GF365" s="11"/>
      <c r="GG365" s="11"/>
      <c r="GH365" s="11"/>
      <c r="GI365" s="11"/>
      <c r="GJ365" s="11"/>
      <c r="GK365" s="11"/>
      <c r="GL365" s="11"/>
      <c r="GM365" s="11"/>
      <c r="GN365" s="11"/>
      <c r="GO365" s="11"/>
      <c r="GP365" s="11"/>
      <c r="GQ365" s="11"/>
      <c r="GR365" s="11"/>
      <c r="GS365" s="11"/>
      <c r="GT365" s="11"/>
      <c r="GU365" s="11"/>
      <c r="GV365" s="11"/>
      <c r="GW365" s="11"/>
      <c r="GX365" s="11"/>
      <c r="GY365" s="11"/>
      <c r="GZ365" s="11"/>
      <c r="HA365" s="11"/>
      <c r="HB365" s="11"/>
      <c r="HC365" s="11"/>
      <c r="HD365" s="11"/>
      <c r="HE365" s="11"/>
      <c r="HF365" s="11"/>
      <c r="HG365" s="11"/>
      <c r="HH365" s="11"/>
      <c r="HI365" s="11"/>
      <c r="HJ365" s="11"/>
      <c r="HK365" s="11"/>
      <c r="HL365" s="11"/>
      <c r="HM365" s="11"/>
      <c r="HN365" s="11"/>
      <c r="HO365" s="11"/>
      <c r="HP365" s="11"/>
      <c r="HQ365" s="11"/>
      <c r="HR365" s="11"/>
      <c r="HS365" s="11"/>
      <c r="HT365" s="11"/>
      <c r="HU365" s="11"/>
      <c r="HV365" s="11"/>
      <c r="HW365" s="11"/>
      <c r="HX365" s="11"/>
      <c r="HY365" s="11"/>
      <c r="HZ365" s="11"/>
      <c r="IA365" s="11"/>
      <c r="IB365" s="11"/>
      <c r="IC365" s="11"/>
      <c r="ID365" s="11"/>
      <c r="IE365" s="11"/>
      <c r="IF365" s="11"/>
      <c r="IG365" s="11"/>
      <c r="IH365" s="11"/>
      <c r="II365" s="11"/>
      <c r="IJ365" s="11"/>
      <c r="IK365" s="11"/>
      <c r="IL365" s="11"/>
      <c r="IM365" s="11"/>
      <c r="IN365" s="11"/>
      <c r="IO365" s="11"/>
      <c r="IP365" s="11"/>
      <c r="IQ365" s="11"/>
      <c r="IR365" s="11"/>
      <c r="IS365" s="11"/>
      <c r="IT365" s="11"/>
      <c r="IU365" s="11"/>
      <c r="IV365" s="11"/>
      <c r="IW365" s="11"/>
      <c r="IX365" s="11"/>
      <c r="IY365" s="11"/>
      <c r="IZ365" s="11"/>
      <c r="JA365" s="11"/>
      <c r="JB365" s="11"/>
      <c r="JC365" s="11"/>
      <c r="JD365" s="11"/>
      <c r="JE365" s="11"/>
      <c r="JF365" s="11"/>
      <c r="JG365" s="11"/>
      <c r="JH365" s="11"/>
      <c r="JI365" s="11"/>
      <c r="JJ365" s="11"/>
      <c r="JK365" s="11"/>
      <c r="JL365" s="11"/>
      <c r="JM365" s="11"/>
      <c r="JN365" s="11"/>
      <c r="JO365" s="11"/>
      <c r="JP365" s="11"/>
      <c r="JQ365" s="11"/>
      <c r="JR365" s="11"/>
      <c r="JS365" s="11"/>
      <c r="JT365" s="11"/>
      <c r="JU365" s="11"/>
      <c r="JV365" s="11"/>
      <c r="JW365" s="11"/>
      <c r="JX365" s="11"/>
      <c r="JY365" s="11"/>
      <c r="JZ365" s="11"/>
      <c r="KA365" s="11"/>
      <c r="KB365" s="11"/>
      <c r="KC365" s="11"/>
      <c r="KD365" s="11"/>
      <c r="KE365" s="11"/>
      <c r="KF365" s="11"/>
      <c r="KG365" s="11"/>
      <c r="KH365" s="11"/>
      <c r="KI365" s="11"/>
      <c r="KJ365" s="11"/>
      <c r="KK365" s="11"/>
      <c r="KL365" s="11"/>
      <c r="KM365" s="11"/>
      <c r="KN365" s="11"/>
      <c r="KO365" s="11"/>
      <c r="KP365" s="11"/>
      <c r="KQ365" s="11"/>
      <c r="KR365" s="11"/>
      <c r="KS365" s="11"/>
      <c r="KT365" s="11"/>
      <c r="KU365" s="11"/>
      <c r="KV365" s="11"/>
      <c r="KW365" s="11"/>
      <c r="KX365" s="11"/>
      <c r="KY365" s="11"/>
      <c r="KZ365" s="11"/>
      <c r="LA365" s="11"/>
      <c r="LB365" s="11"/>
      <c r="LC365" s="11"/>
      <c r="LD365" s="11"/>
      <c r="LE365" s="11"/>
      <c r="LF365" s="11"/>
      <c r="LG365" s="11"/>
      <c r="LH365" s="11"/>
      <c r="LI365" s="11"/>
      <c r="LJ365" s="11"/>
      <c r="LK365" s="11"/>
      <c r="LL365" s="11"/>
      <c r="LM365" s="11"/>
      <c r="LN365" s="11"/>
      <c r="LO365" s="11"/>
      <c r="LP365" s="11"/>
      <c r="LQ365" s="11"/>
      <c r="LR365" s="11"/>
      <c r="LS365" s="11"/>
      <c r="LT365" s="11"/>
      <c r="LU365" s="11"/>
      <c r="LV365" s="11"/>
      <c r="LW365" s="11"/>
      <c r="LX365" s="11"/>
      <c r="LY365" s="11"/>
      <c r="LZ365" s="11"/>
      <c r="MA365" s="11"/>
      <c r="MB365" s="11"/>
      <c r="MC365" s="11"/>
      <c r="MD365" s="11"/>
      <c r="ME365" s="11"/>
      <c r="MF365" s="11"/>
      <c r="MG365" s="11"/>
      <c r="MH365" s="11"/>
      <c r="MI365" s="11"/>
      <c r="MJ365" s="11"/>
      <c r="MK365" s="11"/>
      <c r="ML365" s="11"/>
      <c r="MM365" s="11"/>
      <c r="MN365" s="11"/>
      <c r="MO365" s="11"/>
      <c r="MP365" s="11"/>
      <c r="MQ365" s="11"/>
      <c r="MR365" s="11"/>
      <c r="MS365" s="11"/>
      <c r="MT365" s="11"/>
      <c r="MU365" s="11"/>
      <c r="MV365" s="11"/>
      <c r="MW365" s="11"/>
      <c r="MX365" s="11"/>
      <c r="MY365" s="11"/>
      <c r="MZ365" s="11"/>
      <c r="NA365" s="11"/>
      <c r="NB365" s="11"/>
      <c r="NC365" s="11"/>
      <c r="ND365" s="11"/>
      <c r="NE365" s="11"/>
      <c r="NF365" s="11"/>
      <c r="NG365" s="11"/>
      <c r="NH365" s="11"/>
      <c r="NI365" s="11"/>
      <c r="NJ365" s="11"/>
      <c r="NK365" s="11"/>
      <c r="NL365" s="11"/>
      <c r="NM365" s="11"/>
      <c r="NN365" s="11"/>
      <c r="NO365" s="11"/>
      <c r="NP365" s="11"/>
      <c r="NQ365" s="11"/>
      <c r="NR365" s="11"/>
      <c r="NS365" s="11"/>
      <c r="NT365" s="11"/>
      <c r="NU365" s="11"/>
      <c r="NV365" s="11"/>
      <c r="NW365" s="11"/>
      <c r="NX365" s="11"/>
      <c r="NY365" s="11"/>
      <c r="NZ365" s="11"/>
      <c r="OA365" s="11"/>
      <c r="OB365" s="11"/>
      <c r="OC365" s="11"/>
      <c r="OD365" s="11"/>
      <c r="OE365" s="11"/>
      <c r="OF365" s="11"/>
      <c r="OG365" s="11"/>
      <c r="OH365" s="11"/>
      <c r="OI365" s="11"/>
      <c r="OJ365" s="11"/>
      <c r="OK365" s="11"/>
      <c r="OL365" s="11"/>
      <c r="OM365" s="11"/>
      <c r="ON365" s="11"/>
      <c r="OO365" s="11"/>
      <c r="OP365" s="11"/>
      <c r="OQ365" s="11"/>
      <c r="OR365" s="11"/>
      <c r="OS365" s="11"/>
      <c r="OT365" s="11"/>
      <c r="OU365" s="11"/>
      <c r="OV365" s="11"/>
      <c r="OW365" s="11"/>
      <c r="OX365" s="11"/>
      <c r="OY365" s="11"/>
      <c r="OZ365" s="11"/>
      <c r="PA365" s="11"/>
      <c r="PB365" s="11"/>
      <c r="PC365" s="11"/>
      <c r="PD365" s="11"/>
      <c r="PE365" s="11"/>
      <c r="PF365" s="11"/>
      <c r="PG365" s="11"/>
      <c r="PH365" s="11"/>
      <c r="PI365" s="11"/>
      <c r="PJ365" s="11"/>
      <c r="PK365" s="11"/>
      <c r="PL365" s="11"/>
      <c r="PM365" s="11"/>
      <c r="PN365" s="11"/>
      <c r="PO365" s="11"/>
      <c r="PP365" s="11"/>
      <c r="PQ365" s="11"/>
      <c r="PR365" s="11"/>
      <c r="PS365" s="11"/>
      <c r="PT365" s="11"/>
      <c r="PU365" s="11"/>
      <c r="PV365" s="11"/>
      <c r="PW365" s="11"/>
      <c r="PX365" s="11"/>
      <c r="PY365" s="11"/>
      <c r="PZ365" s="11"/>
      <c r="QA365" s="11"/>
      <c r="QB365" s="11"/>
      <c r="QC365" s="11"/>
      <c r="QD365" s="11"/>
      <c r="QE365" s="11"/>
      <c r="QF365" s="11"/>
      <c r="QG365" s="11"/>
      <c r="QH365" s="11"/>
      <c r="QI365" s="11"/>
      <c r="QJ365" s="11"/>
      <c r="QK365" s="11"/>
      <c r="QL365" s="11"/>
      <c r="QM365" s="11"/>
      <c r="QN365" s="11"/>
      <c r="QO365" s="11"/>
      <c r="QP365" s="11"/>
      <c r="QQ365" s="11"/>
      <c r="QR365" s="11"/>
      <c r="QS365" s="11"/>
      <c r="QT365" s="11"/>
      <c r="QU365" s="11"/>
      <c r="QV365" s="11"/>
      <c r="QW365" s="11"/>
      <c r="QX365" s="11"/>
      <c r="QY365" s="11"/>
      <c r="QZ365" s="11"/>
      <c r="RA365" s="11"/>
      <c r="RB365" s="11"/>
      <c r="RC365" s="11"/>
      <c r="RD365" s="11"/>
      <c r="RE365" s="11"/>
      <c r="RF365" s="11"/>
      <c r="RG365" s="11"/>
      <c r="RH365" s="11"/>
      <c r="RI365" s="11"/>
      <c r="RJ365" s="11"/>
      <c r="RK365" s="11"/>
      <c r="RL365" s="11"/>
      <c r="RM365" s="11"/>
      <c r="RN365" s="11"/>
      <c r="RO365" s="11"/>
      <c r="RP365" s="11"/>
      <c r="RQ365" s="11"/>
      <c r="RR365" s="11"/>
      <c r="RS365" s="11"/>
      <c r="RT365" s="11"/>
      <c r="RU365" s="11"/>
      <c r="RV365" s="11"/>
      <c r="RW365" s="11"/>
      <c r="RX365" s="11"/>
      <c r="RY365" s="11"/>
      <c r="RZ365" s="11"/>
      <c r="SA365" s="11"/>
      <c r="SB365" s="11"/>
      <c r="SC365" s="11"/>
      <c r="SD365" s="11"/>
      <c r="SE365" s="11"/>
      <c r="SF365" s="11"/>
      <c r="SG365" s="11"/>
      <c r="SH365" s="11"/>
      <c r="SI365" s="11"/>
      <c r="SJ365" s="11"/>
      <c r="SK365" s="11"/>
      <c r="SL365" s="11"/>
      <c r="SM365" s="11"/>
      <c r="SN365" s="11"/>
      <c r="SO365" s="11"/>
      <c r="SP365" s="11"/>
      <c r="SQ365" s="11"/>
      <c r="SR365" s="11"/>
      <c r="SS365" s="11"/>
      <c r="ST365" s="11"/>
      <c r="SU365" s="11"/>
      <c r="SV365" s="11"/>
      <c r="SW365" s="11"/>
      <c r="SX365" s="11"/>
      <c r="SY365" s="11"/>
      <c r="SZ365" s="11"/>
      <c r="TA365" s="11"/>
      <c r="TB365" s="11"/>
      <c r="TC365" s="11"/>
      <c r="TD365" s="11"/>
      <c r="TE365" s="11"/>
      <c r="TF365" s="11"/>
      <c r="TG365" s="11"/>
      <c r="TH365" s="11"/>
      <c r="TI365" s="11"/>
      <c r="TJ365" s="11"/>
      <c r="TK365" s="11"/>
      <c r="TL365" s="11"/>
      <c r="TM365" s="11"/>
      <c r="TN365" s="11"/>
      <c r="TO365" s="11"/>
      <c r="TP365" s="11"/>
      <c r="TQ365" s="11"/>
      <c r="TR365" s="11"/>
      <c r="TS365" s="11"/>
      <c r="TT365" s="11"/>
      <c r="TU365" s="11"/>
      <c r="TV365" s="11"/>
      <c r="TW365" s="11"/>
      <c r="TX365" s="11"/>
      <c r="TY365" s="11"/>
      <c r="TZ365" s="11"/>
    </row>
    <row r="366" spans="1:546" x14ac:dyDescent="0.25">
      <c r="A366" s="11"/>
      <c r="B366" s="72"/>
      <c r="C366" s="1" t="s">
        <v>70</v>
      </c>
      <c r="D366" s="50"/>
      <c r="E366" s="78"/>
      <c r="F366" s="1">
        <v>0.223</v>
      </c>
      <c r="G366" s="74"/>
      <c r="I366" s="11"/>
      <c r="J366" s="41"/>
      <c r="K366" s="41"/>
      <c r="L366" s="4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  <c r="EM366" s="11"/>
      <c r="EN366" s="11"/>
      <c r="EO366" s="11"/>
      <c r="EP366" s="11"/>
      <c r="EQ366" s="11"/>
      <c r="ER366" s="11"/>
      <c r="ES366" s="11"/>
      <c r="ET366" s="11"/>
      <c r="EU366" s="11"/>
      <c r="EV366" s="11"/>
      <c r="EW366" s="11"/>
      <c r="EX366" s="11"/>
      <c r="EY366" s="11"/>
      <c r="EZ366" s="11"/>
      <c r="FA366" s="11"/>
      <c r="FB366" s="11"/>
      <c r="FC366" s="11"/>
      <c r="FD366" s="11"/>
      <c r="FE366" s="11"/>
      <c r="FF366" s="11"/>
      <c r="FG366" s="11"/>
      <c r="FH366" s="11"/>
      <c r="FI366" s="11"/>
      <c r="FJ366" s="11"/>
      <c r="FK366" s="11"/>
      <c r="FL366" s="11"/>
      <c r="FM366" s="11"/>
      <c r="FN366" s="11"/>
      <c r="FO366" s="11"/>
      <c r="FP366" s="11"/>
      <c r="FQ366" s="11"/>
      <c r="FR366" s="11"/>
      <c r="FS366" s="11"/>
      <c r="FT366" s="11"/>
      <c r="FU366" s="11"/>
      <c r="FV366" s="11"/>
      <c r="FW366" s="11"/>
      <c r="FX366" s="11"/>
      <c r="FY366" s="11"/>
      <c r="FZ366" s="11"/>
      <c r="GA366" s="11"/>
      <c r="GB366" s="11"/>
      <c r="GC366" s="11"/>
      <c r="GD366" s="11"/>
      <c r="GE366" s="11"/>
      <c r="GF366" s="11"/>
      <c r="GG366" s="11"/>
      <c r="GH366" s="11"/>
      <c r="GI366" s="11"/>
      <c r="GJ366" s="11"/>
      <c r="GK366" s="11"/>
      <c r="GL366" s="11"/>
      <c r="GM366" s="11"/>
      <c r="GN366" s="11"/>
      <c r="GO366" s="11"/>
      <c r="GP366" s="11"/>
      <c r="GQ366" s="11"/>
      <c r="GR366" s="11"/>
      <c r="GS366" s="11"/>
      <c r="GT366" s="11"/>
      <c r="GU366" s="11"/>
      <c r="GV366" s="11"/>
      <c r="GW366" s="11"/>
      <c r="GX366" s="11"/>
      <c r="GY366" s="11"/>
      <c r="GZ366" s="11"/>
      <c r="HA366" s="11"/>
      <c r="HB366" s="11"/>
      <c r="HC366" s="11"/>
      <c r="HD366" s="11"/>
      <c r="HE366" s="11"/>
      <c r="HF366" s="11"/>
      <c r="HG366" s="11"/>
      <c r="HH366" s="11"/>
      <c r="HI366" s="11"/>
      <c r="HJ366" s="11"/>
      <c r="HK366" s="11"/>
      <c r="HL366" s="11"/>
      <c r="HM366" s="11"/>
      <c r="HN366" s="11"/>
      <c r="HO366" s="11"/>
      <c r="HP366" s="11"/>
      <c r="HQ366" s="11"/>
      <c r="HR366" s="11"/>
      <c r="HS366" s="11"/>
      <c r="HT366" s="11"/>
      <c r="HU366" s="11"/>
      <c r="HV366" s="11"/>
      <c r="HW366" s="11"/>
      <c r="HX366" s="11"/>
      <c r="HY366" s="11"/>
      <c r="HZ366" s="11"/>
      <c r="IA366" s="11"/>
      <c r="IB366" s="11"/>
      <c r="IC366" s="11"/>
      <c r="ID366" s="11"/>
      <c r="IE366" s="11"/>
      <c r="IF366" s="11"/>
      <c r="IG366" s="11"/>
      <c r="IH366" s="11"/>
      <c r="II366" s="11"/>
      <c r="IJ366" s="11"/>
      <c r="IK366" s="11"/>
      <c r="IL366" s="11"/>
      <c r="IM366" s="11"/>
      <c r="IN366" s="11"/>
      <c r="IO366" s="11"/>
      <c r="IP366" s="11"/>
      <c r="IQ366" s="11"/>
      <c r="IR366" s="11"/>
      <c r="IS366" s="11"/>
      <c r="IT366" s="11"/>
      <c r="IU366" s="11"/>
      <c r="IV366" s="11"/>
      <c r="IW366" s="11"/>
      <c r="IX366" s="11"/>
      <c r="IY366" s="11"/>
      <c r="IZ366" s="11"/>
      <c r="JA366" s="11"/>
      <c r="JB366" s="11"/>
      <c r="JC366" s="11"/>
      <c r="JD366" s="11"/>
      <c r="JE366" s="11"/>
      <c r="JF366" s="11"/>
      <c r="JG366" s="11"/>
      <c r="JH366" s="11"/>
      <c r="JI366" s="11"/>
      <c r="JJ366" s="11"/>
      <c r="JK366" s="11"/>
      <c r="JL366" s="11"/>
      <c r="JM366" s="11"/>
      <c r="JN366" s="11"/>
      <c r="JO366" s="11"/>
      <c r="JP366" s="11"/>
      <c r="JQ366" s="11"/>
      <c r="JR366" s="11"/>
      <c r="JS366" s="11"/>
      <c r="JT366" s="11"/>
      <c r="JU366" s="11"/>
      <c r="JV366" s="11"/>
      <c r="JW366" s="11"/>
      <c r="JX366" s="11"/>
      <c r="JY366" s="11"/>
      <c r="JZ366" s="11"/>
      <c r="KA366" s="11"/>
      <c r="KB366" s="11"/>
      <c r="KC366" s="11"/>
      <c r="KD366" s="11"/>
      <c r="KE366" s="11"/>
      <c r="KF366" s="11"/>
      <c r="KG366" s="11"/>
      <c r="KH366" s="11"/>
      <c r="KI366" s="11"/>
      <c r="KJ366" s="11"/>
      <c r="KK366" s="11"/>
      <c r="KL366" s="11"/>
      <c r="KM366" s="11"/>
      <c r="KN366" s="11"/>
      <c r="KO366" s="11"/>
      <c r="KP366" s="11"/>
      <c r="KQ366" s="11"/>
      <c r="KR366" s="11"/>
      <c r="KS366" s="11"/>
      <c r="KT366" s="11"/>
      <c r="KU366" s="11"/>
      <c r="KV366" s="11"/>
      <c r="KW366" s="11"/>
      <c r="KX366" s="11"/>
      <c r="KY366" s="11"/>
      <c r="KZ366" s="11"/>
      <c r="LA366" s="11"/>
      <c r="LB366" s="11"/>
      <c r="LC366" s="11"/>
      <c r="LD366" s="11"/>
      <c r="LE366" s="11"/>
      <c r="LF366" s="11"/>
      <c r="LG366" s="11"/>
      <c r="LH366" s="11"/>
      <c r="LI366" s="11"/>
      <c r="LJ366" s="11"/>
      <c r="LK366" s="11"/>
      <c r="LL366" s="11"/>
      <c r="LM366" s="11"/>
      <c r="LN366" s="11"/>
      <c r="LO366" s="11"/>
      <c r="LP366" s="11"/>
      <c r="LQ366" s="11"/>
      <c r="LR366" s="11"/>
      <c r="LS366" s="11"/>
      <c r="LT366" s="11"/>
      <c r="LU366" s="11"/>
      <c r="LV366" s="11"/>
      <c r="LW366" s="11"/>
      <c r="LX366" s="11"/>
      <c r="LY366" s="11"/>
      <c r="LZ366" s="11"/>
      <c r="MA366" s="11"/>
      <c r="MB366" s="11"/>
      <c r="MC366" s="11"/>
      <c r="MD366" s="11"/>
      <c r="ME366" s="11"/>
      <c r="MF366" s="11"/>
      <c r="MG366" s="11"/>
      <c r="MH366" s="11"/>
      <c r="MI366" s="11"/>
      <c r="MJ366" s="11"/>
      <c r="MK366" s="11"/>
      <c r="ML366" s="11"/>
      <c r="MM366" s="11"/>
      <c r="MN366" s="11"/>
      <c r="MO366" s="11"/>
      <c r="MP366" s="11"/>
      <c r="MQ366" s="11"/>
      <c r="MR366" s="11"/>
      <c r="MS366" s="11"/>
      <c r="MT366" s="11"/>
      <c r="MU366" s="11"/>
      <c r="MV366" s="11"/>
      <c r="MW366" s="11"/>
      <c r="MX366" s="11"/>
      <c r="MY366" s="11"/>
      <c r="MZ366" s="11"/>
      <c r="NA366" s="11"/>
      <c r="NB366" s="11"/>
      <c r="NC366" s="11"/>
      <c r="ND366" s="11"/>
      <c r="NE366" s="11"/>
      <c r="NF366" s="11"/>
      <c r="NG366" s="11"/>
      <c r="NH366" s="11"/>
      <c r="NI366" s="11"/>
      <c r="NJ366" s="11"/>
      <c r="NK366" s="11"/>
      <c r="NL366" s="11"/>
      <c r="NM366" s="11"/>
      <c r="NN366" s="11"/>
      <c r="NO366" s="11"/>
      <c r="NP366" s="11"/>
      <c r="NQ366" s="11"/>
      <c r="NR366" s="11"/>
      <c r="NS366" s="11"/>
      <c r="NT366" s="11"/>
      <c r="NU366" s="11"/>
      <c r="NV366" s="11"/>
      <c r="NW366" s="11"/>
      <c r="NX366" s="11"/>
      <c r="NY366" s="11"/>
      <c r="NZ366" s="11"/>
      <c r="OA366" s="11"/>
      <c r="OB366" s="11"/>
      <c r="OC366" s="11"/>
      <c r="OD366" s="11"/>
      <c r="OE366" s="11"/>
      <c r="OF366" s="11"/>
      <c r="OG366" s="11"/>
      <c r="OH366" s="11"/>
      <c r="OI366" s="11"/>
      <c r="OJ366" s="11"/>
      <c r="OK366" s="11"/>
      <c r="OL366" s="11"/>
      <c r="OM366" s="11"/>
      <c r="ON366" s="11"/>
      <c r="OO366" s="11"/>
      <c r="OP366" s="11"/>
      <c r="OQ366" s="11"/>
      <c r="OR366" s="11"/>
      <c r="OS366" s="11"/>
      <c r="OT366" s="11"/>
      <c r="OU366" s="11"/>
      <c r="OV366" s="11"/>
      <c r="OW366" s="11"/>
      <c r="OX366" s="11"/>
      <c r="OY366" s="11"/>
      <c r="OZ366" s="11"/>
      <c r="PA366" s="11"/>
      <c r="PB366" s="11"/>
      <c r="PC366" s="11"/>
      <c r="PD366" s="11"/>
      <c r="PE366" s="11"/>
      <c r="PF366" s="11"/>
      <c r="PG366" s="11"/>
      <c r="PH366" s="11"/>
      <c r="PI366" s="11"/>
      <c r="PJ366" s="11"/>
      <c r="PK366" s="11"/>
      <c r="PL366" s="11"/>
      <c r="PM366" s="11"/>
      <c r="PN366" s="11"/>
      <c r="PO366" s="11"/>
      <c r="PP366" s="11"/>
      <c r="PQ366" s="11"/>
      <c r="PR366" s="11"/>
      <c r="PS366" s="11"/>
      <c r="PT366" s="11"/>
      <c r="PU366" s="11"/>
      <c r="PV366" s="11"/>
      <c r="PW366" s="11"/>
      <c r="PX366" s="11"/>
      <c r="PY366" s="11"/>
      <c r="PZ366" s="11"/>
      <c r="QA366" s="11"/>
      <c r="QB366" s="11"/>
      <c r="QC366" s="11"/>
      <c r="QD366" s="11"/>
      <c r="QE366" s="11"/>
      <c r="QF366" s="11"/>
      <c r="QG366" s="11"/>
      <c r="QH366" s="11"/>
      <c r="QI366" s="11"/>
      <c r="QJ366" s="11"/>
      <c r="QK366" s="11"/>
      <c r="QL366" s="11"/>
      <c r="QM366" s="11"/>
      <c r="QN366" s="11"/>
      <c r="QO366" s="11"/>
      <c r="QP366" s="11"/>
      <c r="QQ366" s="11"/>
      <c r="QR366" s="11"/>
      <c r="QS366" s="11"/>
      <c r="QT366" s="11"/>
      <c r="QU366" s="11"/>
      <c r="QV366" s="11"/>
      <c r="QW366" s="11"/>
      <c r="QX366" s="11"/>
      <c r="QY366" s="11"/>
      <c r="QZ366" s="11"/>
      <c r="RA366" s="11"/>
      <c r="RB366" s="11"/>
      <c r="RC366" s="11"/>
      <c r="RD366" s="11"/>
      <c r="RE366" s="11"/>
      <c r="RF366" s="11"/>
      <c r="RG366" s="11"/>
      <c r="RH366" s="11"/>
      <c r="RI366" s="11"/>
      <c r="RJ366" s="11"/>
      <c r="RK366" s="11"/>
      <c r="RL366" s="11"/>
      <c r="RM366" s="11"/>
      <c r="RN366" s="11"/>
      <c r="RO366" s="11"/>
      <c r="RP366" s="11"/>
      <c r="RQ366" s="11"/>
      <c r="RR366" s="11"/>
      <c r="RS366" s="11"/>
      <c r="RT366" s="11"/>
      <c r="RU366" s="11"/>
      <c r="RV366" s="11"/>
      <c r="RW366" s="11"/>
      <c r="RX366" s="11"/>
      <c r="RY366" s="11"/>
      <c r="RZ366" s="11"/>
      <c r="SA366" s="11"/>
      <c r="SB366" s="11"/>
      <c r="SC366" s="11"/>
      <c r="SD366" s="11"/>
      <c r="SE366" s="11"/>
      <c r="SF366" s="11"/>
      <c r="SG366" s="11"/>
      <c r="SH366" s="11"/>
      <c r="SI366" s="11"/>
      <c r="SJ366" s="11"/>
      <c r="SK366" s="11"/>
      <c r="SL366" s="11"/>
      <c r="SM366" s="11"/>
      <c r="SN366" s="11"/>
      <c r="SO366" s="11"/>
      <c r="SP366" s="11"/>
      <c r="SQ366" s="11"/>
      <c r="SR366" s="11"/>
      <c r="SS366" s="11"/>
      <c r="ST366" s="11"/>
      <c r="SU366" s="11"/>
      <c r="SV366" s="11"/>
      <c r="SW366" s="11"/>
      <c r="SX366" s="11"/>
      <c r="SY366" s="11"/>
      <c r="SZ366" s="11"/>
      <c r="TA366" s="11"/>
      <c r="TB366" s="11"/>
      <c r="TC366" s="11"/>
      <c r="TD366" s="11"/>
      <c r="TE366" s="11"/>
      <c r="TF366" s="11"/>
      <c r="TG366" s="11"/>
      <c r="TH366" s="11"/>
      <c r="TI366" s="11"/>
      <c r="TJ366" s="11"/>
      <c r="TK366" s="11"/>
      <c r="TL366" s="11"/>
      <c r="TM366" s="11"/>
      <c r="TN366" s="11"/>
      <c r="TO366" s="11"/>
      <c r="TP366" s="11"/>
      <c r="TQ366" s="11"/>
      <c r="TR366" s="11"/>
      <c r="TS366" s="11"/>
      <c r="TT366" s="11"/>
      <c r="TU366" s="11"/>
      <c r="TV366" s="11"/>
      <c r="TW366" s="11"/>
      <c r="TX366" s="11"/>
      <c r="TY366" s="11"/>
      <c r="TZ366" s="11"/>
    </row>
    <row r="367" spans="1:546" x14ac:dyDescent="0.25">
      <c r="A367" s="11"/>
      <c r="B367" s="72"/>
      <c r="C367" s="1" t="s">
        <v>71</v>
      </c>
      <c r="D367" s="50"/>
      <c r="E367" s="79"/>
      <c r="F367" s="1">
        <v>3.1389999999999998</v>
      </c>
      <c r="G367" s="75"/>
      <c r="I367" s="11"/>
      <c r="J367" s="41"/>
      <c r="K367" s="41"/>
      <c r="L367" s="4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  <c r="EM367" s="11"/>
      <c r="EN367" s="11"/>
      <c r="EO367" s="11"/>
      <c r="EP367" s="11"/>
      <c r="EQ367" s="11"/>
      <c r="ER367" s="11"/>
      <c r="ES367" s="11"/>
      <c r="ET367" s="11"/>
      <c r="EU367" s="11"/>
      <c r="EV367" s="11"/>
      <c r="EW367" s="11"/>
      <c r="EX367" s="11"/>
      <c r="EY367" s="11"/>
      <c r="EZ367" s="11"/>
      <c r="FA367" s="11"/>
      <c r="FB367" s="11"/>
      <c r="FC367" s="11"/>
      <c r="FD367" s="11"/>
      <c r="FE367" s="11"/>
      <c r="FF367" s="11"/>
      <c r="FG367" s="11"/>
      <c r="FH367" s="11"/>
      <c r="FI367" s="11"/>
      <c r="FJ367" s="11"/>
      <c r="FK367" s="11"/>
      <c r="FL367" s="11"/>
      <c r="FM367" s="11"/>
      <c r="FN367" s="11"/>
      <c r="FO367" s="11"/>
      <c r="FP367" s="11"/>
      <c r="FQ367" s="11"/>
      <c r="FR367" s="11"/>
      <c r="FS367" s="11"/>
      <c r="FT367" s="11"/>
      <c r="FU367" s="11"/>
      <c r="FV367" s="11"/>
      <c r="FW367" s="11"/>
      <c r="FX367" s="11"/>
      <c r="FY367" s="11"/>
      <c r="FZ367" s="11"/>
      <c r="GA367" s="11"/>
      <c r="GB367" s="11"/>
      <c r="GC367" s="11"/>
      <c r="GD367" s="11"/>
      <c r="GE367" s="11"/>
      <c r="GF367" s="11"/>
      <c r="GG367" s="11"/>
      <c r="GH367" s="11"/>
      <c r="GI367" s="11"/>
      <c r="GJ367" s="11"/>
      <c r="GK367" s="11"/>
      <c r="GL367" s="11"/>
      <c r="GM367" s="11"/>
      <c r="GN367" s="11"/>
      <c r="GO367" s="11"/>
      <c r="GP367" s="11"/>
      <c r="GQ367" s="11"/>
      <c r="GR367" s="11"/>
      <c r="GS367" s="11"/>
      <c r="GT367" s="11"/>
      <c r="GU367" s="11"/>
      <c r="GV367" s="11"/>
      <c r="GW367" s="11"/>
      <c r="GX367" s="11"/>
      <c r="GY367" s="11"/>
      <c r="GZ367" s="11"/>
      <c r="HA367" s="11"/>
      <c r="HB367" s="11"/>
      <c r="HC367" s="11"/>
      <c r="HD367" s="11"/>
      <c r="HE367" s="11"/>
      <c r="HF367" s="11"/>
      <c r="HG367" s="11"/>
      <c r="HH367" s="11"/>
      <c r="HI367" s="11"/>
      <c r="HJ367" s="11"/>
      <c r="HK367" s="11"/>
      <c r="HL367" s="11"/>
      <c r="HM367" s="11"/>
      <c r="HN367" s="11"/>
      <c r="HO367" s="11"/>
      <c r="HP367" s="11"/>
      <c r="HQ367" s="11"/>
      <c r="HR367" s="11"/>
      <c r="HS367" s="11"/>
      <c r="HT367" s="11"/>
      <c r="HU367" s="11"/>
      <c r="HV367" s="11"/>
      <c r="HW367" s="11"/>
      <c r="HX367" s="11"/>
      <c r="HY367" s="11"/>
      <c r="HZ367" s="11"/>
      <c r="IA367" s="11"/>
      <c r="IB367" s="11"/>
      <c r="IC367" s="11"/>
      <c r="ID367" s="11"/>
      <c r="IE367" s="11"/>
      <c r="IF367" s="11"/>
      <c r="IG367" s="11"/>
      <c r="IH367" s="11"/>
      <c r="II367" s="11"/>
      <c r="IJ367" s="11"/>
      <c r="IK367" s="11"/>
      <c r="IL367" s="11"/>
      <c r="IM367" s="11"/>
      <c r="IN367" s="11"/>
      <c r="IO367" s="11"/>
      <c r="IP367" s="11"/>
      <c r="IQ367" s="11"/>
      <c r="IR367" s="11"/>
      <c r="IS367" s="11"/>
      <c r="IT367" s="11"/>
      <c r="IU367" s="11"/>
      <c r="IV367" s="11"/>
      <c r="IW367" s="11"/>
      <c r="IX367" s="11"/>
      <c r="IY367" s="11"/>
      <c r="IZ367" s="11"/>
      <c r="JA367" s="11"/>
      <c r="JB367" s="11"/>
      <c r="JC367" s="11"/>
      <c r="JD367" s="11"/>
      <c r="JE367" s="11"/>
      <c r="JF367" s="11"/>
      <c r="JG367" s="11"/>
      <c r="JH367" s="11"/>
      <c r="JI367" s="11"/>
      <c r="JJ367" s="11"/>
      <c r="JK367" s="11"/>
      <c r="JL367" s="11"/>
      <c r="JM367" s="11"/>
      <c r="JN367" s="11"/>
      <c r="JO367" s="11"/>
      <c r="JP367" s="11"/>
      <c r="JQ367" s="11"/>
      <c r="JR367" s="11"/>
      <c r="JS367" s="11"/>
      <c r="JT367" s="11"/>
      <c r="JU367" s="11"/>
      <c r="JV367" s="11"/>
      <c r="JW367" s="11"/>
      <c r="JX367" s="11"/>
      <c r="JY367" s="11"/>
      <c r="JZ367" s="11"/>
      <c r="KA367" s="11"/>
      <c r="KB367" s="11"/>
      <c r="KC367" s="11"/>
      <c r="KD367" s="11"/>
      <c r="KE367" s="11"/>
      <c r="KF367" s="11"/>
      <c r="KG367" s="11"/>
      <c r="KH367" s="11"/>
      <c r="KI367" s="11"/>
      <c r="KJ367" s="11"/>
      <c r="KK367" s="11"/>
      <c r="KL367" s="11"/>
      <c r="KM367" s="11"/>
      <c r="KN367" s="11"/>
      <c r="KO367" s="11"/>
      <c r="KP367" s="11"/>
      <c r="KQ367" s="11"/>
      <c r="KR367" s="11"/>
      <c r="KS367" s="11"/>
      <c r="KT367" s="11"/>
      <c r="KU367" s="11"/>
      <c r="KV367" s="11"/>
      <c r="KW367" s="11"/>
      <c r="KX367" s="11"/>
      <c r="KY367" s="11"/>
      <c r="KZ367" s="11"/>
      <c r="LA367" s="11"/>
      <c r="LB367" s="11"/>
      <c r="LC367" s="11"/>
      <c r="LD367" s="11"/>
      <c r="LE367" s="11"/>
      <c r="LF367" s="11"/>
      <c r="LG367" s="11"/>
      <c r="LH367" s="11"/>
      <c r="LI367" s="11"/>
      <c r="LJ367" s="11"/>
      <c r="LK367" s="11"/>
      <c r="LL367" s="11"/>
      <c r="LM367" s="11"/>
      <c r="LN367" s="11"/>
      <c r="LO367" s="11"/>
      <c r="LP367" s="11"/>
      <c r="LQ367" s="11"/>
      <c r="LR367" s="11"/>
      <c r="LS367" s="11"/>
      <c r="LT367" s="11"/>
      <c r="LU367" s="11"/>
      <c r="LV367" s="11"/>
      <c r="LW367" s="11"/>
      <c r="LX367" s="11"/>
      <c r="LY367" s="11"/>
      <c r="LZ367" s="11"/>
      <c r="MA367" s="11"/>
      <c r="MB367" s="11"/>
      <c r="MC367" s="11"/>
      <c r="MD367" s="11"/>
      <c r="ME367" s="11"/>
      <c r="MF367" s="11"/>
      <c r="MG367" s="11"/>
      <c r="MH367" s="11"/>
      <c r="MI367" s="11"/>
      <c r="MJ367" s="11"/>
      <c r="MK367" s="11"/>
      <c r="ML367" s="11"/>
      <c r="MM367" s="11"/>
      <c r="MN367" s="11"/>
      <c r="MO367" s="11"/>
      <c r="MP367" s="11"/>
      <c r="MQ367" s="11"/>
      <c r="MR367" s="11"/>
      <c r="MS367" s="11"/>
      <c r="MT367" s="11"/>
      <c r="MU367" s="11"/>
      <c r="MV367" s="11"/>
      <c r="MW367" s="11"/>
      <c r="MX367" s="11"/>
      <c r="MY367" s="11"/>
      <c r="MZ367" s="11"/>
      <c r="NA367" s="11"/>
      <c r="NB367" s="11"/>
      <c r="NC367" s="11"/>
      <c r="ND367" s="11"/>
      <c r="NE367" s="11"/>
      <c r="NF367" s="11"/>
      <c r="NG367" s="11"/>
      <c r="NH367" s="11"/>
      <c r="NI367" s="11"/>
      <c r="NJ367" s="11"/>
      <c r="NK367" s="11"/>
      <c r="NL367" s="11"/>
      <c r="NM367" s="11"/>
      <c r="NN367" s="11"/>
      <c r="NO367" s="11"/>
      <c r="NP367" s="11"/>
      <c r="NQ367" s="11"/>
      <c r="NR367" s="11"/>
      <c r="NS367" s="11"/>
      <c r="NT367" s="11"/>
      <c r="NU367" s="11"/>
      <c r="NV367" s="11"/>
      <c r="NW367" s="11"/>
      <c r="NX367" s="11"/>
      <c r="NY367" s="11"/>
      <c r="NZ367" s="11"/>
      <c r="OA367" s="11"/>
      <c r="OB367" s="11"/>
      <c r="OC367" s="11"/>
      <c r="OD367" s="11"/>
      <c r="OE367" s="11"/>
      <c r="OF367" s="11"/>
      <c r="OG367" s="11"/>
      <c r="OH367" s="11"/>
      <c r="OI367" s="11"/>
      <c r="OJ367" s="11"/>
      <c r="OK367" s="11"/>
      <c r="OL367" s="11"/>
      <c r="OM367" s="11"/>
      <c r="ON367" s="11"/>
      <c r="OO367" s="11"/>
      <c r="OP367" s="11"/>
      <c r="OQ367" s="11"/>
      <c r="OR367" s="11"/>
      <c r="OS367" s="11"/>
      <c r="OT367" s="11"/>
      <c r="OU367" s="11"/>
      <c r="OV367" s="11"/>
      <c r="OW367" s="11"/>
      <c r="OX367" s="11"/>
      <c r="OY367" s="11"/>
      <c r="OZ367" s="11"/>
      <c r="PA367" s="11"/>
      <c r="PB367" s="11"/>
      <c r="PC367" s="11"/>
      <c r="PD367" s="11"/>
      <c r="PE367" s="11"/>
      <c r="PF367" s="11"/>
      <c r="PG367" s="11"/>
      <c r="PH367" s="11"/>
      <c r="PI367" s="11"/>
      <c r="PJ367" s="11"/>
      <c r="PK367" s="11"/>
      <c r="PL367" s="11"/>
      <c r="PM367" s="11"/>
      <c r="PN367" s="11"/>
      <c r="PO367" s="11"/>
      <c r="PP367" s="11"/>
      <c r="PQ367" s="11"/>
      <c r="PR367" s="11"/>
      <c r="PS367" s="11"/>
      <c r="PT367" s="11"/>
      <c r="PU367" s="11"/>
      <c r="PV367" s="11"/>
      <c r="PW367" s="11"/>
      <c r="PX367" s="11"/>
      <c r="PY367" s="11"/>
      <c r="PZ367" s="11"/>
      <c r="QA367" s="11"/>
      <c r="QB367" s="11"/>
      <c r="QC367" s="11"/>
      <c r="QD367" s="11"/>
      <c r="QE367" s="11"/>
      <c r="QF367" s="11"/>
      <c r="QG367" s="11"/>
      <c r="QH367" s="11"/>
      <c r="QI367" s="11"/>
      <c r="QJ367" s="11"/>
      <c r="QK367" s="11"/>
      <c r="QL367" s="11"/>
      <c r="QM367" s="11"/>
      <c r="QN367" s="11"/>
      <c r="QO367" s="11"/>
      <c r="QP367" s="11"/>
      <c r="QQ367" s="11"/>
      <c r="QR367" s="11"/>
      <c r="QS367" s="11"/>
      <c r="QT367" s="11"/>
      <c r="QU367" s="11"/>
      <c r="QV367" s="11"/>
      <c r="QW367" s="11"/>
      <c r="QX367" s="11"/>
      <c r="QY367" s="11"/>
      <c r="QZ367" s="11"/>
      <c r="RA367" s="11"/>
      <c r="RB367" s="11"/>
      <c r="RC367" s="11"/>
      <c r="RD367" s="11"/>
      <c r="RE367" s="11"/>
      <c r="RF367" s="11"/>
      <c r="RG367" s="11"/>
      <c r="RH367" s="11"/>
      <c r="RI367" s="11"/>
      <c r="RJ367" s="11"/>
      <c r="RK367" s="11"/>
      <c r="RL367" s="11"/>
      <c r="RM367" s="11"/>
      <c r="RN367" s="11"/>
      <c r="RO367" s="11"/>
      <c r="RP367" s="11"/>
      <c r="RQ367" s="11"/>
      <c r="RR367" s="11"/>
      <c r="RS367" s="11"/>
      <c r="RT367" s="11"/>
      <c r="RU367" s="11"/>
      <c r="RV367" s="11"/>
      <c r="RW367" s="11"/>
      <c r="RX367" s="11"/>
      <c r="RY367" s="11"/>
      <c r="RZ367" s="11"/>
      <c r="SA367" s="11"/>
      <c r="SB367" s="11"/>
      <c r="SC367" s="11"/>
      <c r="SD367" s="11"/>
      <c r="SE367" s="11"/>
      <c r="SF367" s="11"/>
      <c r="SG367" s="11"/>
      <c r="SH367" s="11"/>
      <c r="SI367" s="11"/>
      <c r="SJ367" s="11"/>
      <c r="SK367" s="11"/>
      <c r="SL367" s="11"/>
      <c r="SM367" s="11"/>
      <c r="SN367" s="11"/>
      <c r="SO367" s="11"/>
      <c r="SP367" s="11"/>
      <c r="SQ367" s="11"/>
      <c r="SR367" s="11"/>
      <c r="SS367" s="11"/>
      <c r="ST367" s="11"/>
      <c r="SU367" s="11"/>
      <c r="SV367" s="11"/>
      <c r="SW367" s="11"/>
      <c r="SX367" s="11"/>
      <c r="SY367" s="11"/>
      <c r="SZ367" s="11"/>
      <c r="TA367" s="11"/>
      <c r="TB367" s="11"/>
      <c r="TC367" s="11"/>
      <c r="TD367" s="11"/>
      <c r="TE367" s="11"/>
      <c r="TF367" s="11"/>
      <c r="TG367" s="11"/>
      <c r="TH367" s="11"/>
      <c r="TI367" s="11"/>
      <c r="TJ367" s="11"/>
      <c r="TK367" s="11"/>
      <c r="TL367" s="11"/>
      <c r="TM367" s="11"/>
      <c r="TN367" s="11"/>
      <c r="TO367" s="11"/>
      <c r="TP367" s="11"/>
      <c r="TQ367" s="11"/>
      <c r="TR367" s="11"/>
      <c r="TS367" s="11"/>
      <c r="TT367" s="11"/>
      <c r="TU367" s="11"/>
      <c r="TV367" s="11"/>
      <c r="TW367" s="11"/>
      <c r="TX367" s="11"/>
      <c r="TY367" s="11"/>
      <c r="TZ367" s="11"/>
    </row>
    <row r="368" spans="1:546" x14ac:dyDescent="0.25">
      <c r="A368" s="11"/>
      <c r="B368" s="72">
        <v>3885</v>
      </c>
      <c r="C368" s="1" t="s">
        <v>3</v>
      </c>
      <c r="D368" s="1">
        <v>0.29799999999999999</v>
      </c>
      <c r="E368" s="77">
        <f t="shared" ref="E368" si="18">AVERAGE(D368:D371)</f>
        <v>0.35525000000000001</v>
      </c>
      <c r="F368" s="1">
        <v>0.16700000000000001</v>
      </c>
      <c r="G368" s="73">
        <f t="shared" ref="G368" si="19">AVERAGE(F368:F375)</f>
        <v>0.56475000000000009</v>
      </c>
      <c r="I368" s="11"/>
      <c r="J368" s="41"/>
      <c r="K368" s="41"/>
      <c r="L368" s="4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  <c r="EM368" s="11"/>
      <c r="EN368" s="11"/>
      <c r="EO368" s="11"/>
      <c r="EP368" s="11"/>
      <c r="EQ368" s="11"/>
      <c r="ER368" s="11"/>
      <c r="ES368" s="11"/>
      <c r="ET368" s="11"/>
      <c r="EU368" s="11"/>
      <c r="EV368" s="11"/>
      <c r="EW368" s="11"/>
      <c r="EX368" s="11"/>
      <c r="EY368" s="11"/>
      <c r="EZ368" s="11"/>
      <c r="FA368" s="11"/>
      <c r="FB368" s="11"/>
      <c r="FC368" s="11"/>
      <c r="FD368" s="11"/>
      <c r="FE368" s="11"/>
      <c r="FF368" s="11"/>
      <c r="FG368" s="11"/>
      <c r="FH368" s="11"/>
      <c r="FI368" s="11"/>
      <c r="FJ368" s="11"/>
      <c r="FK368" s="11"/>
      <c r="FL368" s="11"/>
      <c r="FM368" s="11"/>
      <c r="FN368" s="11"/>
      <c r="FO368" s="11"/>
      <c r="FP368" s="11"/>
      <c r="FQ368" s="11"/>
      <c r="FR368" s="11"/>
      <c r="FS368" s="11"/>
      <c r="FT368" s="11"/>
      <c r="FU368" s="11"/>
      <c r="FV368" s="11"/>
      <c r="FW368" s="11"/>
      <c r="FX368" s="11"/>
      <c r="FY368" s="11"/>
      <c r="FZ368" s="11"/>
      <c r="GA368" s="11"/>
      <c r="GB368" s="11"/>
      <c r="GC368" s="11"/>
      <c r="GD368" s="11"/>
      <c r="GE368" s="11"/>
      <c r="GF368" s="11"/>
      <c r="GG368" s="11"/>
      <c r="GH368" s="11"/>
      <c r="GI368" s="11"/>
      <c r="GJ368" s="11"/>
      <c r="GK368" s="11"/>
      <c r="GL368" s="11"/>
      <c r="GM368" s="11"/>
      <c r="GN368" s="11"/>
      <c r="GO368" s="11"/>
      <c r="GP368" s="11"/>
      <c r="GQ368" s="11"/>
      <c r="GR368" s="11"/>
      <c r="GS368" s="11"/>
      <c r="GT368" s="11"/>
      <c r="GU368" s="11"/>
      <c r="GV368" s="11"/>
      <c r="GW368" s="11"/>
      <c r="GX368" s="11"/>
      <c r="GY368" s="11"/>
      <c r="GZ368" s="11"/>
      <c r="HA368" s="11"/>
      <c r="HB368" s="11"/>
      <c r="HC368" s="11"/>
      <c r="HD368" s="11"/>
      <c r="HE368" s="11"/>
      <c r="HF368" s="11"/>
      <c r="HG368" s="11"/>
      <c r="HH368" s="11"/>
      <c r="HI368" s="11"/>
      <c r="HJ368" s="11"/>
      <c r="HK368" s="11"/>
      <c r="HL368" s="11"/>
      <c r="HM368" s="11"/>
      <c r="HN368" s="11"/>
      <c r="HO368" s="11"/>
      <c r="HP368" s="11"/>
      <c r="HQ368" s="11"/>
      <c r="HR368" s="11"/>
      <c r="HS368" s="11"/>
      <c r="HT368" s="11"/>
      <c r="HU368" s="11"/>
      <c r="HV368" s="11"/>
      <c r="HW368" s="11"/>
      <c r="HX368" s="11"/>
      <c r="HY368" s="11"/>
      <c r="HZ368" s="11"/>
      <c r="IA368" s="11"/>
      <c r="IB368" s="11"/>
      <c r="IC368" s="11"/>
      <c r="ID368" s="11"/>
      <c r="IE368" s="11"/>
      <c r="IF368" s="11"/>
      <c r="IG368" s="11"/>
      <c r="IH368" s="11"/>
      <c r="II368" s="11"/>
      <c r="IJ368" s="11"/>
      <c r="IK368" s="11"/>
      <c r="IL368" s="11"/>
      <c r="IM368" s="11"/>
      <c r="IN368" s="11"/>
      <c r="IO368" s="11"/>
      <c r="IP368" s="11"/>
      <c r="IQ368" s="11"/>
      <c r="IR368" s="11"/>
      <c r="IS368" s="11"/>
      <c r="IT368" s="11"/>
      <c r="IU368" s="11"/>
      <c r="IV368" s="11"/>
      <c r="IW368" s="11"/>
      <c r="IX368" s="11"/>
      <c r="IY368" s="11"/>
      <c r="IZ368" s="11"/>
      <c r="JA368" s="11"/>
      <c r="JB368" s="11"/>
      <c r="JC368" s="11"/>
      <c r="JD368" s="11"/>
      <c r="JE368" s="11"/>
      <c r="JF368" s="11"/>
      <c r="JG368" s="11"/>
      <c r="JH368" s="11"/>
      <c r="JI368" s="11"/>
      <c r="JJ368" s="11"/>
      <c r="JK368" s="11"/>
      <c r="JL368" s="11"/>
      <c r="JM368" s="11"/>
      <c r="JN368" s="11"/>
      <c r="JO368" s="11"/>
      <c r="JP368" s="11"/>
      <c r="JQ368" s="11"/>
      <c r="JR368" s="11"/>
      <c r="JS368" s="11"/>
      <c r="JT368" s="11"/>
      <c r="JU368" s="11"/>
      <c r="JV368" s="11"/>
      <c r="JW368" s="11"/>
      <c r="JX368" s="11"/>
      <c r="JY368" s="11"/>
      <c r="JZ368" s="11"/>
      <c r="KA368" s="11"/>
      <c r="KB368" s="11"/>
      <c r="KC368" s="11"/>
      <c r="KD368" s="11"/>
      <c r="KE368" s="11"/>
      <c r="KF368" s="11"/>
      <c r="KG368" s="11"/>
      <c r="KH368" s="11"/>
      <c r="KI368" s="11"/>
      <c r="KJ368" s="11"/>
      <c r="KK368" s="11"/>
      <c r="KL368" s="11"/>
      <c r="KM368" s="11"/>
      <c r="KN368" s="11"/>
      <c r="KO368" s="11"/>
      <c r="KP368" s="11"/>
      <c r="KQ368" s="11"/>
      <c r="KR368" s="11"/>
      <c r="KS368" s="11"/>
      <c r="KT368" s="11"/>
      <c r="KU368" s="11"/>
      <c r="KV368" s="11"/>
      <c r="KW368" s="11"/>
      <c r="KX368" s="11"/>
      <c r="KY368" s="11"/>
      <c r="KZ368" s="11"/>
      <c r="LA368" s="11"/>
      <c r="LB368" s="11"/>
      <c r="LC368" s="11"/>
      <c r="LD368" s="11"/>
      <c r="LE368" s="11"/>
      <c r="LF368" s="11"/>
      <c r="LG368" s="11"/>
      <c r="LH368" s="11"/>
      <c r="LI368" s="11"/>
      <c r="LJ368" s="11"/>
      <c r="LK368" s="11"/>
      <c r="LL368" s="11"/>
      <c r="LM368" s="11"/>
      <c r="LN368" s="11"/>
      <c r="LO368" s="11"/>
      <c r="LP368" s="11"/>
      <c r="LQ368" s="11"/>
      <c r="LR368" s="11"/>
      <c r="LS368" s="11"/>
      <c r="LT368" s="11"/>
      <c r="LU368" s="11"/>
      <c r="LV368" s="11"/>
      <c r="LW368" s="11"/>
      <c r="LX368" s="11"/>
      <c r="LY368" s="11"/>
      <c r="LZ368" s="11"/>
      <c r="MA368" s="11"/>
      <c r="MB368" s="11"/>
      <c r="MC368" s="11"/>
      <c r="MD368" s="11"/>
      <c r="ME368" s="11"/>
      <c r="MF368" s="11"/>
      <c r="MG368" s="11"/>
      <c r="MH368" s="11"/>
      <c r="MI368" s="11"/>
      <c r="MJ368" s="11"/>
      <c r="MK368" s="11"/>
      <c r="ML368" s="11"/>
      <c r="MM368" s="11"/>
      <c r="MN368" s="11"/>
      <c r="MO368" s="11"/>
      <c r="MP368" s="11"/>
      <c r="MQ368" s="11"/>
      <c r="MR368" s="11"/>
      <c r="MS368" s="11"/>
      <c r="MT368" s="11"/>
      <c r="MU368" s="11"/>
      <c r="MV368" s="11"/>
      <c r="MW368" s="11"/>
      <c r="MX368" s="11"/>
      <c r="MY368" s="11"/>
      <c r="MZ368" s="11"/>
      <c r="NA368" s="11"/>
      <c r="NB368" s="11"/>
      <c r="NC368" s="11"/>
      <c r="ND368" s="11"/>
      <c r="NE368" s="11"/>
      <c r="NF368" s="11"/>
      <c r="NG368" s="11"/>
      <c r="NH368" s="11"/>
      <c r="NI368" s="11"/>
      <c r="NJ368" s="11"/>
      <c r="NK368" s="11"/>
      <c r="NL368" s="11"/>
      <c r="NM368" s="11"/>
      <c r="NN368" s="11"/>
      <c r="NO368" s="11"/>
      <c r="NP368" s="11"/>
      <c r="NQ368" s="11"/>
      <c r="NR368" s="11"/>
      <c r="NS368" s="11"/>
      <c r="NT368" s="11"/>
      <c r="NU368" s="11"/>
      <c r="NV368" s="11"/>
      <c r="NW368" s="11"/>
      <c r="NX368" s="11"/>
      <c r="NY368" s="11"/>
      <c r="NZ368" s="11"/>
      <c r="OA368" s="11"/>
      <c r="OB368" s="11"/>
      <c r="OC368" s="11"/>
      <c r="OD368" s="11"/>
      <c r="OE368" s="11"/>
      <c r="OF368" s="11"/>
      <c r="OG368" s="11"/>
      <c r="OH368" s="11"/>
      <c r="OI368" s="11"/>
      <c r="OJ368" s="11"/>
      <c r="OK368" s="11"/>
      <c r="OL368" s="11"/>
      <c r="OM368" s="11"/>
      <c r="ON368" s="11"/>
      <c r="OO368" s="11"/>
      <c r="OP368" s="11"/>
      <c r="OQ368" s="11"/>
      <c r="OR368" s="11"/>
      <c r="OS368" s="11"/>
      <c r="OT368" s="11"/>
      <c r="OU368" s="11"/>
      <c r="OV368" s="11"/>
      <c r="OW368" s="11"/>
      <c r="OX368" s="11"/>
      <c r="OY368" s="11"/>
      <c r="OZ368" s="11"/>
      <c r="PA368" s="11"/>
      <c r="PB368" s="11"/>
      <c r="PC368" s="11"/>
      <c r="PD368" s="11"/>
      <c r="PE368" s="11"/>
      <c r="PF368" s="11"/>
      <c r="PG368" s="11"/>
      <c r="PH368" s="11"/>
      <c r="PI368" s="11"/>
      <c r="PJ368" s="11"/>
      <c r="PK368" s="11"/>
      <c r="PL368" s="11"/>
      <c r="PM368" s="11"/>
      <c r="PN368" s="11"/>
      <c r="PO368" s="11"/>
      <c r="PP368" s="11"/>
      <c r="PQ368" s="11"/>
      <c r="PR368" s="11"/>
      <c r="PS368" s="11"/>
      <c r="PT368" s="11"/>
      <c r="PU368" s="11"/>
      <c r="PV368" s="11"/>
      <c r="PW368" s="11"/>
      <c r="PX368" s="11"/>
      <c r="PY368" s="11"/>
      <c r="PZ368" s="11"/>
      <c r="QA368" s="11"/>
      <c r="QB368" s="11"/>
      <c r="QC368" s="11"/>
      <c r="QD368" s="11"/>
      <c r="QE368" s="11"/>
      <c r="QF368" s="11"/>
      <c r="QG368" s="11"/>
      <c r="QH368" s="11"/>
      <c r="QI368" s="11"/>
      <c r="QJ368" s="11"/>
      <c r="QK368" s="11"/>
      <c r="QL368" s="11"/>
      <c r="QM368" s="11"/>
      <c r="QN368" s="11"/>
      <c r="QO368" s="11"/>
      <c r="QP368" s="11"/>
      <c r="QQ368" s="11"/>
      <c r="QR368" s="11"/>
      <c r="QS368" s="11"/>
      <c r="QT368" s="11"/>
      <c r="QU368" s="11"/>
      <c r="QV368" s="11"/>
      <c r="QW368" s="11"/>
      <c r="QX368" s="11"/>
      <c r="QY368" s="11"/>
      <c r="QZ368" s="11"/>
      <c r="RA368" s="11"/>
      <c r="RB368" s="11"/>
      <c r="RC368" s="11"/>
      <c r="RD368" s="11"/>
      <c r="RE368" s="11"/>
      <c r="RF368" s="11"/>
      <c r="RG368" s="11"/>
      <c r="RH368" s="11"/>
      <c r="RI368" s="11"/>
      <c r="RJ368" s="11"/>
      <c r="RK368" s="11"/>
      <c r="RL368" s="11"/>
      <c r="RM368" s="11"/>
      <c r="RN368" s="11"/>
      <c r="RO368" s="11"/>
      <c r="RP368" s="11"/>
      <c r="RQ368" s="11"/>
      <c r="RR368" s="11"/>
      <c r="RS368" s="11"/>
      <c r="RT368" s="11"/>
      <c r="RU368" s="11"/>
      <c r="RV368" s="11"/>
      <c r="RW368" s="11"/>
      <c r="RX368" s="11"/>
      <c r="RY368" s="11"/>
      <c r="RZ368" s="11"/>
      <c r="SA368" s="11"/>
      <c r="SB368" s="11"/>
      <c r="SC368" s="11"/>
      <c r="SD368" s="11"/>
      <c r="SE368" s="11"/>
      <c r="SF368" s="11"/>
      <c r="SG368" s="11"/>
      <c r="SH368" s="11"/>
      <c r="SI368" s="11"/>
      <c r="SJ368" s="11"/>
      <c r="SK368" s="11"/>
      <c r="SL368" s="11"/>
      <c r="SM368" s="11"/>
      <c r="SN368" s="11"/>
      <c r="SO368" s="11"/>
      <c r="SP368" s="11"/>
      <c r="SQ368" s="11"/>
      <c r="SR368" s="11"/>
      <c r="SS368" s="11"/>
      <c r="ST368" s="11"/>
      <c r="SU368" s="11"/>
      <c r="SV368" s="11"/>
      <c r="SW368" s="11"/>
      <c r="SX368" s="11"/>
      <c r="SY368" s="11"/>
      <c r="SZ368" s="11"/>
      <c r="TA368" s="11"/>
      <c r="TB368" s="11"/>
      <c r="TC368" s="11"/>
      <c r="TD368" s="11"/>
      <c r="TE368" s="11"/>
      <c r="TF368" s="11"/>
      <c r="TG368" s="11"/>
      <c r="TH368" s="11"/>
      <c r="TI368" s="11"/>
      <c r="TJ368" s="11"/>
      <c r="TK368" s="11"/>
      <c r="TL368" s="11"/>
      <c r="TM368" s="11"/>
      <c r="TN368" s="11"/>
      <c r="TO368" s="11"/>
      <c r="TP368" s="11"/>
      <c r="TQ368" s="11"/>
      <c r="TR368" s="11"/>
      <c r="TS368" s="11"/>
      <c r="TT368" s="11"/>
      <c r="TU368" s="11"/>
      <c r="TV368" s="11"/>
      <c r="TW368" s="11"/>
      <c r="TX368" s="11"/>
      <c r="TY368" s="11"/>
      <c r="TZ368" s="11"/>
    </row>
    <row r="369" spans="1:546" x14ac:dyDescent="0.25">
      <c r="A369" s="11"/>
      <c r="B369" s="72"/>
      <c r="C369" s="1" t="s">
        <v>4</v>
      </c>
      <c r="D369" s="1">
        <v>9.9000000000000005E-2</v>
      </c>
      <c r="E369" s="78"/>
      <c r="F369" s="1">
        <v>0.36799999999999999</v>
      </c>
      <c r="G369" s="74"/>
      <c r="I369" s="11"/>
      <c r="J369" s="41"/>
      <c r="K369" s="41"/>
      <c r="L369" s="4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  <c r="EM369" s="11"/>
      <c r="EN369" s="11"/>
      <c r="EO369" s="11"/>
      <c r="EP369" s="11"/>
      <c r="EQ369" s="11"/>
      <c r="ER369" s="11"/>
      <c r="ES369" s="11"/>
      <c r="ET369" s="11"/>
      <c r="EU369" s="11"/>
      <c r="EV369" s="11"/>
      <c r="EW369" s="11"/>
      <c r="EX369" s="11"/>
      <c r="EY369" s="11"/>
      <c r="EZ369" s="11"/>
      <c r="FA369" s="11"/>
      <c r="FB369" s="11"/>
      <c r="FC369" s="11"/>
      <c r="FD369" s="11"/>
      <c r="FE369" s="11"/>
      <c r="FF369" s="11"/>
      <c r="FG369" s="11"/>
      <c r="FH369" s="11"/>
      <c r="FI369" s="11"/>
      <c r="FJ369" s="11"/>
      <c r="FK369" s="11"/>
      <c r="FL369" s="11"/>
      <c r="FM369" s="11"/>
      <c r="FN369" s="11"/>
      <c r="FO369" s="11"/>
      <c r="FP369" s="11"/>
      <c r="FQ369" s="11"/>
      <c r="FR369" s="11"/>
      <c r="FS369" s="11"/>
      <c r="FT369" s="11"/>
      <c r="FU369" s="11"/>
      <c r="FV369" s="11"/>
      <c r="FW369" s="11"/>
      <c r="FX369" s="11"/>
      <c r="FY369" s="11"/>
      <c r="FZ369" s="11"/>
      <c r="GA369" s="11"/>
      <c r="GB369" s="11"/>
      <c r="GC369" s="11"/>
      <c r="GD369" s="11"/>
      <c r="GE369" s="11"/>
      <c r="GF369" s="11"/>
      <c r="GG369" s="11"/>
      <c r="GH369" s="11"/>
      <c r="GI369" s="11"/>
      <c r="GJ369" s="11"/>
      <c r="GK369" s="11"/>
      <c r="GL369" s="11"/>
      <c r="GM369" s="11"/>
      <c r="GN369" s="11"/>
      <c r="GO369" s="11"/>
      <c r="GP369" s="11"/>
      <c r="GQ369" s="11"/>
      <c r="GR369" s="11"/>
      <c r="GS369" s="11"/>
      <c r="GT369" s="11"/>
      <c r="GU369" s="11"/>
      <c r="GV369" s="11"/>
      <c r="GW369" s="11"/>
      <c r="GX369" s="11"/>
      <c r="GY369" s="11"/>
      <c r="GZ369" s="11"/>
      <c r="HA369" s="11"/>
      <c r="HB369" s="11"/>
      <c r="HC369" s="11"/>
      <c r="HD369" s="11"/>
      <c r="HE369" s="11"/>
      <c r="HF369" s="11"/>
      <c r="HG369" s="11"/>
      <c r="HH369" s="11"/>
      <c r="HI369" s="11"/>
      <c r="HJ369" s="11"/>
      <c r="HK369" s="11"/>
      <c r="HL369" s="11"/>
      <c r="HM369" s="11"/>
      <c r="HN369" s="11"/>
      <c r="HO369" s="11"/>
      <c r="HP369" s="11"/>
      <c r="HQ369" s="11"/>
      <c r="HR369" s="11"/>
      <c r="HS369" s="11"/>
      <c r="HT369" s="11"/>
      <c r="HU369" s="11"/>
      <c r="HV369" s="11"/>
      <c r="HW369" s="11"/>
      <c r="HX369" s="11"/>
      <c r="HY369" s="11"/>
      <c r="HZ369" s="11"/>
      <c r="IA369" s="11"/>
      <c r="IB369" s="11"/>
      <c r="IC369" s="11"/>
      <c r="ID369" s="11"/>
      <c r="IE369" s="11"/>
      <c r="IF369" s="11"/>
      <c r="IG369" s="11"/>
      <c r="IH369" s="11"/>
      <c r="II369" s="11"/>
      <c r="IJ369" s="11"/>
      <c r="IK369" s="11"/>
      <c r="IL369" s="11"/>
      <c r="IM369" s="11"/>
      <c r="IN369" s="11"/>
      <c r="IO369" s="11"/>
      <c r="IP369" s="11"/>
      <c r="IQ369" s="11"/>
      <c r="IR369" s="11"/>
      <c r="IS369" s="11"/>
      <c r="IT369" s="11"/>
      <c r="IU369" s="11"/>
      <c r="IV369" s="11"/>
      <c r="IW369" s="11"/>
      <c r="IX369" s="11"/>
      <c r="IY369" s="11"/>
      <c r="IZ369" s="11"/>
      <c r="JA369" s="11"/>
      <c r="JB369" s="11"/>
      <c r="JC369" s="11"/>
      <c r="JD369" s="11"/>
      <c r="JE369" s="11"/>
      <c r="JF369" s="11"/>
      <c r="JG369" s="11"/>
      <c r="JH369" s="11"/>
      <c r="JI369" s="11"/>
      <c r="JJ369" s="11"/>
      <c r="JK369" s="11"/>
      <c r="JL369" s="11"/>
      <c r="JM369" s="11"/>
      <c r="JN369" s="11"/>
      <c r="JO369" s="11"/>
      <c r="JP369" s="11"/>
      <c r="JQ369" s="11"/>
      <c r="JR369" s="11"/>
      <c r="JS369" s="11"/>
      <c r="JT369" s="11"/>
      <c r="JU369" s="11"/>
      <c r="JV369" s="11"/>
      <c r="JW369" s="11"/>
      <c r="JX369" s="11"/>
      <c r="JY369" s="11"/>
      <c r="JZ369" s="11"/>
      <c r="KA369" s="11"/>
      <c r="KB369" s="11"/>
      <c r="KC369" s="11"/>
      <c r="KD369" s="11"/>
      <c r="KE369" s="11"/>
      <c r="KF369" s="11"/>
      <c r="KG369" s="11"/>
      <c r="KH369" s="11"/>
      <c r="KI369" s="11"/>
      <c r="KJ369" s="11"/>
      <c r="KK369" s="11"/>
      <c r="KL369" s="11"/>
      <c r="KM369" s="11"/>
      <c r="KN369" s="11"/>
      <c r="KO369" s="11"/>
      <c r="KP369" s="11"/>
      <c r="KQ369" s="11"/>
      <c r="KR369" s="11"/>
      <c r="KS369" s="11"/>
      <c r="KT369" s="11"/>
      <c r="KU369" s="11"/>
      <c r="KV369" s="11"/>
      <c r="KW369" s="11"/>
      <c r="KX369" s="11"/>
      <c r="KY369" s="11"/>
      <c r="KZ369" s="11"/>
      <c r="LA369" s="11"/>
      <c r="LB369" s="11"/>
      <c r="LC369" s="11"/>
      <c r="LD369" s="11"/>
      <c r="LE369" s="11"/>
      <c r="LF369" s="11"/>
      <c r="LG369" s="11"/>
      <c r="LH369" s="11"/>
      <c r="LI369" s="11"/>
      <c r="LJ369" s="11"/>
      <c r="LK369" s="11"/>
      <c r="LL369" s="11"/>
      <c r="LM369" s="11"/>
      <c r="LN369" s="11"/>
      <c r="LO369" s="11"/>
      <c r="LP369" s="11"/>
      <c r="LQ369" s="11"/>
      <c r="LR369" s="11"/>
      <c r="LS369" s="11"/>
      <c r="LT369" s="11"/>
      <c r="LU369" s="11"/>
      <c r="LV369" s="11"/>
      <c r="LW369" s="11"/>
      <c r="LX369" s="11"/>
      <c r="LY369" s="11"/>
      <c r="LZ369" s="11"/>
      <c r="MA369" s="11"/>
      <c r="MB369" s="11"/>
      <c r="MC369" s="11"/>
      <c r="MD369" s="11"/>
      <c r="ME369" s="11"/>
      <c r="MF369" s="11"/>
      <c r="MG369" s="11"/>
      <c r="MH369" s="11"/>
      <c r="MI369" s="11"/>
      <c r="MJ369" s="11"/>
      <c r="MK369" s="11"/>
      <c r="ML369" s="11"/>
      <c r="MM369" s="11"/>
      <c r="MN369" s="11"/>
      <c r="MO369" s="11"/>
      <c r="MP369" s="11"/>
      <c r="MQ369" s="11"/>
      <c r="MR369" s="11"/>
      <c r="MS369" s="11"/>
      <c r="MT369" s="11"/>
      <c r="MU369" s="11"/>
      <c r="MV369" s="11"/>
      <c r="MW369" s="11"/>
      <c r="MX369" s="11"/>
      <c r="MY369" s="11"/>
      <c r="MZ369" s="11"/>
      <c r="NA369" s="11"/>
      <c r="NB369" s="11"/>
      <c r="NC369" s="11"/>
      <c r="ND369" s="11"/>
      <c r="NE369" s="11"/>
      <c r="NF369" s="11"/>
      <c r="NG369" s="11"/>
      <c r="NH369" s="11"/>
      <c r="NI369" s="11"/>
      <c r="NJ369" s="11"/>
      <c r="NK369" s="11"/>
      <c r="NL369" s="11"/>
      <c r="NM369" s="11"/>
      <c r="NN369" s="11"/>
      <c r="NO369" s="11"/>
      <c r="NP369" s="11"/>
      <c r="NQ369" s="11"/>
      <c r="NR369" s="11"/>
      <c r="NS369" s="11"/>
      <c r="NT369" s="11"/>
      <c r="NU369" s="11"/>
      <c r="NV369" s="11"/>
      <c r="NW369" s="11"/>
      <c r="NX369" s="11"/>
      <c r="NY369" s="11"/>
      <c r="NZ369" s="11"/>
      <c r="OA369" s="11"/>
      <c r="OB369" s="11"/>
      <c r="OC369" s="11"/>
      <c r="OD369" s="11"/>
      <c r="OE369" s="11"/>
      <c r="OF369" s="11"/>
      <c r="OG369" s="11"/>
      <c r="OH369" s="11"/>
      <c r="OI369" s="11"/>
      <c r="OJ369" s="11"/>
      <c r="OK369" s="11"/>
      <c r="OL369" s="11"/>
      <c r="OM369" s="11"/>
      <c r="ON369" s="11"/>
      <c r="OO369" s="11"/>
      <c r="OP369" s="11"/>
      <c r="OQ369" s="11"/>
      <c r="OR369" s="11"/>
      <c r="OS369" s="11"/>
      <c r="OT369" s="11"/>
      <c r="OU369" s="11"/>
      <c r="OV369" s="11"/>
      <c r="OW369" s="11"/>
      <c r="OX369" s="11"/>
      <c r="OY369" s="11"/>
      <c r="OZ369" s="11"/>
      <c r="PA369" s="11"/>
      <c r="PB369" s="11"/>
      <c r="PC369" s="11"/>
      <c r="PD369" s="11"/>
      <c r="PE369" s="11"/>
      <c r="PF369" s="11"/>
      <c r="PG369" s="11"/>
      <c r="PH369" s="11"/>
      <c r="PI369" s="11"/>
      <c r="PJ369" s="11"/>
      <c r="PK369" s="11"/>
      <c r="PL369" s="11"/>
      <c r="PM369" s="11"/>
      <c r="PN369" s="11"/>
      <c r="PO369" s="11"/>
      <c r="PP369" s="11"/>
      <c r="PQ369" s="11"/>
      <c r="PR369" s="11"/>
      <c r="PS369" s="11"/>
      <c r="PT369" s="11"/>
      <c r="PU369" s="11"/>
      <c r="PV369" s="11"/>
      <c r="PW369" s="11"/>
      <c r="PX369" s="11"/>
      <c r="PY369" s="11"/>
      <c r="PZ369" s="11"/>
      <c r="QA369" s="11"/>
      <c r="QB369" s="11"/>
      <c r="QC369" s="11"/>
      <c r="QD369" s="11"/>
      <c r="QE369" s="11"/>
      <c r="QF369" s="11"/>
      <c r="QG369" s="11"/>
      <c r="QH369" s="11"/>
      <c r="QI369" s="11"/>
      <c r="QJ369" s="11"/>
      <c r="QK369" s="11"/>
      <c r="QL369" s="11"/>
      <c r="QM369" s="11"/>
      <c r="QN369" s="11"/>
      <c r="QO369" s="11"/>
      <c r="QP369" s="11"/>
      <c r="QQ369" s="11"/>
      <c r="QR369" s="11"/>
      <c r="QS369" s="11"/>
      <c r="QT369" s="11"/>
      <c r="QU369" s="11"/>
      <c r="QV369" s="11"/>
      <c r="QW369" s="11"/>
      <c r="QX369" s="11"/>
      <c r="QY369" s="11"/>
      <c r="QZ369" s="11"/>
      <c r="RA369" s="11"/>
      <c r="RB369" s="11"/>
      <c r="RC369" s="11"/>
      <c r="RD369" s="11"/>
      <c r="RE369" s="11"/>
      <c r="RF369" s="11"/>
      <c r="RG369" s="11"/>
      <c r="RH369" s="11"/>
      <c r="RI369" s="11"/>
      <c r="RJ369" s="11"/>
      <c r="RK369" s="11"/>
      <c r="RL369" s="11"/>
      <c r="RM369" s="11"/>
      <c r="RN369" s="11"/>
      <c r="RO369" s="11"/>
      <c r="RP369" s="11"/>
      <c r="RQ369" s="11"/>
      <c r="RR369" s="11"/>
      <c r="RS369" s="11"/>
      <c r="RT369" s="11"/>
      <c r="RU369" s="11"/>
      <c r="RV369" s="11"/>
      <c r="RW369" s="11"/>
      <c r="RX369" s="11"/>
      <c r="RY369" s="11"/>
      <c r="RZ369" s="11"/>
      <c r="SA369" s="11"/>
      <c r="SB369" s="11"/>
      <c r="SC369" s="11"/>
      <c r="SD369" s="11"/>
      <c r="SE369" s="11"/>
      <c r="SF369" s="11"/>
      <c r="SG369" s="11"/>
      <c r="SH369" s="11"/>
      <c r="SI369" s="11"/>
      <c r="SJ369" s="11"/>
      <c r="SK369" s="11"/>
      <c r="SL369" s="11"/>
      <c r="SM369" s="11"/>
      <c r="SN369" s="11"/>
      <c r="SO369" s="11"/>
      <c r="SP369" s="11"/>
      <c r="SQ369" s="11"/>
      <c r="SR369" s="11"/>
      <c r="SS369" s="11"/>
      <c r="ST369" s="11"/>
      <c r="SU369" s="11"/>
      <c r="SV369" s="11"/>
      <c r="SW369" s="11"/>
      <c r="SX369" s="11"/>
      <c r="SY369" s="11"/>
      <c r="SZ369" s="11"/>
      <c r="TA369" s="11"/>
      <c r="TB369" s="11"/>
      <c r="TC369" s="11"/>
      <c r="TD369" s="11"/>
      <c r="TE369" s="11"/>
      <c r="TF369" s="11"/>
      <c r="TG369" s="11"/>
      <c r="TH369" s="11"/>
      <c r="TI369" s="11"/>
      <c r="TJ369" s="11"/>
      <c r="TK369" s="11"/>
      <c r="TL369" s="11"/>
      <c r="TM369" s="11"/>
      <c r="TN369" s="11"/>
      <c r="TO369" s="11"/>
      <c r="TP369" s="11"/>
      <c r="TQ369" s="11"/>
      <c r="TR369" s="11"/>
      <c r="TS369" s="11"/>
      <c r="TT369" s="11"/>
      <c r="TU369" s="11"/>
      <c r="TV369" s="11"/>
      <c r="TW369" s="11"/>
      <c r="TX369" s="11"/>
      <c r="TY369" s="11"/>
      <c r="TZ369" s="11"/>
    </row>
    <row r="370" spans="1:546" x14ac:dyDescent="0.25">
      <c r="A370" s="11"/>
      <c r="B370" s="72"/>
      <c r="C370" s="1" t="s">
        <v>5</v>
      </c>
      <c r="D370" s="1">
        <v>0.93700000000000006</v>
      </c>
      <c r="E370" s="78"/>
      <c r="F370" s="1">
        <v>8.4000000000000005E-2</v>
      </c>
      <c r="G370" s="74"/>
      <c r="I370" s="11"/>
      <c r="J370" s="41"/>
      <c r="K370" s="41"/>
      <c r="L370" s="4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  <c r="EM370" s="11"/>
      <c r="EN370" s="11"/>
      <c r="EO370" s="11"/>
      <c r="EP370" s="11"/>
      <c r="EQ370" s="11"/>
      <c r="ER370" s="11"/>
      <c r="ES370" s="11"/>
      <c r="ET370" s="11"/>
      <c r="EU370" s="11"/>
      <c r="EV370" s="11"/>
      <c r="EW370" s="11"/>
      <c r="EX370" s="11"/>
      <c r="EY370" s="11"/>
      <c r="EZ370" s="11"/>
      <c r="FA370" s="11"/>
      <c r="FB370" s="11"/>
      <c r="FC370" s="11"/>
      <c r="FD370" s="11"/>
      <c r="FE370" s="11"/>
      <c r="FF370" s="11"/>
      <c r="FG370" s="11"/>
      <c r="FH370" s="11"/>
      <c r="FI370" s="11"/>
      <c r="FJ370" s="11"/>
      <c r="FK370" s="11"/>
      <c r="FL370" s="11"/>
      <c r="FM370" s="11"/>
      <c r="FN370" s="11"/>
      <c r="FO370" s="11"/>
      <c r="FP370" s="11"/>
      <c r="FQ370" s="11"/>
      <c r="FR370" s="11"/>
      <c r="FS370" s="11"/>
      <c r="FT370" s="11"/>
      <c r="FU370" s="11"/>
      <c r="FV370" s="11"/>
      <c r="FW370" s="11"/>
      <c r="FX370" s="11"/>
      <c r="FY370" s="11"/>
      <c r="FZ370" s="11"/>
      <c r="GA370" s="11"/>
      <c r="GB370" s="11"/>
      <c r="GC370" s="11"/>
      <c r="GD370" s="11"/>
      <c r="GE370" s="11"/>
      <c r="GF370" s="11"/>
      <c r="GG370" s="11"/>
      <c r="GH370" s="11"/>
      <c r="GI370" s="11"/>
      <c r="GJ370" s="11"/>
      <c r="GK370" s="11"/>
      <c r="GL370" s="11"/>
      <c r="GM370" s="11"/>
      <c r="GN370" s="11"/>
      <c r="GO370" s="11"/>
      <c r="GP370" s="11"/>
      <c r="GQ370" s="11"/>
      <c r="GR370" s="11"/>
      <c r="GS370" s="11"/>
      <c r="GT370" s="11"/>
      <c r="GU370" s="11"/>
      <c r="GV370" s="11"/>
      <c r="GW370" s="11"/>
      <c r="GX370" s="11"/>
      <c r="GY370" s="11"/>
      <c r="GZ370" s="11"/>
      <c r="HA370" s="11"/>
      <c r="HB370" s="11"/>
      <c r="HC370" s="11"/>
      <c r="HD370" s="11"/>
      <c r="HE370" s="11"/>
      <c r="HF370" s="11"/>
      <c r="HG370" s="11"/>
      <c r="HH370" s="11"/>
      <c r="HI370" s="11"/>
      <c r="HJ370" s="11"/>
      <c r="HK370" s="11"/>
      <c r="HL370" s="11"/>
      <c r="HM370" s="11"/>
      <c r="HN370" s="11"/>
      <c r="HO370" s="11"/>
      <c r="HP370" s="11"/>
      <c r="HQ370" s="11"/>
      <c r="HR370" s="11"/>
      <c r="HS370" s="11"/>
      <c r="HT370" s="11"/>
      <c r="HU370" s="11"/>
      <c r="HV370" s="11"/>
      <c r="HW370" s="11"/>
      <c r="HX370" s="11"/>
      <c r="HY370" s="11"/>
      <c r="HZ370" s="11"/>
      <c r="IA370" s="11"/>
      <c r="IB370" s="11"/>
      <c r="IC370" s="11"/>
      <c r="ID370" s="11"/>
      <c r="IE370" s="11"/>
      <c r="IF370" s="11"/>
      <c r="IG370" s="11"/>
      <c r="IH370" s="11"/>
      <c r="II370" s="11"/>
      <c r="IJ370" s="11"/>
      <c r="IK370" s="11"/>
      <c r="IL370" s="11"/>
      <c r="IM370" s="11"/>
      <c r="IN370" s="11"/>
      <c r="IO370" s="11"/>
      <c r="IP370" s="11"/>
      <c r="IQ370" s="11"/>
      <c r="IR370" s="11"/>
      <c r="IS370" s="11"/>
      <c r="IT370" s="11"/>
      <c r="IU370" s="11"/>
      <c r="IV370" s="11"/>
      <c r="IW370" s="11"/>
      <c r="IX370" s="11"/>
      <c r="IY370" s="11"/>
      <c r="IZ370" s="11"/>
      <c r="JA370" s="11"/>
      <c r="JB370" s="11"/>
      <c r="JC370" s="11"/>
      <c r="JD370" s="11"/>
      <c r="JE370" s="11"/>
      <c r="JF370" s="11"/>
      <c r="JG370" s="11"/>
      <c r="JH370" s="11"/>
      <c r="JI370" s="11"/>
      <c r="JJ370" s="11"/>
      <c r="JK370" s="11"/>
      <c r="JL370" s="11"/>
      <c r="JM370" s="11"/>
      <c r="JN370" s="11"/>
      <c r="JO370" s="11"/>
      <c r="JP370" s="11"/>
      <c r="JQ370" s="11"/>
      <c r="JR370" s="11"/>
      <c r="JS370" s="11"/>
      <c r="JT370" s="11"/>
      <c r="JU370" s="11"/>
      <c r="JV370" s="11"/>
      <c r="JW370" s="11"/>
      <c r="JX370" s="11"/>
      <c r="JY370" s="11"/>
      <c r="JZ370" s="11"/>
      <c r="KA370" s="11"/>
      <c r="KB370" s="11"/>
      <c r="KC370" s="11"/>
      <c r="KD370" s="11"/>
      <c r="KE370" s="11"/>
      <c r="KF370" s="11"/>
      <c r="KG370" s="11"/>
      <c r="KH370" s="11"/>
      <c r="KI370" s="11"/>
      <c r="KJ370" s="11"/>
      <c r="KK370" s="11"/>
      <c r="KL370" s="11"/>
      <c r="KM370" s="11"/>
      <c r="KN370" s="11"/>
      <c r="KO370" s="11"/>
      <c r="KP370" s="11"/>
      <c r="KQ370" s="11"/>
      <c r="KR370" s="11"/>
      <c r="KS370" s="11"/>
      <c r="KT370" s="11"/>
      <c r="KU370" s="11"/>
      <c r="KV370" s="11"/>
      <c r="KW370" s="11"/>
      <c r="KX370" s="11"/>
      <c r="KY370" s="11"/>
      <c r="KZ370" s="11"/>
      <c r="LA370" s="11"/>
      <c r="LB370" s="11"/>
      <c r="LC370" s="11"/>
      <c r="LD370" s="11"/>
      <c r="LE370" s="11"/>
      <c r="LF370" s="11"/>
      <c r="LG370" s="11"/>
      <c r="LH370" s="11"/>
      <c r="LI370" s="11"/>
      <c r="LJ370" s="11"/>
      <c r="LK370" s="11"/>
      <c r="LL370" s="11"/>
      <c r="LM370" s="11"/>
      <c r="LN370" s="11"/>
      <c r="LO370" s="11"/>
      <c r="LP370" s="11"/>
      <c r="LQ370" s="11"/>
      <c r="LR370" s="11"/>
      <c r="LS370" s="11"/>
      <c r="LT370" s="11"/>
      <c r="LU370" s="11"/>
      <c r="LV370" s="11"/>
      <c r="LW370" s="11"/>
      <c r="LX370" s="11"/>
      <c r="LY370" s="11"/>
      <c r="LZ370" s="11"/>
      <c r="MA370" s="11"/>
      <c r="MB370" s="11"/>
      <c r="MC370" s="11"/>
      <c r="MD370" s="11"/>
      <c r="ME370" s="11"/>
      <c r="MF370" s="11"/>
      <c r="MG370" s="11"/>
      <c r="MH370" s="11"/>
      <c r="MI370" s="11"/>
      <c r="MJ370" s="11"/>
      <c r="MK370" s="11"/>
      <c r="ML370" s="11"/>
      <c r="MM370" s="11"/>
      <c r="MN370" s="11"/>
      <c r="MO370" s="11"/>
      <c r="MP370" s="11"/>
      <c r="MQ370" s="11"/>
      <c r="MR370" s="11"/>
      <c r="MS370" s="11"/>
      <c r="MT370" s="11"/>
      <c r="MU370" s="11"/>
      <c r="MV370" s="11"/>
      <c r="MW370" s="11"/>
      <c r="MX370" s="11"/>
      <c r="MY370" s="11"/>
      <c r="MZ370" s="11"/>
      <c r="NA370" s="11"/>
      <c r="NB370" s="11"/>
      <c r="NC370" s="11"/>
      <c r="ND370" s="11"/>
      <c r="NE370" s="11"/>
      <c r="NF370" s="11"/>
      <c r="NG370" s="11"/>
      <c r="NH370" s="11"/>
      <c r="NI370" s="11"/>
      <c r="NJ370" s="11"/>
      <c r="NK370" s="11"/>
      <c r="NL370" s="11"/>
      <c r="NM370" s="11"/>
      <c r="NN370" s="11"/>
      <c r="NO370" s="11"/>
      <c r="NP370" s="11"/>
      <c r="NQ370" s="11"/>
      <c r="NR370" s="11"/>
      <c r="NS370" s="11"/>
      <c r="NT370" s="11"/>
      <c r="NU370" s="11"/>
      <c r="NV370" s="11"/>
      <c r="NW370" s="11"/>
      <c r="NX370" s="11"/>
      <c r="NY370" s="11"/>
      <c r="NZ370" s="11"/>
      <c r="OA370" s="11"/>
      <c r="OB370" s="11"/>
      <c r="OC370" s="11"/>
      <c r="OD370" s="11"/>
      <c r="OE370" s="11"/>
      <c r="OF370" s="11"/>
      <c r="OG370" s="11"/>
      <c r="OH370" s="11"/>
      <c r="OI370" s="11"/>
      <c r="OJ370" s="11"/>
      <c r="OK370" s="11"/>
      <c r="OL370" s="11"/>
      <c r="OM370" s="11"/>
      <c r="ON370" s="11"/>
      <c r="OO370" s="11"/>
      <c r="OP370" s="11"/>
      <c r="OQ370" s="11"/>
      <c r="OR370" s="11"/>
      <c r="OS370" s="11"/>
      <c r="OT370" s="11"/>
      <c r="OU370" s="11"/>
      <c r="OV370" s="11"/>
      <c r="OW370" s="11"/>
      <c r="OX370" s="11"/>
      <c r="OY370" s="11"/>
      <c r="OZ370" s="11"/>
      <c r="PA370" s="11"/>
      <c r="PB370" s="11"/>
      <c r="PC370" s="11"/>
      <c r="PD370" s="11"/>
      <c r="PE370" s="11"/>
      <c r="PF370" s="11"/>
      <c r="PG370" s="11"/>
      <c r="PH370" s="11"/>
      <c r="PI370" s="11"/>
      <c r="PJ370" s="11"/>
      <c r="PK370" s="11"/>
      <c r="PL370" s="11"/>
      <c r="PM370" s="11"/>
      <c r="PN370" s="11"/>
      <c r="PO370" s="11"/>
      <c r="PP370" s="11"/>
      <c r="PQ370" s="11"/>
      <c r="PR370" s="11"/>
      <c r="PS370" s="11"/>
      <c r="PT370" s="11"/>
      <c r="PU370" s="11"/>
      <c r="PV370" s="11"/>
      <c r="PW370" s="11"/>
      <c r="PX370" s="11"/>
      <c r="PY370" s="11"/>
      <c r="PZ370" s="11"/>
      <c r="QA370" s="11"/>
      <c r="QB370" s="11"/>
      <c r="QC370" s="11"/>
      <c r="QD370" s="11"/>
      <c r="QE370" s="11"/>
      <c r="QF370" s="11"/>
      <c r="QG370" s="11"/>
      <c r="QH370" s="11"/>
      <c r="QI370" s="11"/>
      <c r="QJ370" s="11"/>
      <c r="QK370" s="11"/>
      <c r="QL370" s="11"/>
      <c r="QM370" s="11"/>
      <c r="QN370" s="11"/>
      <c r="QO370" s="11"/>
      <c r="QP370" s="11"/>
      <c r="QQ370" s="11"/>
      <c r="QR370" s="11"/>
      <c r="QS370" s="11"/>
      <c r="QT370" s="11"/>
      <c r="QU370" s="11"/>
      <c r="QV370" s="11"/>
      <c r="QW370" s="11"/>
      <c r="QX370" s="11"/>
      <c r="QY370" s="11"/>
      <c r="QZ370" s="11"/>
      <c r="RA370" s="11"/>
      <c r="RB370" s="11"/>
      <c r="RC370" s="11"/>
      <c r="RD370" s="11"/>
      <c r="RE370" s="11"/>
      <c r="RF370" s="11"/>
      <c r="RG370" s="11"/>
      <c r="RH370" s="11"/>
      <c r="RI370" s="11"/>
      <c r="RJ370" s="11"/>
      <c r="RK370" s="11"/>
      <c r="RL370" s="11"/>
      <c r="RM370" s="11"/>
      <c r="RN370" s="11"/>
      <c r="RO370" s="11"/>
      <c r="RP370" s="11"/>
      <c r="RQ370" s="11"/>
      <c r="RR370" s="11"/>
      <c r="RS370" s="11"/>
      <c r="RT370" s="11"/>
      <c r="RU370" s="11"/>
      <c r="RV370" s="11"/>
      <c r="RW370" s="11"/>
      <c r="RX370" s="11"/>
      <c r="RY370" s="11"/>
      <c r="RZ370" s="11"/>
      <c r="SA370" s="11"/>
      <c r="SB370" s="11"/>
      <c r="SC370" s="11"/>
      <c r="SD370" s="11"/>
      <c r="SE370" s="11"/>
      <c r="SF370" s="11"/>
      <c r="SG370" s="11"/>
      <c r="SH370" s="11"/>
      <c r="SI370" s="11"/>
      <c r="SJ370" s="11"/>
      <c r="SK370" s="11"/>
      <c r="SL370" s="11"/>
      <c r="SM370" s="11"/>
      <c r="SN370" s="11"/>
      <c r="SO370" s="11"/>
      <c r="SP370" s="11"/>
      <c r="SQ370" s="11"/>
      <c r="SR370" s="11"/>
      <c r="SS370" s="11"/>
      <c r="ST370" s="11"/>
      <c r="SU370" s="11"/>
      <c r="SV370" s="11"/>
      <c r="SW370" s="11"/>
      <c r="SX370" s="11"/>
      <c r="SY370" s="11"/>
      <c r="SZ370" s="11"/>
      <c r="TA370" s="11"/>
      <c r="TB370" s="11"/>
      <c r="TC370" s="11"/>
      <c r="TD370" s="11"/>
      <c r="TE370" s="11"/>
      <c r="TF370" s="11"/>
      <c r="TG370" s="11"/>
      <c r="TH370" s="11"/>
      <c r="TI370" s="11"/>
      <c r="TJ370" s="11"/>
      <c r="TK370" s="11"/>
      <c r="TL370" s="11"/>
      <c r="TM370" s="11"/>
      <c r="TN370" s="11"/>
      <c r="TO370" s="11"/>
      <c r="TP370" s="11"/>
      <c r="TQ370" s="11"/>
      <c r="TR370" s="11"/>
      <c r="TS370" s="11"/>
      <c r="TT370" s="11"/>
      <c r="TU370" s="11"/>
      <c r="TV370" s="11"/>
      <c r="TW370" s="11"/>
      <c r="TX370" s="11"/>
      <c r="TY370" s="11"/>
      <c r="TZ370" s="11"/>
    </row>
    <row r="371" spans="1:546" x14ac:dyDescent="0.25">
      <c r="A371" s="11"/>
      <c r="B371" s="72"/>
      <c r="C371" s="1" t="s">
        <v>6</v>
      </c>
      <c r="D371" s="1">
        <v>8.6999999999999994E-2</v>
      </c>
      <c r="E371" s="78"/>
      <c r="F371" s="1">
        <v>0.48</v>
      </c>
      <c r="G371" s="74"/>
      <c r="I371" s="11"/>
      <c r="J371" s="41"/>
      <c r="K371" s="41"/>
      <c r="L371" s="4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  <c r="EM371" s="11"/>
      <c r="EN371" s="11"/>
      <c r="EO371" s="11"/>
      <c r="EP371" s="11"/>
      <c r="EQ371" s="11"/>
      <c r="ER371" s="11"/>
      <c r="ES371" s="11"/>
      <c r="ET371" s="11"/>
      <c r="EU371" s="11"/>
      <c r="EV371" s="11"/>
      <c r="EW371" s="11"/>
      <c r="EX371" s="11"/>
      <c r="EY371" s="11"/>
      <c r="EZ371" s="11"/>
      <c r="FA371" s="11"/>
      <c r="FB371" s="11"/>
      <c r="FC371" s="11"/>
      <c r="FD371" s="11"/>
      <c r="FE371" s="11"/>
      <c r="FF371" s="11"/>
      <c r="FG371" s="11"/>
      <c r="FH371" s="11"/>
      <c r="FI371" s="11"/>
      <c r="FJ371" s="11"/>
      <c r="FK371" s="11"/>
      <c r="FL371" s="11"/>
      <c r="FM371" s="11"/>
      <c r="FN371" s="11"/>
      <c r="FO371" s="11"/>
      <c r="FP371" s="11"/>
      <c r="FQ371" s="11"/>
      <c r="FR371" s="11"/>
      <c r="FS371" s="11"/>
      <c r="FT371" s="11"/>
      <c r="FU371" s="11"/>
      <c r="FV371" s="11"/>
      <c r="FW371" s="11"/>
      <c r="FX371" s="11"/>
      <c r="FY371" s="11"/>
      <c r="FZ371" s="11"/>
      <c r="GA371" s="11"/>
      <c r="GB371" s="11"/>
      <c r="GC371" s="11"/>
      <c r="GD371" s="11"/>
      <c r="GE371" s="11"/>
      <c r="GF371" s="11"/>
      <c r="GG371" s="11"/>
      <c r="GH371" s="11"/>
      <c r="GI371" s="11"/>
      <c r="GJ371" s="11"/>
      <c r="GK371" s="11"/>
      <c r="GL371" s="11"/>
      <c r="GM371" s="11"/>
      <c r="GN371" s="11"/>
      <c r="GO371" s="11"/>
      <c r="GP371" s="11"/>
      <c r="GQ371" s="11"/>
      <c r="GR371" s="11"/>
      <c r="GS371" s="11"/>
      <c r="GT371" s="11"/>
      <c r="GU371" s="11"/>
      <c r="GV371" s="11"/>
      <c r="GW371" s="11"/>
      <c r="GX371" s="11"/>
      <c r="GY371" s="11"/>
      <c r="GZ371" s="11"/>
      <c r="HA371" s="11"/>
      <c r="HB371" s="11"/>
      <c r="HC371" s="11"/>
      <c r="HD371" s="11"/>
      <c r="HE371" s="11"/>
      <c r="HF371" s="11"/>
      <c r="HG371" s="11"/>
      <c r="HH371" s="11"/>
      <c r="HI371" s="11"/>
      <c r="HJ371" s="11"/>
      <c r="HK371" s="11"/>
      <c r="HL371" s="11"/>
      <c r="HM371" s="11"/>
      <c r="HN371" s="11"/>
      <c r="HO371" s="11"/>
      <c r="HP371" s="11"/>
      <c r="HQ371" s="11"/>
      <c r="HR371" s="11"/>
      <c r="HS371" s="11"/>
      <c r="HT371" s="11"/>
      <c r="HU371" s="11"/>
      <c r="HV371" s="11"/>
      <c r="HW371" s="11"/>
      <c r="HX371" s="11"/>
      <c r="HY371" s="11"/>
      <c r="HZ371" s="11"/>
      <c r="IA371" s="11"/>
      <c r="IB371" s="11"/>
      <c r="IC371" s="11"/>
      <c r="ID371" s="11"/>
      <c r="IE371" s="11"/>
      <c r="IF371" s="11"/>
      <c r="IG371" s="11"/>
      <c r="IH371" s="11"/>
      <c r="II371" s="11"/>
      <c r="IJ371" s="11"/>
      <c r="IK371" s="11"/>
      <c r="IL371" s="11"/>
      <c r="IM371" s="11"/>
      <c r="IN371" s="11"/>
      <c r="IO371" s="11"/>
      <c r="IP371" s="11"/>
      <c r="IQ371" s="11"/>
      <c r="IR371" s="11"/>
      <c r="IS371" s="11"/>
      <c r="IT371" s="11"/>
      <c r="IU371" s="11"/>
      <c r="IV371" s="11"/>
      <c r="IW371" s="11"/>
      <c r="IX371" s="11"/>
      <c r="IY371" s="11"/>
      <c r="IZ371" s="11"/>
      <c r="JA371" s="11"/>
      <c r="JB371" s="11"/>
      <c r="JC371" s="11"/>
      <c r="JD371" s="11"/>
      <c r="JE371" s="11"/>
      <c r="JF371" s="11"/>
      <c r="JG371" s="11"/>
      <c r="JH371" s="11"/>
      <c r="JI371" s="11"/>
      <c r="JJ371" s="11"/>
      <c r="JK371" s="11"/>
      <c r="JL371" s="11"/>
      <c r="JM371" s="11"/>
      <c r="JN371" s="11"/>
      <c r="JO371" s="11"/>
      <c r="JP371" s="11"/>
      <c r="JQ371" s="11"/>
      <c r="JR371" s="11"/>
      <c r="JS371" s="11"/>
      <c r="JT371" s="11"/>
      <c r="JU371" s="11"/>
      <c r="JV371" s="11"/>
      <c r="JW371" s="11"/>
      <c r="JX371" s="11"/>
      <c r="JY371" s="11"/>
      <c r="JZ371" s="11"/>
      <c r="KA371" s="11"/>
      <c r="KB371" s="11"/>
      <c r="KC371" s="11"/>
      <c r="KD371" s="11"/>
      <c r="KE371" s="11"/>
      <c r="KF371" s="11"/>
      <c r="KG371" s="11"/>
      <c r="KH371" s="11"/>
      <c r="KI371" s="11"/>
      <c r="KJ371" s="11"/>
      <c r="KK371" s="11"/>
      <c r="KL371" s="11"/>
      <c r="KM371" s="11"/>
      <c r="KN371" s="11"/>
      <c r="KO371" s="11"/>
      <c r="KP371" s="11"/>
      <c r="KQ371" s="11"/>
      <c r="KR371" s="11"/>
      <c r="KS371" s="11"/>
      <c r="KT371" s="11"/>
      <c r="KU371" s="11"/>
      <c r="KV371" s="11"/>
      <c r="KW371" s="11"/>
      <c r="KX371" s="11"/>
      <c r="KY371" s="11"/>
      <c r="KZ371" s="11"/>
      <c r="LA371" s="11"/>
      <c r="LB371" s="11"/>
      <c r="LC371" s="11"/>
      <c r="LD371" s="11"/>
      <c r="LE371" s="11"/>
      <c r="LF371" s="11"/>
      <c r="LG371" s="11"/>
      <c r="LH371" s="11"/>
      <c r="LI371" s="11"/>
      <c r="LJ371" s="11"/>
      <c r="LK371" s="11"/>
      <c r="LL371" s="11"/>
      <c r="LM371" s="11"/>
      <c r="LN371" s="11"/>
      <c r="LO371" s="11"/>
      <c r="LP371" s="11"/>
      <c r="LQ371" s="11"/>
      <c r="LR371" s="11"/>
      <c r="LS371" s="11"/>
      <c r="LT371" s="11"/>
      <c r="LU371" s="11"/>
      <c r="LV371" s="11"/>
      <c r="LW371" s="11"/>
      <c r="LX371" s="11"/>
      <c r="LY371" s="11"/>
      <c r="LZ371" s="11"/>
      <c r="MA371" s="11"/>
      <c r="MB371" s="11"/>
      <c r="MC371" s="11"/>
      <c r="MD371" s="11"/>
      <c r="ME371" s="11"/>
      <c r="MF371" s="11"/>
      <c r="MG371" s="11"/>
      <c r="MH371" s="11"/>
      <c r="MI371" s="11"/>
      <c r="MJ371" s="11"/>
      <c r="MK371" s="11"/>
      <c r="ML371" s="11"/>
      <c r="MM371" s="11"/>
      <c r="MN371" s="11"/>
      <c r="MO371" s="11"/>
      <c r="MP371" s="11"/>
      <c r="MQ371" s="11"/>
      <c r="MR371" s="11"/>
      <c r="MS371" s="11"/>
      <c r="MT371" s="11"/>
      <c r="MU371" s="11"/>
      <c r="MV371" s="11"/>
      <c r="MW371" s="11"/>
      <c r="MX371" s="11"/>
      <c r="MY371" s="11"/>
      <c r="MZ371" s="11"/>
      <c r="NA371" s="11"/>
      <c r="NB371" s="11"/>
      <c r="NC371" s="11"/>
      <c r="ND371" s="11"/>
      <c r="NE371" s="11"/>
      <c r="NF371" s="11"/>
      <c r="NG371" s="11"/>
      <c r="NH371" s="11"/>
      <c r="NI371" s="11"/>
      <c r="NJ371" s="11"/>
      <c r="NK371" s="11"/>
      <c r="NL371" s="11"/>
      <c r="NM371" s="11"/>
      <c r="NN371" s="11"/>
      <c r="NO371" s="11"/>
      <c r="NP371" s="11"/>
      <c r="NQ371" s="11"/>
      <c r="NR371" s="11"/>
      <c r="NS371" s="11"/>
      <c r="NT371" s="11"/>
      <c r="NU371" s="11"/>
      <c r="NV371" s="11"/>
      <c r="NW371" s="11"/>
      <c r="NX371" s="11"/>
      <c r="NY371" s="11"/>
      <c r="NZ371" s="11"/>
      <c r="OA371" s="11"/>
      <c r="OB371" s="11"/>
      <c r="OC371" s="11"/>
      <c r="OD371" s="11"/>
      <c r="OE371" s="11"/>
      <c r="OF371" s="11"/>
      <c r="OG371" s="11"/>
      <c r="OH371" s="11"/>
      <c r="OI371" s="11"/>
      <c r="OJ371" s="11"/>
      <c r="OK371" s="11"/>
      <c r="OL371" s="11"/>
      <c r="OM371" s="11"/>
      <c r="ON371" s="11"/>
      <c r="OO371" s="11"/>
      <c r="OP371" s="11"/>
      <c r="OQ371" s="11"/>
      <c r="OR371" s="11"/>
      <c r="OS371" s="11"/>
      <c r="OT371" s="11"/>
      <c r="OU371" s="11"/>
      <c r="OV371" s="11"/>
      <c r="OW371" s="11"/>
      <c r="OX371" s="11"/>
      <c r="OY371" s="11"/>
      <c r="OZ371" s="11"/>
      <c r="PA371" s="11"/>
      <c r="PB371" s="11"/>
      <c r="PC371" s="11"/>
      <c r="PD371" s="11"/>
      <c r="PE371" s="11"/>
      <c r="PF371" s="11"/>
      <c r="PG371" s="11"/>
      <c r="PH371" s="11"/>
      <c r="PI371" s="11"/>
      <c r="PJ371" s="11"/>
      <c r="PK371" s="11"/>
      <c r="PL371" s="11"/>
      <c r="PM371" s="11"/>
      <c r="PN371" s="11"/>
      <c r="PO371" s="11"/>
      <c r="PP371" s="11"/>
      <c r="PQ371" s="11"/>
      <c r="PR371" s="11"/>
      <c r="PS371" s="11"/>
      <c r="PT371" s="11"/>
      <c r="PU371" s="11"/>
      <c r="PV371" s="11"/>
      <c r="PW371" s="11"/>
      <c r="PX371" s="11"/>
      <c r="PY371" s="11"/>
      <c r="PZ371" s="11"/>
      <c r="QA371" s="11"/>
      <c r="QB371" s="11"/>
      <c r="QC371" s="11"/>
      <c r="QD371" s="11"/>
      <c r="QE371" s="11"/>
      <c r="QF371" s="11"/>
      <c r="QG371" s="11"/>
      <c r="QH371" s="11"/>
      <c r="QI371" s="11"/>
      <c r="QJ371" s="11"/>
      <c r="QK371" s="11"/>
      <c r="QL371" s="11"/>
      <c r="QM371" s="11"/>
      <c r="QN371" s="11"/>
      <c r="QO371" s="11"/>
      <c r="QP371" s="11"/>
      <c r="QQ371" s="11"/>
      <c r="QR371" s="11"/>
      <c r="QS371" s="11"/>
      <c r="QT371" s="11"/>
      <c r="QU371" s="11"/>
      <c r="QV371" s="11"/>
      <c r="QW371" s="11"/>
      <c r="QX371" s="11"/>
      <c r="QY371" s="11"/>
      <c r="QZ371" s="11"/>
      <c r="RA371" s="11"/>
      <c r="RB371" s="11"/>
      <c r="RC371" s="11"/>
      <c r="RD371" s="11"/>
      <c r="RE371" s="11"/>
      <c r="RF371" s="11"/>
      <c r="RG371" s="11"/>
      <c r="RH371" s="11"/>
      <c r="RI371" s="11"/>
      <c r="RJ371" s="11"/>
      <c r="RK371" s="11"/>
      <c r="RL371" s="11"/>
      <c r="RM371" s="11"/>
      <c r="RN371" s="11"/>
      <c r="RO371" s="11"/>
      <c r="RP371" s="11"/>
      <c r="RQ371" s="11"/>
      <c r="RR371" s="11"/>
      <c r="RS371" s="11"/>
      <c r="RT371" s="11"/>
      <c r="RU371" s="11"/>
      <c r="RV371" s="11"/>
      <c r="RW371" s="11"/>
      <c r="RX371" s="11"/>
      <c r="RY371" s="11"/>
      <c r="RZ371" s="11"/>
      <c r="SA371" s="11"/>
      <c r="SB371" s="11"/>
      <c r="SC371" s="11"/>
      <c r="SD371" s="11"/>
      <c r="SE371" s="11"/>
      <c r="SF371" s="11"/>
      <c r="SG371" s="11"/>
      <c r="SH371" s="11"/>
      <c r="SI371" s="11"/>
      <c r="SJ371" s="11"/>
      <c r="SK371" s="11"/>
      <c r="SL371" s="11"/>
      <c r="SM371" s="11"/>
      <c r="SN371" s="11"/>
      <c r="SO371" s="11"/>
      <c r="SP371" s="11"/>
      <c r="SQ371" s="11"/>
      <c r="SR371" s="11"/>
      <c r="SS371" s="11"/>
      <c r="ST371" s="11"/>
      <c r="SU371" s="11"/>
      <c r="SV371" s="11"/>
      <c r="SW371" s="11"/>
      <c r="SX371" s="11"/>
      <c r="SY371" s="11"/>
      <c r="SZ371" s="11"/>
      <c r="TA371" s="11"/>
      <c r="TB371" s="11"/>
      <c r="TC371" s="11"/>
      <c r="TD371" s="11"/>
      <c r="TE371" s="11"/>
      <c r="TF371" s="11"/>
      <c r="TG371" s="11"/>
      <c r="TH371" s="11"/>
      <c r="TI371" s="11"/>
      <c r="TJ371" s="11"/>
      <c r="TK371" s="11"/>
      <c r="TL371" s="11"/>
      <c r="TM371" s="11"/>
      <c r="TN371" s="11"/>
      <c r="TO371" s="11"/>
      <c r="TP371" s="11"/>
      <c r="TQ371" s="11"/>
      <c r="TR371" s="11"/>
      <c r="TS371" s="11"/>
      <c r="TT371" s="11"/>
      <c r="TU371" s="11"/>
      <c r="TV371" s="11"/>
      <c r="TW371" s="11"/>
      <c r="TX371" s="11"/>
      <c r="TY371" s="11"/>
      <c r="TZ371" s="11"/>
    </row>
    <row r="372" spans="1:546" x14ac:dyDescent="0.25">
      <c r="A372" s="11"/>
      <c r="B372" s="72"/>
      <c r="C372" s="1" t="s">
        <v>63</v>
      </c>
      <c r="D372" s="50"/>
      <c r="E372" s="78"/>
      <c r="F372" s="1">
        <v>4.9000000000000002E-2</v>
      </c>
      <c r="G372" s="74"/>
      <c r="I372" s="11"/>
      <c r="J372" s="41"/>
      <c r="K372" s="41"/>
      <c r="L372" s="4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  <c r="EM372" s="11"/>
      <c r="EN372" s="11"/>
      <c r="EO372" s="11"/>
      <c r="EP372" s="11"/>
      <c r="EQ372" s="11"/>
      <c r="ER372" s="11"/>
      <c r="ES372" s="11"/>
      <c r="ET372" s="11"/>
      <c r="EU372" s="11"/>
      <c r="EV372" s="11"/>
      <c r="EW372" s="11"/>
      <c r="EX372" s="11"/>
      <c r="EY372" s="11"/>
      <c r="EZ372" s="11"/>
      <c r="FA372" s="11"/>
      <c r="FB372" s="11"/>
      <c r="FC372" s="11"/>
      <c r="FD372" s="11"/>
      <c r="FE372" s="11"/>
      <c r="FF372" s="11"/>
      <c r="FG372" s="11"/>
      <c r="FH372" s="11"/>
      <c r="FI372" s="11"/>
      <c r="FJ372" s="11"/>
      <c r="FK372" s="11"/>
      <c r="FL372" s="11"/>
      <c r="FM372" s="11"/>
      <c r="FN372" s="11"/>
      <c r="FO372" s="11"/>
      <c r="FP372" s="11"/>
      <c r="FQ372" s="11"/>
      <c r="FR372" s="11"/>
      <c r="FS372" s="11"/>
      <c r="FT372" s="11"/>
      <c r="FU372" s="11"/>
      <c r="FV372" s="11"/>
      <c r="FW372" s="11"/>
      <c r="FX372" s="11"/>
      <c r="FY372" s="11"/>
      <c r="FZ372" s="11"/>
      <c r="GA372" s="11"/>
      <c r="GB372" s="11"/>
      <c r="GC372" s="11"/>
      <c r="GD372" s="11"/>
      <c r="GE372" s="11"/>
      <c r="GF372" s="11"/>
      <c r="GG372" s="11"/>
      <c r="GH372" s="11"/>
      <c r="GI372" s="11"/>
      <c r="GJ372" s="11"/>
      <c r="GK372" s="11"/>
      <c r="GL372" s="11"/>
      <c r="GM372" s="11"/>
      <c r="GN372" s="11"/>
      <c r="GO372" s="11"/>
      <c r="GP372" s="11"/>
      <c r="GQ372" s="11"/>
      <c r="GR372" s="11"/>
      <c r="GS372" s="11"/>
      <c r="GT372" s="11"/>
      <c r="GU372" s="11"/>
      <c r="GV372" s="11"/>
      <c r="GW372" s="11"/>
      <c r="GX372" s="11"/>
      <c r="GY372" s="11"/>
      <c r="GZ372" s="11"/>
      <c r="HA372" s="11"/>
      <c r="HB372" s="11"/>
      <c r="HC372" s="11"/>
      <c r="HD372" s="11"/>
      <c r="HE372" s="11"/>
      <c r="HF372" s="11"/>
      <c r="HG372" s="11"/>
      <c r="HH372" s="11"/>
      <c r="HI372" s="11"/>
      <c r="HJ372" s="11"/>
      <c r="HK372" s="11"/>
      <c r="HL372" s="11"/>
      <c r="HM372" s="11"/>
      <c r="HN372" s="11"/>
      <c r="HO372" s="11"/>
      <c r="HP372" s="11"/>
      <c r="HQ372" s="11"/>
      <c r="HR372" s="11"/>
      <c r="HS372" s="11"/>
      <c r="HT372" s="11"/>
      <c r="HU372" s="11"/>
      <c r="HV372" s="11"/>
      <c r="HW372" s="11"/>
      <c r="HX372" s="11"/>
      <c r="HY372" s="11"/>
      <c r="HZ372" s="11"/>
      <c r="IA372" s="11"/>
      <c r="IB372" s="11"/>
      <c r="IC372" s="11"/>
      <c r="ID372" s="11"/>
      <c r="IE372" s="11"/>
      <c r="IF372" s="11"/>
      <c r="IG372" s="11"/>
      <c r="IH372" s="11"/>
      <c r="II372" s="11"/>
      <c r="IJ372" s="11"/>
      <c r="IK372" s="11"/>
      <c r="IL372" s="11"/>
      <c r="IM372" s="11"/>
      <c r="IN372" s="11"/>
      <c r="IO372" s="11"/>
      <c r="IP372" s="11"/>
      <c r="IQ372" s="11"/>
      <c r="IR372" s="11"/>
      <c r="IS372" s="11"/>
      <c r="IT372" s="11"/>
      <c r="IU372" s="11"/>
      <c r="IV372" s="11"/>
      <c r="IW372" s="11"/>
      <c r="IX372" s="11"/>
      <c r="IY372" s="11"/>
      <c r="IZ372" s="11"/>
      <c r="JA372" s="11"/>
      <c r="JB372" s="11"/>
      <c r="JC372" s="11"/>
      <c r="JD372" s="11"/>
      <c r="JE372" s="11"/>
      <c r="JF372" s="11"/>
      <c r="JG372" s="11"/>
      <c r="JH372" s="11"/>
      <c r="JI372" s="11"/>
      <c r="JJ372" s="11"/>
      <c r="JK372" s="11"/>
      <c r="JL372" s="11"/>
      <c r="JM372" s="11"/>
      <c r="JN372" s="11"/>
      <c r="JO372" s="11"/>
      <c r="JP372" s="11"/>
      <c r="JQ372" s="11"/>
      <c r="JR372" s="11"/>
      <c r="JS372" s="11"/>
      <c r="JT372" s="11"/>
      <c r="JU372" s="11"/>
      <c r="JV372" s="11"/>
      <c r="JW372" s="11"/>
      <c r="JX372" s="11"/>
      <c r="JY372" s="11"/>
      <c r="JZ372" s="11"/>
      <c r="KA372" s="11"/>
      <c r="KB372" s="11"/>
      <c r="KC372" s="11"/>
      <c r="KD372" s="11"/>
      <c r="KE372" s="11"/>
      <c r="KF372" s="11"/>
      <c r="KG372" s="11"/>
      <c r="KH372" s="11"/>
      <c r="KI372" s="11"/>
      <c r="KJ372" s="11"/>
      <c r="KK372" s="11"/>
      <c r="KL372" s="11"/>
      <c r="KM372" s="11"/>
      <c r="KN372" s="11"/>
      <c r="KO372" s="11"/>
      <c r="KP372" s="11"/>
      <c r="KQ372" s="11"/>
      <c r="KR372" s="11"/>
      <c r="KS372" s="11"/>
      <c r="KT372" s="11"/>
      <c r="KU372" s="11"/>
      <c r="KV372" s="11"/>
      <c r="KW372" s="11"/>
      <c r="KX372" s="11"/>
      <c r="KY372" s="11"/>
      <c r="KZ372" s="11"/>
      <c r="LA372" s="11"/>
      <c r="LB372" s="11"/>
      <c r="LC372" s="11"/>
      <c r="LD372" s="11"/>
      <c r="LE372" s="11"/>
      <c r="LF372" s="11"/>
      <c r="LG372" s="11"/>
      <c r="LH372" s="11"/>
      <c r="LI372" s="11"/>
      <c r="LJ372" s="11"/>
      <c r="LK372" s="11"/>
      <c r="LL372" s="11"/>
      <c r="LM372" s="11"/>
      <c r="LN372" s="11"/>
      <c r="LO372" s="11"/>
      <c r="LP372" s="11"/>
      <c r="LQ372" s="11"/>
      <c r="LR372" s="11"/>
      <c r="LS372" s="11"/>
      <c r="LT372" s="11"/>
      <c r="LU372" s="11"/>
      <c r="LV372" s="11"/>
      <c r="LW372" s="11"/>
      <c r="LX372" s="11"/>
      <c r="LY372" s="11"/>
      <c r="LZ372" s="11"/>
      <c r="MA372" s="11"/>
      <c r="MB372" s="11"/>
      <c r="MC372" s="11"/>
      <c r="MD372" s="11"/>
      <c r="ME372" s="11"/>
      <c r="MF372" s="11"/>
      <c r="MG372" s="11"/>
      <c r="MH372" s="11"/>
      <c r="MI372" s="11"/>
      <c r="MJ372" s="11"/>
      <c r="MK372" s="11"/>
      <c r="ML372" s="11"/>
      <c r="MM372" s="11"/>
      <c r="MN372" s="11"/>
      <c r="MO372" s="11"/>
      <c r="MP372" s="11"/>
      <c r="MQ372" s="11"/>
      <c r="MR372" s="11"/>
      <c r="MS372" s="11"/>
      <c r="MT372" s="11"/>
      <c r="MU372" s="11"/>
      <c r="MV372" s="11"/>
      <c r="MW372" s="11"/>
      <c r="MX372" s="11"/>
      <c r="MY372" s="11"/>
      <c r="MZ372" s="11"/>
      <c r="NA372" s="11"/>
      <c r="NB372" s="11"/>
      <c r="NC372" s="11"/>
      <c r="ND372" s="11"/>
      <c r="NE372" s="11"/>
      <c r="NF372" s="11"/>
      <c r="NG372" s="11"/>
      <c r="NH372" s="11"/>
      <c r="NI372" s="11"/>
      <c r="NJ372" s="11"/>
      <c r="NK372" s="11"/>
      <c r="NL372" s="11"/>
      <c r="NM372" s="11"/>
      <c r="NN372" s="11"/>
      <c r="NO372" s="11"/>
      <c r="NP372" s="11"/>
      <c r="NQ372" s="11"/>
      <c r="NR372" s="11"/>
      <c r="NS372" s="11"/>
      <c r="NT372" s="11"/>
      <c r="NU372" s="11"/>
      <c r="NV372" s="11"/>
      <c r="NW372" s="11"/>
      <c r="NX372" s="11"/>
      <c r="NY372" s="11"/>
      <c r="NZ372" s="11"/>
      <c r="OA372" s="11"/>
      <c r="OB372" s="11"/>
      <c r="OC372" s="11"/>
      <c r="OD372" s="11"/>
      <c r="OE372" s="11"/>
      <c r="OF372" s="11"/>
      <c r="OG372" s="11"/>
      <c r="OH372" s="11"/>
      <c r="OI372" s="11"/>
      <c r="OJ372" s="11"/>
      <c r="OK372" s="11"/>
      <c r="OL372" s="11"/>
      <c r="OM372" s="11"/>
      <c r="ON372" s="11"/>
      <c r="OO372" s="11"/>
      <c r="OP372" s="11"/>
      <c r="OQ372" s="11"/>
      <c r="OR372" s="11"/>
      <c r="OS372" s="11"/>
      <c r="OT372" s="11"/>
      <c r="OU372" s="11"/>
      <c r="OV372" s="11"/>
      <c r="OW372" s="11"/>
      <c r="OX372" s="11"/>
      <c r="OY372" s="11"/>
      <c r="OZ372" s="11"/>
      <c r="PA372" s="11"/>
      <c r="PB372" s="11"/>
      <c r="PC372" s="11"/>
      <c r="PD372" s="11"/>
      <c r="PE372" s="11"/>
      <c r="PF372" s="11"/>
      <c r="PG372" s="11"/>
      <c r="PH372" s="11"/>
      <c r="PI372" s="11"/>
      <c r="PJ372" s="11"/>
      <c r="PK372" s="11"/>
      <c r="PL372" s="11"/>
      <c r="PM372" s="11"/>
      <c r="PN372" s="11"/>
      <c r="PO372" s="11"/>
      <c r="PP372" s="11"/>
      <c r="PQ372" s="11"/>
      <c r="PR372" s="11"/>
      <c r="PS372" s="11"/>
      <c r="PT372" s="11"/>
      <c r="PU372" s="11"/>
      <c r="PV372" s="11"/>
      <c r="PW372" s="11"/>
      <c r="PX372" s="11"/>
      <c r="PY372" s="11"/>
      <c r="PZ372" s="11"/>
      <c r="QA372" s="11"/>
      <c r="QB372" s="11"/>
      <c r="QC372" s="11"/>
      <c r="QD372" s="11"/>
      <c r="QE372" s="11"/>
      <c r="QF372" s="11"/>
      <c r="QG372" s="11"/>
      <c r="QH372" s="11"/>
      <c r="QI372" s="11"/>
      <c r="QJ372" s="11"/>
      <c r="QK372" s="11"/>
      <c r="QL372" s="11"/>
      <c r="QM372" s="11"/>
      <c r="QN372" s="11"/>
      <c r="QO372" s="11"/>
      <c r="QP372" s="11"/>
      <c r="QQ372" s="11"/>
      <c r="QR372" s="11"/>
      <c r="QS372" s="11"/>
      <c r="QT372" s="11"/>
      <c r="QU372" s="11"/>
      <c r="QV372" s="11"/>
      <c r="QW372" s="11"/>
      <c r="QX372" s="11"/>
      <c r="QY372" s="11"/>
      <c r="QZ372" s="11"/>
      <c r="RA372" s="11"/>
      <c r="RB372" s="11"/>
      <c r="RC372" s="11"/>
      <c r="RD372" s="11"/>
      <c r="RE372" s="11"/>
      <c r="RF372" s="11"/>
      <c r="RG372" s="11"/>
      <c r="RH372" s="11"/>
      <c r="RI372" s="11"/>
      <c r="RJ372" s="11"/>
      <c r="RK372" s="11"/>
      <c r="RL372" s="11"/>
      <c r="RM372" s="11"/>
      <c r="RN372" s="11"/>
      <c r="RO372" s="11"/>
      <c r="RP372" s="11"/>
      <c r="RQ372" s="11"/>
      <c r="RR372" s="11"/>
      <c r="RS372" s="11"/>
      <c r="RT372" s="11"/>
      <c r="RU372" s="11"/>
      <c r="RV372" s="11"/>
      <c r="RW372" s="11"/>
      <c r="RX372" s="11"/>
      <c r="RY372" s="11"/>
      <c r="RZ372" s="11"/>
      <c r="SA372" s="11"/>
      <c r="SB372" s="11"/>
      <c r="SC372" s="11"/>
      <c r="SD372" s="11"/>
      <c r="SE372" s="11"/>
      <c r="SF372" s="11"/>
      <c r="SG372" s="11"/>
      <c r="SH372" s="11"/>
      <c r="SI372" s="11"/>
      <c r="SJ372" s="11"/>
      <c r="SK372" s="11"/>
      <c r="SL372" s="11"/>
      <c r="SM372" s="11"/>
      <c r="SN372" s="11"/>
      <c r="SO372" s="11"/>
      <c r="SP372" s="11"/>
      <c r="SQ372" s="11"/>
      <c r="SR372" s="11"/>
      <c r="SS372" s="11"/>
      <c r="ST372" s="11"/>
      <c r="SU372" s="11"/>
      <c r="SV372" s="11"/>
      <c r="SW372" s="11"/>
      <c r="SX372" s="11"/>
      <c r="SY372" s="11"/>
      <c r="SZ372" s="11"/>
      <c r="TA372" s="11"/>
      <c r="TB372" s="11"/>
      <c r="TC372" s="11"/>
      <c r="TD372" s="11"/>
      <c r="TE372" s="11"/>
      <c r="TF372" s="11"/>
      <c r="TG372" s="11"/>
      <c r="TH372" s="11"/>
      <c r="TI372" s="11"/>
      <c r="TJ372" s="11"/>
      <c r="TK372" s="11"/>
      <c r="TL372" s="11"/>
      <c r="TM372" s="11"/>
      <c r="TN372" s="11"/>
      <c r="TO372" s="11"/>
      <c r="TP372" s="11"/>
      <c r="TQ372" s="11"/>
      <c r="TR372" s="11"/>
      <c r="TS372" s="11"/>
      <c r="TT372" s="11"/>
      <c r="TU372" s="11"/>
      <c r="TV372" s="11"/>
      <c r="TW372" s="11"/>
      <c r="TX372" s="11"/>
      <c r="TY372" s="11"/>
      <c r="TZ372" s="11"/>
    </row>
    <row r="373" spans="1:546" x14ac:dyDescent="0.25">
      <c r="A373" s="11"/>
      <c r="B373" s="72"/>
      <c r="C373" s="1" t="s">
        <v>47</v>
      </c>
      <c r="D373" s="50"/>
      <c r="E373" s="78"/>
      <c r="F373" s="1">
        <v>1.9830000000000001</v>
      </c>
      <c r="G373" s="74"/>
      <c r="I373" s="11"/>
      <c r="K373" s="41"/>
      <c r="L373" s="4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  <c r="EM373" s="11"/>
      <c r="EN373" s="11"/>
      <c r="EO373" s="11"/>
      <c r="EP373" s="11"/>
      <c r="EQ373" s="11"/>
      <c r="ER373" s="11"/>
      <c r="ES373" s="11"/>
      <c r="ET373" s="11"/>
      <c r="EU373" s="11"/>
      <c r="EV373" s="11"/>
      <c r="EW373" s="11"/>
      <c r="EX373" s="11"/>
      <c r="EY373" s="11"/>
      <c r="EZ373" s="11"/>
      <c r="FA373" s="11"/>
      <c r="FB373" s="11"/>
      <c r="FC373" s="11"/>
      <c r="FD373" s="11"/>
      <c r="FE373" s="11"/>
      <c r="FF373" s="11"/>
      <c r="FG373" s="11"/>
      <c r="FH373" s="11"/>
      <c r="FI373" s="11"/>
      <c r="FJ373" s="11"/>
      <c r="FK373" s="11"/>
      <c r="FL373" s="11"/>
      <c r="FM373" s="11"/>
      <c r="FN373" s="11"/>
      <c r="FO373" s="11"/>
      <c r="FP373" s="11"/>
      <c r="FQ373" s="11"/>
      <c r="FR373" s="11"/>
      <c r="FS373" s="11"/>
      <c r="FT373" s="11"/>
      <c r="FU373" s="11"/>
      <c r="FV373" s="11"/>
      <c r="FW373" s="11"/>
      <c r="FX373" s="11"/>
      <c r="FY373" s="11"/>
      <c r="FZ373" s="11"/>
      <c r="GA373" s="11"/>
      <c r="GB373" s="11"/>
      <c r="GC373" s="11"/>
      <c r="GD373" s="11"/>
      <c r="GE373" s="11"/>
      <c r="GF373" s="11"/>
      <c r="GG373" s="11"/>
      <c r="GH373" s="11"/>
      <c r="GI373" s="11"/>
      <c r="GJ373" s="11"/>
      <c r="GK373" s="11"/>
      <c r="GL373" s="11"/>
      <c r="GM373" s="11"/>
      <c r="GN373" s="11"/>
      <c r="GO373" s="11"/>
      <c r="GP373" s="11"/>
      <c r="GQ373" s="11"/>
      <c r="GR373" s="11"/>
      <c r="GS373" s="11"/>
      <c r="GT373" s="11"/>
      <c r="GU373" s="11"/>
      <c r="GV373" s="11"/>
      <c r="GW373" s="11"/>
      <c r="GX373" s="11"/>
      <c r="GY373" s="11"/>
      <c r="GZ373" s="11"/>
      <c r="HA373" s="11"/>
      <c r="HB373" s="11"/>
      <c r="HC373" s="11"/>
      <c r="HD373" s="11"/>
      <c r="HE373" s="11"/>
      <c r="HF373" s="11"/>
      <c r="HG373" s="11"/>
      <c r="HH373" s="11"/>
      <c r="HI373" s="11"/>
      <c r="HJ373" s="11"/>
      <c r="HK373" s="11"/>
      <c r="HL373" s="11"/>
      <c r="HM373" s="11"/>
      <c r="HN373" s="11"/>
      <c r="HO373" s="11"/>
      <c r="HP373" s="11"/>
      <c r="HQ373" s="11"/>
      <c r="HR373" s="11"/>
      <c r="HS373" s="11"/>
      <c r="HT373" s="11"/>
      <c r="HU373" s="11"/>
      <c r="HV373" s="11"/>
      <c r="HW373" s="11"/>
      <c r="HX373" s="11"/>
      <c r="HY373" s="11"/>
      <c r="HZ373" s="11"/>
      <c r="IA373" s="11"/>
      <c r="IB373" s="11"/>
      <c r="IC373" s="11"/>
      <c r="ID373" s="11"/>
      <c r="IE373" s="11"/>
      <c r="IF373" s="11"/>
      <c r="IG373" s="11"/>
      <c r="IH373" s="11"/>
      <c r="II373" s="11"/>
      <c r="IJ373" s="11"/>
      <c r="IK373" s="11"/>
      <c r="IL373" s="11"/>
      <c r="IM373" s="11"/>
      <c r="IN373" s="11"/>
      <c r="IO373" s="11"/>
      <c r="IP373" s="11"/>
      <c r="IQ373" s="11"/>
      <c r="IR373" s="11"/>
      <c r="IS373" s="11"/>
      <c r="IT373" s="11"/>
      <c r="IU373" s="11"/>
      <c r="IV373" s="11"/>
      <c r="IW373" s="11"/>
      <c r="IX373" s="11"/>
      <c r="IY373" s="11"/>
      <c r="IZ373" s="11"/>
      <c r="JA373" s="11"/>
      <c r="JB373" s="11"/>
      <c r="JC373" s="11"/>
      <c r="JD373" s="11"/>
      <c r="JE373" s="11"/>
      <c r="JF373" s="11"/>
      <c r="JG373" s="11"/>
      <c r="JH373" s="11"/>
      <c r="JI373" s="11"/>
      <c r="JJ373" s="11"/>
      <c r="JK373" s="11"/>
      <c r="JL373" s="11"/>
      <c r="JM373" s="11"/>
      <c r="JN373" s="11"/>
      <c r="JO373" s="11"/>
      <c r="JP373" s="11"/>
      <c r="JQ373" s="11"/>
      <c r="JR373" s="11"/>
      <c r="JS373" s="11"/>
      <c r="JT373" s="11"/>
      <c r="JU373" s="11"/>
      <c r="JV373" s="11"/>
      <c r="JW373" s="11"/>
      <c r="JX373" s="11"/>
      <c r="JY373" s="11"/>
      <c r="JZ373" s="11"/>
      <c r="KA373" s="11"/>
      <c r="KB373" s="11"/>
      <c r="KC373" s="11"/>
      <c r="KD373" s="11"/>
      <c r="KE373" s="11"/>
      <c r="KF373" s="11"/>
      <c r="KG373" s="11"/>
      <c r="KH373" s="11"/>
      <c r="KI373" s="11"/>
      <c r="KJ373" s="11"/>
      <c r="KK373" s="11"/>
      <c r="KL373" s="11"/>
      <c r="KM373" s="11"/>
      <c r="KN373" s="11"/>
      <c r="KO373" s="11"/>
      <c r="KP373" s="11"/>
      <c r="KQ373" s="11"/>
      <c r="KR373" s="11"/>
      <c r="KS373" s="11"/>
      <c r="KT373" s="11"/>
      <c r="KU373" s="11"/>
      <c r="KV373" s="11"/>
      <c r="KW373" s="11"/>
      <c r="KX373" s="11"/>
      <c r="KY373" s="11"/>
      <c r="KZ373" s="11"/>
      <c r="LA373" s="11"/>
      <c r="LB373" s="11"/>
      <c r="LC373" s="11"/>
      <c r="LD373" s="11"/>
      <c r="LE373" s="11"/>
      <c r="LF373" s="11"/>
      <c r="LG373" s="11"/>
      <c r="LH373" s="11"/>
      <c r="LI373" s="11"/>
      <c r="LJ373" s="11"/>
      <c r="LK373" s="11"/>
      <c r="LL373" s="11"/>
      <c r="LM373" s="11"/>
      <c r="LN373" s="11"/>
      <c r="LO373" s="11"/>
      <c r="LP373" s="11"/>
      <c r="LQ373" s="11"/>
      <c r="LR373" s="11"/>
      <c r="LS373" s="11"/>
      <c r="LT373" s="11"/>
      <c r="LU373" s="11"/>
      <c r="LV373" s="11"/>
      <c r="LW373" s="11"/>
      <c r="LX373" s="11"/>
      <c r="LY373" s="11"/>
      <c r="LZ373" s="11"/>
      <c r="MA373" s="11"/>
      <c r="MB373" s="11"/>
      <c r="MC373" s="11"/>
      <c r="MD373" s="11"/>
      <c r="ME373" s="11"/>
      <c r="MF373" s="11"/>
      <c r="MG373" s="11"/>
      <c r="MH373" s="11"/>
      <c r="MI373" s="11"/>
      <c r="MJ373" s="11"/>
      <c r="MK373" s="11"/>
      <c r="ML373" s="11"/>
      <c r="MM373" s="11"/>
      <c r="MN373" s="11"/>
      <c r="MO373" s="11"/>
      <c r="MP373" s="11"/>
      <c r="MQ373" s="11"/>
      <c r="MR373" s="11"/>
      <c r="MS373" s="11"/>
      <c r="MT373" s="11"/>
      <c r="MU373" s="11"/>
      <c r="MV373" s="11"/>
      <c r="MW373" s="11"/>
      <c r="MX373" s="11"/>
      <c r="MY373" s="11"/>
      <c r="MZ373" s="11"/>
      <c r="NA373" s="11"/>
      <c r="NB373" s="11"/>
      <c r="NC373" s="11"/>
      <c r="ND373" s="11"/>
      <c r="NE373" s="11"/>
      <c r="NF373" s="11"/>
      <c r="NG373" s="11"/>
      <c r="NH373" s="11"/>
      <c r="NI373" s="11"/>
      <c r="NJ373" s="11"/>
      <c r="NK373" s="11"/>
      <c r="NL373" s="11"/>
      <c r="NM373" s="11"/>
      <c r="NN373" s="11"/>
      <c r="NO373" s="11"/>
      <c r="NP373" s="11"/>
      <c r="NQ373" s="11"/>
      <c r="NR373" s="11"/>
      <c r="NS373" s="11"/>
      <c r="NT373" s="11"/>
      <c r="NU373" s="11"/>
      <c r="NV373" s="11"/>
      <c r="NW373" s="11"/>
      <c r="NX373" s="11"/>
      <c r="NY373" s="11"/>
      <c r="NZ373" s="11"/>
      <c r="OA373" s="11"/>
      <c r="OB373" s="11"/>
      <c r="OC373" s="11"/>
      <c r="OD373" s="11"/>
      <c r="OE373" s="11"/>
      <c r="OF373" s="11"/>
      <c r="OG373" s="11"/>
      <c r="OH373" s="11"/>
      <c r="OI373" s="11"/>
      <c r="OJ373" s="11"/>
      <c r="OK373" s="11"/>
      <c r="OL373" s="11"/>
      <c r="OM373" s="11"/>
      <c r="ON373" s="11"/>
      <c r="OO373" s="11"/>
      <c r="OP373" s="11"/>
      <c r="OQ373" s="11"/>
      <c r="OR373" s="11"/>
      <c r="OS373" s="11"/>
      <c r="OT373" s="11"/>
      <c r="OU373" s="11"/>
      <c r="OV373" s="11"/>
      <c r="OW373" s="11"/>
      <c r="OX373" s="11"/>
      <c r="OY373" s="11"/>
      <c r="OZ373" s="11"/>
      <c r="PA373" s="11"/>
      <c r="PB373" s="11"/>
      <c r="PC373" s="11"/>
      <c r="PD373" s="11"/>
      <c r="PE373" s="11"/>
      <c r="PF373" s="11"/>
      <c r="PG373" s="11"/>
      <c r="PH373" s="11"/>
      <c r="PI373" s="11"/>
      <c r="PJ373" s="11"/>
      <c r="PK373" s="11"/>
      <c r="PL373" s="11"/>
      <c r="PM373" s="11"/>
      <c r="PN373" s="11"/>
      <c r="PO373" s="11"/>
      <c r="PP373" s="11"/>
      <c r="PQ373" s="11"/>
      <c r="PR373" s="11"/>
      <c r="PS373" s="11"/>
      <c r="PT373" s="11"/>
      <c r="PU373" s="11"/>
      <c r="PV373" s="11"/>
      <c r="PW373" s="11"/>
      <c r="PX373" s="11"/>
      <c r="PY373" s="11"/>
      <c r="PZ373" s="11"/>
      <c r="QA373" s="11"/>
      <c r="QB373" s="11"/>
      <c r="QC373" s="11"/>
      <c r="QD373" s="11"/>
      <c r="QE373" s="11"/>
      <c r="QF373" s="11"/>
      <c r="QG373" s="11"/>
      <c r="QH373" s="11"/>
      <c r="QI373" s="11"/>
      <c r="QJ373" s="11"/>
      <c r="QK373" s="11"/>
      <c r="QL373" s="11"/>
      <c r="QM373" s="11"/>
      <c r="QN373" s="11"/>
      <c r="QO373" s="11"/>
      <c r="QP373" s="11"/>
      <c r="QQ373" s="11"/>
      <c r="QR373" s="11"/>
      <c r="QS373" s="11"/>
      <c r="QT373" s="11"/>
      <c r="QU373" s="11"/>
      <c r="QV373" s="11"/>
      <c r="QW373" s="11"/>
      <c r="QX373" s="11"/>
      <c r="QY373" s="11"/>
      <c r="QZ373" s="11"/>
      <c r="RA373" s="11"/>
      <c r="RB373" s="11"/>
      <c r="RC373" s="11"/>
      <c r="RD373" s="11"/>
      <c r="RE373" s="11"/>
      <c r="RF373" s="11"/>
      <c r="RG373" s="11"/>
      <c r="RH373" s="11"/>
      <c r="RI373" s="11"/>
      <c r="RJ373" s="11"/>
      <c r="RK373" s="11"/>
      <c r="RL373" s="11"/>
      <c r="RM373" s="11"/>
      <c r="RN373" s="11"/>
      <c r="RO373" s="11"/>
      <c r="RP373" s="11"/>
      <c r="RQ373" s="11"/>
      <c r="RR373" s="11"/>
      <c r="RS373" s="11"/>
      <c r="RT373" s="11"/>
      <c r="RU373" s="11"/>
      <c r="RV373" s="11"/>
      <c r="RW373" s="11"/>
      <c r="RX373" s="11"/>
      <c r="RY373" s="11"/>
      <c r="RZ373" s="11"/>
      <c r="SA373" s="11"/>
      <c r="SB373" s="11"/>
      <c r="SC373" s="11"/>
      <c r="SD373" s="11"/>
      <c r="SE373" s="11"/>
      <c r="SF373" s="11"/>
      <c r="SG373" s="11"/>
      <c r="SH373" s="11"/>
      <c r="SI373" s="11"/>
      <c r="SJ373" s="11"/>
      <c r="SK373" s="11"/>
      <c r="SL373" s="11"/>
      <c r="SM373" s="11"/>
      <c r="SN373" s="11"/>
      <c r="SO373" s="11"/>
      <c r="SP373" s="11"/>
      <c r="SQ373" s="11"/>
      <c r="SR373" s="11"/>
      <c r="SS373" s="11"/>
      <c r="ST373" s="11"/>
      <c r="SU373" s="11"/>
      <c r="SV373" s="11"/>
      <c r="SW373" s="11"/>
      <c r="SX373" s="11"/>
      <c r="SY373" s="11"/>
      <c r="SZ373" s="11"/>
      <c r="TA373" s="11"/>
      <c r="TB373" s="11"/>
      <c r="TC373" s="11"/>
      <c r="TD373" s="11"/>
      <c r="TE373" s="11"/>
      <c r="TF373" s="11"/>
      <c r="TG373" s="11"/>
      <c r="TH373" s="11"/>
      <c r="TI373" s="11"/>
      <c r="TJ373" s="11"/>
      <c r="TK373" s="11"/>
      <c r="TL373" s="11"/>
      <c r="TM373" s="11"/>
      <c r="TN373" s="11"/>
      <c r="TO373" s="11"/>
      <c r="TP373" s="11"/>
      <c r="TQ373" s="11"/>
      <c r="TR373" s="11"/>
      <c r="TS373" s="11"/>
      <c r="TT373" s="11"/>
      <c r="TU373" s="11"/>
      <c r="TV373" s="11"/>
      <c r="TW373" s="11"/>
      <c r="TX373" s="11"/>
      <c r="TY373" s="11"/>
      <c r="TZ373" s="11"/>
    </row>
    <row r="374" spans="1:546" x14ac:dyDescent="0.25">
      <c r="A374" s="11"/>
      <c r="B374" s="72"/>
      <c r="C374" s="1" t="s">
        <v>70</v>
      </c>
      <c r="D374" s="50"/>
      <c r="E374" s="78"/>
      <c r="F374" s="1">
        <v>1.2909999999999999</v>
      </c>
      <c r="G374" s="74"/>
      <c r="I374" s="11"/>
      <c r="J374" s="41"/>
      <c r="K374" s="41"/>
      <c r="L374" s="4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  <c r="EM374" s="11"/>
      <c r="EN374" s="11"/>
      <c r="EO374" s="11"/>
      <c r="EP374" s="11"/>
      <c r="EQ374" s="11"/>
      <c r="ER374" s="11"/>
      <c r="ES374" s="11"/>
      <c r="ET374" s="11"/>
      <c r="EU374" s="11"/>
      <c r="EV374" s="11"/>
      <c r="EW374" s="11"/>
      <c r="EX374" s="11"/>
      <c r="EY374" s="11"/>
      <c r="EZ374" s="11"/>
      <c r="FA374" s="11"/>
      <c r="FB374" s="11"/>
      <c r="FC374" s="11"/>
      <c r="FD374" s="11"/>
      <c r="FE374" s="11"/>
      <c r="FF374" s="11"/>
      <c r="FG374" s="11"/>
      <c r="FH374" s="11"/>
      <c r="FI374" s="11"/>
      <c r="FJ374" s="11"/>
      <c r="FK374" s="11"/>
      <c r="FL374" s="11"/>
      <c r="FM374" s="11"/>
      <c r="FN374" s="11"/>
      <c r="FO374" s="11"/>
      <c r="FP374" s="11"/>
      <c r="FQ374" s="11"/>
      <c r="FR374" s="11"/>
      <c r="FS374" s="11"/>
      <c r="FT374" s="11"/>
      <c r="FU374" s="11"/>
      <c r="FV374" s="11"/>
      <c r="FW374" s="11"/>
      <c r="FX374" s="11"/>
      <c r="FY374" s="11"/>
      <c r="FZ374" s="11"/>
      <c r="GA374" s="11"/>
      <c r="GB374" s="11"/>
      <c r="GC374" s="11"/>
      <c r="GD374" s="11"/>
      <c r="GE374" s="11"/>
      <c r="GF374" s="11"/>
      <c r="GG374" s="11"/>
      <c r="GH374" s="11"/>
      <c r="GI374" s="11"/>
      <c r="GJ374" s="11"/>
      <c r="GK374" s="11"/>
      <c r="GL374" s="11"/>
      <c r="GM374" s="11"/>
      <c r="GN374" s="11"/>
      <c r="GO374" s="11"/>
      <c r="GP374" s="11"/>
      <c r="GQ374" s="11"/>
      <c r="GR374" s="11"/>
      <c r="GS374" s="11"/>
      <c r="GT374" s="11"/>
      <c r="GU374" s="11"/>
      <c r="GV374" s="11"/>
      <c r="GW374" s="11"/>
      <c r="GX374" s="11"/>
      <c r="GY374" s="11"/>
      <c r="GZ374" s="11"/>
      <c r="HA374" s="11"/>
      <c r="HB374" s="11"/>
      <c r="HC374" s="11"/>
      <c r="HD374" s="11"/>
      <c r="HE374" s="11"/>
      <c r="HF374" s="11"/>
      <c r="HG374" s="11"/>
      <c r="HH374" s="11"/>
      <c r="HI374" s="11"/>
      <c r="HJ374" s="11"/>
      <c r="HK374" s="11"/>
      <c r="HL374" s="11"/>
      <c r="HM374" s="11"/>
      <c r="HN374" s="11"/>
      <c r="HO374" s="11"/>
      <c r="HP374" s="11"/>
      <c r="HQ374" s="11"/>
      <c r="HR374" s="11"/>
      <c r="HS374" s="11"/>
      <c r="HT374" s="11"/>
      <c r="HU374" s="11"/>
      <c r="HV374" s="11"/>
      <c r="HW374" s="11"/>
      <c r="HX374" s="11"/>
      <c r="HY374" s="11"/>
      <c r="HZ374" s="11"/>
      <c r="IA374" s="11"/>
      <c r="IB374" s="11"/>
      <c r="IC374" s="11"/>
      <c r="ID374" s="11"/>
      <c r="IE374" s="11"/>
      <c r="IF374" s="11"/>
      <c r="IG374" s="11"/>
      <c r="IH374" s="11"/>
      <c r="II374" s="11"/>
      <c r="IJ374" s="11"/>
      <c r="IK374" s="11"/>
      <c r="IL374" s="11"/>
      <c r="IM374" s="11"/>
      <c r="IN374" s="11"/>
      <c r="IO374" s="11"/>
      <c r="IP374" s="11"/>
      <c r="IQ374" s="11"/>
      <c r="IR374" s="11"/>
      <c r="IS374" s="11"/>
      <c r="IT374" s="11"/>
      <c r="IU374" s="11"/>
      <c r="IV374" s="11"/>
      <c r="IW374" s="11"/>
      <c r="IX374" s="11"/>
      <c r="IY374" s="11"/>
      <c r="IZ374" s="11"/>
      <c r="JA374" s="11"/>
      <c r="JB374" s="11"/>
      <c r="JC374" s="11"/>
      <c r="JD374" s="11"/>
      <c r="JE374" s="11"/>
      <c r="JF374" s="11"/>
      <c r="JG374" s="11"/>
      <c r="JH374" s="11"/>
      <c r="JI374" s="11"/>
      <c r="JJ374" s="11"/>
      <c r="JK374" s="11"/>
      <c r="JL374" s="11"/>
      <c r="JM374" s="11"/>
      <c r="JN374" s="11"/>
      <c r="JO374" s="11"/>
      <c r="JP374" s="11"/>
      <c r="JQ374" s="11"/>
      <c r="JR374" s="11"/>
      <c r="JS374" s="11"/>
      <c r="JT374" s="11"/>
      <c r="JU374" s="11"/>
      <c r="JV374" s="11"/>
      <c r="JW374" s="11"/>
      <c r="JX374" s="11"/>
      <c r="JY374" s="11"/>
      <c r="JZ374" s="11"/>
      <c r="KA374" s="11"/>
      <c r="KB374" s="11"/>
      <c r="KC374" s="11"/>
      <c r="KD374" s="11"/>
      <c r="KE374" s="11"/>
      <c r="KF374" s="11"/>
      <c r="KG374" s="11"/>
      <c r="KH374" s="11"/>
      <c r="KI374" s="11"/>
      <c r="KJ374" s="11"/>
      <c r="KK374" s="11"/>
      <c r="KL374" s="11"/>
      <c r="KM374" s="11"/>
      <c r="KN374" s="11"/>
      <c r="KO374" s="11"/>
      <c r="KP374" s="11"/>
      <c r="KQ374" s="11"/>
      <c r="KR374" s="11"/>
      <c r="KS374" s="11"/>
      <c r="KT374" s="11"/>
      <c r="KU374" s="11"/>
      <c r="KV374" s="11"/>
      <c r="KW374" s="11"/>
      <c r="KX374" s="11"/>
      <c r="KY374" s="11"/>
      <c r="KZ374" s="11"/>
      <c r="LA374" s="11"/>
      <c r="LB374" s="11"/>
      <c r="LC374" s="11"/>
      <c r="LD374" s="11"/>
      <c r="LE374" s="11"/>
      <c r="LF374" s="11"/>
      <c r="LG374" s="11"/>
      <c r="LH374" s="11"/>
      <c r="LI374" s="11"/>
      <c r="LJ374" s="11"/>
      <c r="LK374" s="11"/>
      <c r="LL374" s="11"/>
      <c r="LM374" s="11"/>
      <c r="LN374" s="11"/>
      <c r="LO374" s="11"/>
      <c r="LP374" s="11"/>
      <c r="LQ374" s="11"/>
      <c r="LR374" s="11"/>
      <c r="LS374" s="11"/>
      <c r="LT374" s="11"/>
      <c r="LU374" s="11"/>
      <c r="LV374" s="11"/>
      <c r="LW374" s="11"/>
      <c r="LX374" s="11"/>
      <c r="LY374" s="11"/>
      <c r="LZ374" s="11"/>
      <c r="MA374" s="11"/>
      <c r="MB374" s="11"/>
      <c r="MC374" s="11"/>
      <c r="MD374" s="11"/>
      <c r="ME374" s="11"/>
      <c r="MF374" s="11"/>
      <c r="MG374" s="11"/>
      <c r="MH374" s="11"/>
      <c r="MI374" s="11"/>
      <c r="MJ374" s="11"/>
      <c r="MK374" s="11"/>
      <c r="ML374" s="11"/>
      <c r="MM374" s="11"/>
      <c r="MN374" s="11"/>
      <c r="MO374" s="11"/>
      <c r="MP374" s="11"/>
      <c r="MQ374" s="11"/>
      <c r="MR374" s="11"/>
      <c r="MS374" s="11"/>
      <c r="MT374" s="11"/>
      <c r="MU374" s="11"/>
      <c r="MV374" s="11"/>
      <c r="MW374" s="11"/>
      <c r="MX374" s="11"/>
      <c r="MY374" s="11"/>
      <c r="MZ374" s="11"/>
      <c r="NA374" s="11"/>
      <c r="NB374" s="11"/>
      <c r="NC374" s="11"/>
      <c r="ND374" s="11"/>
      <c r="NE374" s="11"/>
      <c r="NF374" s="11"/>
      <c r="NG374" s="11"/>
      <c r="NH374" s="11"/>
      <c r="NI374" s="11"/>
      <c r="NJ374" s="11"/>
      <c r="NK374" s="11"/>
      <c r="NL374" s="11"/>
      <c r="NM374" s="11"/>
      <c r="NN374" s="11"/>
      <c r="NO374" s="11"/>
      <c r="NP374" s="11"/>
      <c r="NQ374" s="11"/>
      <c r="NR374" s="11"/>
      <c r="NS374" s="11"/>
      <c r="NT374" s="11"/>
      <c r="NU374" s="11"/>
      <c r="NV374" s="11"/>
      <c r="NW374" s="11"/>
      <c r="NX374" s="11"/>
      <c r="NY374" s="11"/>
      <c r="NZ374" s="11"/>
      <c r="OA374" s="11"/>
      <c r="OB374" s="11"/>
      <c r="OC374" s="11"/>
      <c r="OD374" s="11"/>
      <c r="OE374" s="11"/>
      <c r="OF374" s="11"/>
      <c r="OG374" s="11"/>
      <c r="OH374" s="11"/>
      <c r="OI374" s="11"/>
      <c r="OJ374" s="11"/>
      <c r="OK374" s="11"/>
      <c r="OL374" s="11"/>
      <c r="OM374" s="11"/>
      <c r="ON374" s="11"/>
      <c r="OO374" s="11"/>
      <c r="OP374" s="11"/>
      <c r="OQ374" s="11"/>
      <c r="OR374" s="11"/>
      <c r="OS374" s="11"/>
      <c r="OT374" s="11"/>
      <c r="OU374" s="11"/>
      <c r="OV374" s="11"/>
      <c r="OW374" s="11"/>
      <c r="OX374" s="11"/>
      <c r="OY374" s="11"/>
      <c r="OZ374" s="11"/>
      <c r="PA374" s="11"/>
      <c r="PB374" s="11"/>
      <c r="PC374" s="11"/>
      <c r="PD374" s="11"/>
      <c r="PE374" s="11"/>
      <c r="PF374" s="11"/>
      <c r="PG374" s="11"/>
      <c r="PH374" s="11"/>
      <c r="PI374" s="11"/>
      <c r="PJ374" s="11"/>
      <c r="PK374" s="11"/>
      <c r="PL374" s="11"/>
      <c r="PM374" s="11"/>
      <c r="PN374" s="11"/>
      <c r="PO374" s="11"/>
      <c r="PP374" s="11"/>
      <c r="PQ374" s="11"/>
      <c r="PR374" s="11"/>
      <c r="PS374" s="11"/>
      <c r="PT374" s="11"/>
      <c r="PU374" s="11"/>
      <c r="PV374" s="11"/>
      <c r="PW374" s="11"/>
      <c r="PX374" s="11"/>
      <c r="PY374" s="11"/>
      <c r="PZ374" s="11"/>
      <c r="QA374" s="11"/>
      <c r="QB374" s="11"/>
      <c r="QC374" s="11"/>
      <c r="QD374" s="11"/>
      <c r="QE374" s="11"/>
      <c r="QF374" s="11"/>
      <c r="QG374" s="11"/>
      <c r="QH374" s="11"/>
      <c r="QI374" s="11"/>
      <c r="QJ374" s="11"/>
      <c r="QK374" s="11"/>
      <c r="QL374" s="11"/>
      <c r="QM374" s="11"/>
      <c r="QN374" s="11"/>
      <c r="QO374" s="11"/>
      <c r="QP374" s="11"/>
      <c r="QQ374" s="11"/>
      <c r="QR374" s="11"/>
      <c r="QS374" s="11"/>
      <c r="QT374" s="11"/>
      <c r="QU374" s="11"/>
      <c r="QV374" s="11"/>
      <c r="QW374" s="11"/>
      <c r="QX374" s="11"/>
      <c r="QY374" s="11"/>
      <c r="QZ374" s="11"/>
      <c r="RA374" s="11"/>
      <c r="RB374" s="11"/>
      <c r="RC374" s="11"/>
      <c r="RD374" s="11"/>
      <c r="RE374" s="11"/>
      <c r="RF374" s="11"/>
      <c r="RG374" s="11"/>
      <c r="RH374" s="11"/>
      <c r="RI374" s="11"/>
      <c r="RJ374" s="11"/>
      <c r="RK374" s="11"/>
      <c r="RL374" s="11"/>
      <c r="RM374" s="11"/>
      <c r="RN374" s="11"/>
      <c r="RO374" s="11"/>
      <c r="RP374" s="11"/>
      <c r="RQ374" s="11"/>
      <c r="RR374" s="11"/>
      <c r="RS374" s="11"/>
      <c r="RT374" s="11"/>
      <c r="RU374" s="11"/>
      <c r="RV374" s="11"/>
      <c r="RW374" s="11"/>
      <c r="RX374" s="11"/>
      <c r="RY374" s="11"/>
      <c r="RZ374" s="11"/>
      <c r="SA374" s="11"/>
      <c r="SB374" s="11"/>
      <c r="SC374" s="11"/>
      <c r="SD374" s="11"/>
      <c r="SE374" s="11"/>
      <c r="SF374" s="11"/>
      <c r="SG374" s="11"/>
      <c r="SH374" s="11"/>
      <c r="SI374" s="11"/>
      <c r="SJ374" s="11"/>
      <c r="SK374" s="11"/>
      <c r="SL374" s="11"/>
      <c r="SM374" s="11"/>
      <c r="SN374" s="11"/>
      <c r="SO374" s="11"/>
      <c r="SP374" s="11"/>
      <c r="SQ374" s="11"/>
      <c r="SR374" s="11"/>
      <c r="SS374" s="11"/>
      <c r="ST374" s="11"/>
      <c r="SU374" s="11"/>
      <c r="SV374" s="11"/>
      <c r="SW374" s="11"/>
      <c r="SX374" s="11"/>
      <c r="SY374" s="11"/>
      <c r="SZ374" s="11"/>
      <c r="TA374" s="11"/>
      <c r="TB374" s="11"/>
      <c r="TC374" s="11"/>
      <c r="TD374" s="11"/>
      <c r="TE374" s="11"/>
      <c r="TF374" s="11"/>
      <c r="TG374" s="11"/>
      <c r="TH374" s="11"/>
      <c r="TI374" s="11"/>
      <c r="TJ374" s="11"/>
      <c r="TK374" s="11"/>
      <c r="TL374" s="11"/>
      <c r="TM374" s="11"/>
      <c r="TN374" s="11"/>
      <c r="TO374" s="11"/>
      <c r="TP374" s="11"/>
      <c r="TQ374" s="11"/>
      <c r="TR374" s="11"/>
      <c r="TS374" s="11"/>
      <c r="TT374" s="11"/>
      <c r="TU374" s="11"/>
      <c r="TV374" s="11"/>
      <c r="TW374" s="11"/>
      <c r="TX374" s="11"/>
      <c r="TY374" s="11"/>
      <c r="TZ374" s="11"/>
    </row>
    <row r="375" spans="1:546" x14ac:dyDescent="0.25">
      <c r="A375" s="11"/>
      <c r="B375" s="72"/>
      <c r="C375" s="1" t="s">
        <v>71</v>
      </c>
      <c r="D375" s="50"/>
      <c r="E375" s="79"/>
      <c r="F375" s="1">
        <v>9.6000000000000002E-2</v>
      </c>
      <c r="G375" s="75"/>
      <c r="I375" s="11"/>
      <c r="J375" s="41"/>
      <c r="K375" s="41"/>
      <c r="L375" s="4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  <c r="EM375" s="11"/>
      <c r="EN375" s="11"/>
      <c r="EO375" s="11"/>
      <c r="EP375" s="11"/>
      <c r="EQ375" s="11"/>
      <c r="ER375" s="11"/>
      <c r="ES375" s="11"/>
      <c r="ET375" s="11"/>
      <c r="EU375" s="11"/>
      <c r="EV375" s="11"/>
      <c r="EW375" s="11"/>
      <c r="EX375" s="11"/>
      <c r="EY375" s="11"/>
      <c r="EZ375" s="11"/>
      <c r="FA375" s="11"/>
      <c r="FB375" s="11"/>
      <c r="FC375" s="11"/>
      <c r="FD375" s="11"/>
      <c r="FE375" s="11"/>
      <c r="FF375" s="11"/>
      <c r="FG375" s="11"/>
      <c r="FH375" s="11"/>
      <c r="FI375" s="11"/>
      <c r="FJ375" s="11"/>
      <c r="FK375" s="11"/>
      <c r="FL375" s="11"/>
      <c r="FM375" s="11"/>
      <c r="FN375" s="11"/>
      <c r="FO375" s="11"/>
      <c r="FP375" s="11"/>
      <c r="FQ375" s="11"/>
      <c r="FR375" s="11"/>
      <c r="FS375" s="11"/>
      <c r="FT375" s="11"/>
      <c r="FU375" s="11"/>
      <c r="FV375" s="11"/>
      <c r="FW375" s="11"/>
      <c r="FX375" s="11"/>
      <c r="FY375" s="11"/>
      <c r="FZ375" s="11"/>
      <c r="GA375" s="11"/>
      <c r="GB375" s="11"/>
      <c r="GC375" s="11"/>
      <c r="GD375" s="11"/>
      <c r="GE375" s="11"/>
      <c r="GF375" s="11"/>
      <c r="GG375" s="11"/>
      <c r="GH375" s="11"/>
      <c r="GI375" s="11"/>
      <c r="GJ375" s="11"/>
      <c r="GK375" s="11"/>
      <c r="GL375" s="11"/>
      <c r="GM375" s="11"/>
      <c r="GN375" s="11"/>
      <c r="GO375" s="11"/>
      <c r="GP375" s="11"/>
      <c r="GQ375" s="11"/>
      <c r="GR375" s="11"/>
      <c r="GS375" s="11"/>
      <c r="GT375" s="11"/>
      <c r="GU375" s="11"/>
      <c r="GV375" s="11"/>
      <c r="GW375" s="11"/>
      <c r="GX375" s="11"/>
      <c r="GY375" s="11"/>
      <c r="GZ375" s="11"/>
      <c r="HA375" s="11"/>
      <c r="HB375" s="11"/>
      <c r="HC375" s="11"/>
      <c r="HD375" s="11"/>
      <c r="HE375" s="11"/>
      <c r="HF375" s="11"/>
      <c r="HG375" s="11"/>
      <c r="HH375" s="11"/>
      <c r="HI375" s="11"/>
      <c r="HJ375" s="11"/>
      <c r="HK375" s="11"/>
      <c r="HL375" s="11"/>
      <c r="HM375" s="11"/>
      <c r="HN375" s="11"/>
      <c r="HO375" s="11"/>
      <c r="HP375" s="11"/>
      <c r="HQ375" s="11"/>
      <c r="HR375" s="11"/>
      <c r="HS375" s="11"/>
      <c r="HT375" s="11"/>
      <c r="HU375" s="11"/>
      <c r="HV375" s="11"/>
      <c r="HW375" s="11"/>
      <c r="HX375" s="11"/>
      <c r="HY375" s="11"/>
      <c r="HZ375" s="11"/>
      <c r="IA375" s="11"/>
      <c r="IB375" s="11"/>
      <c r="IC375" s="11"/>
      <c r="ID375" s="11"/>
      <c r="IE375" s="11"/>
      <c r="IF375" s="11"/>
      <c r="IG375" s="11"/>
      <c r="IH375" s="11"/>
      <c r="II375" s="11"/>
      <c r="IJ375" s="11"/>
      <c r="IK375" s="11"/>
      <c r="IL375" s="11"/>
      <c r="IM375" s="11"/>
      <c r="IN375" s="11"/>
      <c r="IO375" s="11"/>
      <c r="IP375" s="11"/>
      <c r="IQ375" s="11"/>
      <c r="IR375" s="11"/>
      <c r="IS375" s="11"/>
      <c r="IT375" s="11"/>
      <c r="IU375" s="11"/>
      <c r="IV375" s="11"/>
      <c r="IW375" s="11"/>
      <c r="IX375" s="11"/>
      <c r="IY375" s="11"/>
      <c r="IZ375" s="11"/>
      <c r="JA375" s="11"/>
      <c r="JB375" s="11"/>
      <c r="JC375" s="11"/>
      <c r="JD375" s="11"/>
      <c r="JE375" s="11"/>
      <c r="JF375" s="11"/>
      <c r="JG375" s="11"/>
      <c r="JH375" s="11"/>
      <c r="JI375" s="11"/>
      <c r="JJ375" s="11"/>
      <c r="JK375" s="11"/>
      <c r="JL375" s="11"/>
      <c r="JM375" s="11"/>
      <c r="JN375" s="11"/>
      <c r="JO375" s="11"/>
      <c r="JP375" s="11"/>
      <c r="JQ375" s="11"/>
      <c r="JR375" s="11"/>
      <c r="JS375" s="11"/>
      <c r="JT375" s="11"/>
      <c r="JU375" s="11"/>
      <c r="JV375" s="11"/>
      <c r="JW375" s="11"/>
      <c r="JX375" s="11"/>
      <c r="JY375" s="11"/>
      <c r="JZ375" s="11"/>
      <c r="KA375" s="11"/>
      <c r="KB375" s="11"/>
      <c r="KC375" s="11"/>
      <c r="KD375" s="11"/>
      <c r="KE375" s="11"/>
      <c r="KF375" s="11"/>
      <c r="KG375" s="11"/>
      <c r="KH375" s="11"/>
      <c r="KI375" s="11"/>
      <c r="KJ375" s="11"/>
      <c r="KK375" s="11"/>
      <c r="KL375" s="11"/>
      <c r="KM375" s="11"/>
      <c r="KN375" s="11"/>
      <c r="KO375" s="11"/>
      <c r="KP375" s="11"/>
      <c r="KQ375" s="11"/>
      <c r="KR375" s="11"/>
      <c r="KS375" s="11"/>
      <c r="KT375" s="11"/>
      <c r="KU375" s="11"/>
      <c r="KV375" s="11"/>
      <c r="KW375" s="11"/>
      <c r="KX375" s="11"/>
      <c r="KY375" s="11"/>
      <c r="KZ375" s="11"/>
      <c r="LA375" s="11"/>
      <c r="LB375" s="11"/>
      <c r="LC375" s="11"/>
      <c r="LD375" s="11"/>
      <c r="LE375" s="11"/>
      <c r="LF375" s="11"/>
      <c r="LG375" s="11"/>
      <c r="LH375" s="11"/>
      <c r="LI375" s="11"/>
      <c r="LJ375" s="11"/>
      <c r="LK375" s="11"/>
      <c r="LL375" s="11"/>
      <c r="LM375" s="11"/>
      <c r="LN375" s="11"/>
      <c r="LO375" s="11"/>
      <c r="LP375" s="11"/>
      <c r="LQ375" s="11"/>
      <c r="LR375" s="11"/>
      <c r="LS375" s="11"/>
      <c r="LT375" s="11"/>
      <c r="LU375" s="11"/>
      <c r="LV375" s="11"/>
      <c r="LW375" s="11"/>
      <c r="LX375" s="11"/>
      <c r="LY375" s="11"/>
      <c r="LZ375" s="11"/>
      <c r="MA375" s="11"/>
      <c r="MB375" s="11"/>
      <c r="MC375" s="11"/>
      <c r="MD375" s="11"/>
      <c r="ME375" s="11"/>
      <c r="MF375" s="11"/>
      <c r="MG375" s="11"/>
      <c r="MH375" s="11"/>
      <c r="MI375" s="11"/>
      <c r="MJ375" s="11"/>
      <c r="MK375" s="11"/>
      <c r="ML375" s="11"/>
      <c r="MM375" s="11"/>
      <c r="MN375" s="11"/>
      <c r="MO375" s="11"/>
      <c r="MP375" s="11"/>
      <c r="MQ375" s="11"/>
      <c r="MR375" s="11"/>
      <c r="MS375" s="11"/>
      <c r="MT375" s="11"/>
      <c r="MU375" s="11"/>
      <c r="MV375" s="11"/>
      <c r="MW375" s="11"/>
      <c r="MX375" s="11"/>
      <c r="MY375" s="11"/>
      <c r="MZ375" s="11"/>
      <c r="NA375" s="11"/>
      <c r="NB375" s="11"/>
      <c r="NC375" s="11"/>
      <c r="ND375" s="11"/>
      <c r="NE375" s="11"/>
      <c r="NF375" s="11"/>
      <c r="NG375" s="11"/>
      <c r="NH375" s="11"/>
      <c r="NI375" s="11"/>
      <c r="NJ375" s="11"/>
      <c r="NK375" s="11"/>
      <c r="NL375" s="11"/>
      <c r="NM375" s="11"/>
      <c r="NN375" s="11"/>
      <c r="NO375" s="11"/>
      <c r="NP375" s="11"/>
      <c r="NQ375" s="11"/>
      <c r="NR375" s="11"/>
      <c r="NS375" s="11"/>
      <c r="NT375" s="11"/>
      <c r="NU375" s="11"/>
      <c r="NV375" s="11"/>
      <c r="NW375" s="11"/>
      <c r="NX375" s="11"/>
      <c r="NY375" s="11"/>
      <c r="NZ375" s="11"/>
      <c r="OA375" s="11"/>
      <c r="OB375" s="11"/>
      <c r="OC375" s="11"/>
      <c r="OD375" s="11"/>
      <c r="OE375" s="11"/>
      <c r="OF375" s="11"/>
      <c r="OG375" s="11"/>
      <c r="OH375" s="11"/>
      <c r="OI375" s="11"/>
      <c r="OJ375" s="11"/>
      <c r="OK375" s="11"/>
      <c r="OL375" s="11"/>
      <c r="OM375" s="11"/>
      <c r="ON375" s="11"/>
      <c r="OO375" s="11"/>
      <c r="OP375" s="11"/>
      <c r="OQ375" s="11"/>
      <c r="OR375" s="11"/>
      <c r="OS375" s="11"/>
      <c r="OT375" s="11"/>
      <c r="OU375" s="11"/>
      <c r="OV375" s="11"/>
      <c r="OW375" s="11"/>
      <c r="OX375" s="11"/>
      <c r="OY375" s="11"/>
      <c r="OZ375" s="11"/>
      <c r="PA375" s="11"/>
      <c r="PB375" s="11"/>
      <c r="PC375" s="11"/>
      <c r="PD375" s="11"/>
      <c r="PE375" s="11"/>
      <c r="PF375" s="11"/>
      <c r="PG375" s="11"/>
      <c r="PH375" s="11"/>
      <c r="PI375" s="11"/>
      <c r="PJ375" s="11"/>
      <c r="PK375" s="11"/>
      <c r="PL375" s="11"/>
      <c r="PM375" s="11"/>
      <c r="PN375" s="11"/>
      <c r="PO375" s="11"/>
      <c r="PP375" s="11"/>
      <c r="PQ375" s="11"/>
      <c r="PR375" s="11"/>
      <c r="PS375" s="11"/>
      <c r="PT375" s="11"/>
      <c r="PU375" s="11"/>
      <c r="PV375" s="11"/>
      <c r="PW375" s="11"/>
      <c r="PX375" s="11"/>
      <c r="PY375" s="11"/>
      <c r="PZ375" s="11"/>
      <c r="QA375" s="11"/>
      <c r="QB375" s="11"/>
      <c r="QC375" s="11"/>
      <c r="QD375" s="11"/>
      <c r="QE375" s="11"/>
      <c r="QF375" s="11"/>
      <c r="QG375" s="11"/>
      <c r="QH375" s="11"/>
      <c r="QI375" s="11"/>
      <c r="QJ375" s="11"/>
      <c r="QK375" s="11"/>
      <c r="QL375" s="11"/>
      <c r="QM375" s="11"/>
      <c r="QN375" s="11"/>
      <c r="QO375" s="11"/>
      <c r="QP375" s="11"/>
      <c r="QQ375" s="11"/>
      <c r="QR375" s="11"/>
      <c r="QS375" s="11"/>
      <c r="QT375" s="11"/>
      <c r="QU375" s="11"/>
      <c r="QV375" s="11"/>
      <c r="QW375" s="11"/>
      <c r="QX375" s="11"/>
      <c r="QY375" s="11"/>
      <c r="QZ375" s="11"/>
      <c r="RA375" s="11"/>
      <c r="RB375" s="11"/>
      <c r="RC375" s="11"/>
      <c r="RD375" s="11"/>
      <c r="RE375" s="11"/>
      <c r="RF375" s="11"/>
      <c r="RG375" s="11"/>
      <c r="RH375" s="11"/>
      <c r="RI375" s="11"/>
      <c r="RJ375" s="11"/>
      <c r="RK375" s="11"/>
      <c r="RL375" s="11"/>
      <c r="RM375" s="11"/>
      <c r="RN375" s="11"/>
      <c r="RO375" s="11"/>
      <c r="RP375" s="11"/>
      <c r="RQ375" s="11"/>
      <c r="RR375" s="11"/>
      <c r="RS375" s="11"/>
      <c r="RT375" s="11"/>
      <c r="RU375" s="11"/>
      <c r="RV375" s="11"/>
      <c r="RW375" s="11"/>
      <c r="RX375" s="11"/>
      <c r="RY375" s="11"/>
      <c r="RZ375" s="11"/>
      <c r="SA375" s="11"/>
      <c r="SB375" s="11"/>
      <c r="SC375" s="11"/>
      <c r="SD375" s="11"/>
      <c r="SE375" s="11"/>
      <c r="SF375" s="11"/>
      <c r="SG375" s="11"/>
      <c r="SH375" s="11"/>
      <c r="SI375" s="11"/>
      <c r="SJ375" s="11"/>
      <c r="SK375" s="11"/>
      <c r="SL375" s="11"/>
      <c r="SM375" s="11"/>
      <c r="SN375" s="11"/>
      <c r="SO375" s="11"/>
      <c r="SP375" s="11"/>
      <c r="SQ375" s="11"/>
      <c r="SR375" s="11"/>
      <c r="SS375" s="11"/>
      <c r="ST375" s="11"/>
      <c r="SU375" s="11"/>
      <c r="SV375" s="11"/>
      <c r="SW375" s="11"/>
      <c r="SX375" s="11"/>
      <c r="SY375" s="11"/>
      <c r="SZ375" s="11"/>
      <c r="TA375" s="11"/>
      <c r="TB375" s="11"/>
      <c r="TC375" s="11"/>
      <c r="TD375" s="11"/>
      <c r="TE375" s="11"/>
      <c r="TF375" s="11"/>
      <c r="TG375" s="11"/>
      <c r="TH375" s="11"/>
      <c r="TI375" s="11"/>
      <c r="TJ375" s="11"/>
      <c r="TK375" s="11"/>
      <c r="TL375" s="11"/>
      <c r="TM375" s="11"/>
      <c r="TN375" s="11"/>
      <c r="TO375" s="11"/>
      <c r="TP375" s="11"/>
      <c r="TQ375" s="11"/>
      <c r="TR375" s="11"/>
      <c r="TS375" s="11"/>
      <c r="TT375" s="11"/>
      <c r="TU375" s="11"/>
      <c r="TV375" s="11"/>
      <c r="TW375" s="11"/>
      <c r="TX375" s="11"/>
      <c r="TY375" s="11"/>
      <c r="TZ375" s="11"/>
    </row>
    <row r="376" spans="1:546" x14ac:dyDescent="0.25">
      <c r="A376" s="11"/>
      <c r="B376" s="72">
        <v>4289</v>
      </c>
      <c r="C376" s="1" t="s">
        <v>3</v>
      </c>
      <c r="D376" s="1">
        <v>0.49199999999999999</v>
      </c>
      <c r="E376" s="77">
        <f t="shared" ref="E376" si="20">AVERAGE(D376:D379)</f>
        <v>3.6477500000000003</v>
      </c>
      <c r="F376" s="1">
        <v>7.95</v>
      </c>
      <c r="G376" s="73">
        <f t="shared" ref="G376" si="21">AVERAGE(F376:F383)</f>
        <v>3.1022500000000002</v>
      </c>
      <c r="I376" s="11"/>
      <c r="J376" s="41"/>
      <c r="K376" s="41"/>
      <c r="L376" s="4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  <c r="EM376" s="11"/>
      <c r="EN376" s="11"/>
      <c r="EO376" s="11"/>
      <c r="EP376" s="11"/>
      <c r="EQ376" s="11"/>
      <c r="ER376" s="11"/>
      <c r="ES376" s="11"/>
      <c r="ET376" s="11"/>
      <c r="EU376" s="11"/>
      <c r="EV376" s="11"/>
      <c r="EW376" s="11"/>
      <c r="EX376" s="11"/>
      <c r="EY376" s="11"/>
      <c r="EZ376" s="11"/>
      <c r="FA376" s="11"/>
      <c r="FB376" s="11"/>
      <c r="FC376" s="11"/>
      <c r="FD376" s="11"/>
      <c r="FE376" s="11"/>
      <c r="FF376" s="11"/>
      <c r="FG376" s="11"/>
      <c r="FH376" s="11"/>
      <c r="FI376" s="11"/>
      <c r="FJ376" s="11"/>
      <c r="FK376" s="11"/>
      <c r="FL376" s="11"/>
      <c r="FM376" s="11"/>
      <c r="FN376" s="11"/>
      <c r="FO376" s="11"/>
      <c r="FP376" s="11"/>
      <c r="FQ376" s="11"/>
      <c r="FR376" s="11"/>
      <c r="FS376" s="11"/>
      <c r="FT376" s="11"/>
      <c r="FU376" s="11"/>
      <c r="FV376" s="11"/>
      <c r="FW376" s="11"/>
      <c r="FX376" s="11"/>
      <c r="FY376" s="11"/>
      <c r="FZ376" s="11"/>
      <c r="GA376" s="11"/>
      <c r="GB376" s="11"/>
      <c r="GC376" s="11"/>
      <c r="GD376" s="11"/>
      <c r="GE376" s="11"/>
      <c r="GF376" s="11"/>
      <c r="GG376" s="11"/>
      <c r="GH376" s="11"/>
      <c r="GI376" s="11"/>
      <c r="GJ376" s="11"/>
      <c r="GK376" s="11"/>
      <c r="GL376" s="11"/>
      <c r="GM376" s="11"/>
      <c r="GN376" s="11"/>
      <c r="GO376" s="11"/>
      <c r="GP376" s="11"/>
      <c r="GQ376" s="11"/>
      <c r="GR376" s="11"/>
      <c r="GS376" s="11"/>
      <c r="GT376" s="11"/>
      <c r="GU376" s="11"/>
      <c r="GV376" s="11"/>
      <c r="GW376" s="11"/>
      <c r="GX376" s="11"/>
      <c r="GY376" s="11"/>
      <c r="GZ376" s="11"/>
      <c r="HA376" s="11"/>
      <c r="HB376" s="11"/>
      <c r="HC376" s="11"/>
      <c r="HD376" s="11"/>
      <c r="HE376" s="11"/>
      <c r="HF376" s="11"/>
      <c r="HG376" s="11"/>
      <c r="HH376" s="11"/>
      <c r="HI376" s="11"/>
      <c r="HJ376" s="11"/>
      <c r="HK376" s="11"/>
      <c r="HL376" s="11"/>
      <c r="HM376" s="11"/>
      <c r="HN376" s="11"/>
      <c r="HO376" s="11"/>
      <c r="HP376" s="11"/>
      <c r="HQ376" s="11"/>
      <c r="HR376" s="11"/>
      <c r="HS376" s="11"/>
      <c r="HT376" s="11"/>
      <c r="HU376" s="11"/>
      <c r="HV376" s="11"/>
      <c r="HW376" s="11"/>
      <c r="HX376" s="11"/>
      <c r="HY376" s="11"/>
      <c r="HZ376" s="11"/>
      <c r="IA376" s="11"/>
      <c r="IB376" s="11"/>
      <c r="IC376" s="11"/>
      <c r="ID376" s="11"/>
      <c r="IE376" s="11"/>
      <c r="IF376" s="11"/>
      <c r="IG376" s="11"/>
      <c r="IH376" s="11"/>
      <c r="II376" s="11"/>
      <c r="IJ376" s="11"/>
      <c r="IK376" s="11"/>
      <c r="IL376" s="11"/>
      <c r="IM376" s="11"/>
      <c r="IN376" s="11"/>
      <c r="IO376" s="11"/>
      <c r="IP376" s="11"/>
      <c r="IQ376" s="11"/>
      <c r="IR376" s="11"/>
      <c r="IS376" s="11"/>
      <c r="IT376" s="11"/>
      <c r="IU376" s="11"/>
      <c r="IV376" s="11"/>
      <c r="IW376" s="11"/>
      <c r="IX376" s="11"/>
      <c r="IY376" s="11"/>
      <c r="IZ376" s="11"/>
      <c r="JA376" s="11"/>
      <c r="JB376" s="11"/>
      <c r="JC376" s="11"/>
      <c r="JD376" s="11"/>
      <c r="JE376" s="11"/>
      <c r="JF376" s="11"/>
      <c r="JG376" s="11"/>
      <c r="JH376" s="11"/>
      <c r="JI376" s="11"/>
      <c r="JJ376" s="11"/>
      <c r="JK376" s="11"/>
      <c r="JL376" s="11"/>
      <c r="JM376" s="11"/>
      <c r="JN376" s="11"/>
      <c r="JO376" s="11"/>
      <c r="JP376" s="11"/>
      <c r="JQ376" s="11"/>
      <c r="JR376" s="11"/>
      <c r="JS376" s="11"/>
      <c r="JT376" s="11"/>
      <c r="JU376" s="11"/>
      <c r="JV376" s="11"/>
      <c r="JW376" s="11"/>
      <c r="JX376" s="11"/>
      <c r="JY376" s="11"/>
      <c r="JZ376" s="11"/>
      <c r="KA376" s="11"/>
      <c r="KB376" s="11"/>
      <c r="KC376" s="11"/>
      <c r="KD376" s="11"/>
      <c r="KE376" s="11"/>
      <c r="KF376" s="11"/>
      <c r="KG376" s="11"/>
      <c r="KH376" s="11"/>
      <c r="KI376" s="11"/>
      <c r="KJ376" s="11"/>
      <c r="KK376" s="11"/>
      <c r="KL376" s="11"/>
      <c r="KM376" s="11"/>
      <c r="KN376" s="11"/>
      <c r="KO376" s="11"/>
      <c r="KP376" s="11"/>
      <c r="KQ376" s="11"/>
      <c r="KR376" s="11"/>
      <c r="KS376" s="11"/>
      <c r="KT376" s="11"/>
      <c r="KU376" s="11"/>
      <c r="KV376" s="11"/>
      <c r="KW376" s="11"/>
      <c r="KX376" s="11"/>
      <c r="KY376" s="11"/>
      <c r="KZ376" s="11"/>
      <c r="LA376" s="11"/>
      <c r="LB376" s="11"/>
      <c r="LC376" s="11"/>
      <c r="LD376" s="11"/>
      <c r="LE376" s="11"/>
      <c r="LF376" s="11"/>
      <c r="LG376" s="11"/>
      <c r="LH376" s="11"/>
      <c r="LI376" s="11"/>
      <c r="LJ376" s="11"/>
      <c r="LK376" s="11"/>
      <c r="LL376" s="11"/>
      <c r="LM376" s="11"/>
      <c r="LN376" s="11"/>
      <c r="LO376" s="11"/>
      <c r="LP376" s="11"/>
      <c r="LQ376" s="11"/>
      <c r="LR376" s="11"/>
      <c r="LS376" s="11"/>
      <c r="LT376" s="11"/>
      <c r="LU376" s="11"/>
      <c r="LV376" s="11"/>
      <c r="LW376" s="11"/>
      <c r="LX376" s="11"/>
      <c r="LY376" s="11"/>
      <c r="LZ376" s="11"/>
      <c r="MA376" s="11"/>
      <c r="MB376" s="11"/>
      <c r="MC376" s="11"/>
      <c r="MD376" s="11"/>
      <c r="ME376" s="11"/>
      <c r="MF376" s="11"/>
      <c r="MG376" s="11"/>
      <c r="MH376" s="11"/>
      <c r="MI376" s="11"/>
      <c r="MJ376" s="11"/>
      <c r="MK376" s="11"/>
      <c r="ML376" s="11"/>
      <c r="MM376" s="11"/>
      <c r="MN376" s="11"/>
      <c r="MO376" s="11"/>
      <c r="MP376" s="11"/>
      <c r="MQ376" s="11"/>
      <c r="MR376" s="11"/>
      <c r="MS376" s="11"/>
      <c r="MT376" s="11"/>
      <c r="MU376" s="11"/>
      <c r="MV376" s="11"/>
      <c r="MW376" s="11"/>
      <c r="MX376" s="11"/>
      <c r="MY376" s="11"/>
      <c r="MZ376" s="11"/>
      <c r="NA376" s="11"/>
      <c r="NB376" s="11"/>
      <c r="NC376" s="11"/>
      <c r="ND376" s="11"/>
      <c r="NE376" s="11"/>
      <c r="NF376" s="11"/>
      <c r="NG376" s="11"/>
      <c r="NH376" s="11"/>
      <c r="NI376" s="11"/>
      <c r="NJ376" s="11"/>
      <c r="NK376" s="11"/>
      <c r="NL376" s="11"/>
      <c r="NM376" s="11"/>
      <c r="NN376" s="11"/>
      <c r="NO376" s="11"/>
      <c r="NP376" s="11"/>
      <c r="NQ376" s="11"/>
      <c r="NR376" s="11"/>
      <c r="NS376" s="11"/>
      <c r="NT376" s="11"/>
      <c r="NU376" s="11"/>
      <c r="NV376" s="11"/>
      <c r="NW376" s="11"/>
      <c r="NX376" s="11"/>
      <c r="NY376" s="11"/>
      <c r="NZ376" s="11"/>
      <c r="OA376" s="11"/>
      <c r="OB376" s="11"/>
      <c r="OC376" s="11"/>
      <c r="OD376" s="11"/>
      <c r="OE376" s="11"/>
      <c r="OF376" s="11"/>
      <c r="OG376" s="11"/>
      <c r="OH376" s="11"/>
      <c r="OI376" s="11"/>
      <c r="OJ376" s="11"/>
      <c r="OK376" s="11"/>
      <c r="OL376" s="11"/>
      <c r="OM376" s="11"/>
      <c r="ON376" s="11"/>
      <c r="OO376" s="11"/>
      <c r="OP376" s="11"/>
      <c r="OQ376" s="11"/>
      <c r="OR376" s="11"/>
      <c r="OS376" s="11"/>
      <c r="OT376" s="11"/>
      <c r="OU376" s="11"/>
      <c r="OV376" s="11"/>
      <c r="OW376" s="11"/>
      <c r="OX376" s="11"/>
      <c r="OY376" s="11"/>
      <c r="OZ376" s="11"/>
      <c r="PA376" s="11"/>
      <c r="PB376" s="11"/>
      <c r="PC376" s="11"/>
      <c r="PD376" s="11"/>
      <c r="PE376" s="11"/>
      <c r="PF376" s="11"/>
      <c r="PG376" s="11"/>
      <c r="PH376" s="11"/>
      <c r="PI376" s="11"/>
      <c r="PJ376" s="11"/>
      <c r="PK376" s="11"/>
      <c r="PL376" s="11"/>
      <c r="PM376" s="11"/>
      <c r="PN376" s="11"/>
      <c r="PO376" s="11"/>
      <c r="PP376" s="11"/>
      <c r="PQ376" s="11"/>
      <c r="PR376" s="11"/>
      <c r="PS376" s="11"/>
      <c r="PT376" s="11"/>
      <c r="PU376" s="11"/>
      <c r="PV376" s="11"/>
      <c r="PW376" s="11"/>
      <c r="PX376" s="11"/>
      <c r="PY376" s="11"/>
      <c r="PZ376" s="11"/>
      <c r="QA376" s="11"/>
      <c r="QB376" s="11"/>
      <c r="QC376" s="11"/>
      <c r="QD376" s="11"/>
      <c r="QE376" s="11"/>
      <c r="QF376" s="11"/>
      <c r="QG376" s="11"/>
      <c r="QH376" s="11"/>
      <c r="QI376" s="11"/>
      <c r="QJ376" s="11"/>
      <c r="QK376" s="11"/>
      <c r="QL376" s="11"/>
      <c r="QM376" s="11"/>
      <c r="QN376" s="11"/>
      <c r="QO376" s="11"/>
      <c r="QP376" s="11"/>
      <c r="QQ376" s="11"/>
      <c r="QR376" s="11"/>
      <c r="QS376" s="11"/>
      <c r="QT376" s="11"/>
      <c r="QU376" s="11"/>
      <c r="QV376" s="11"/>
      <c r="QW376" s="11"/>
      <c r="QX376" s="11"/>
      <c r="QY376" s="11"/>
      <c r="QZ376" s="11"/>
      <c r="RA376" s="11"/>
      <c r="RB376" s="11"/>
      <c r="RC376" s="11"/>
      <c r="RD376" s="11"/>
      <c r="RE376" s="11"/>
      <c r="RF376" s="11"/>
      <c r="RG376" s="11"/>
      <c r="RH376" s="11"/>
      <c r="RI376" s="11"/>
      <c r="RJ376" s="11"/>
      <c r="RK376" s="11"/>
      <c r="RL376" s="11"/>
      <c r="RM376" s="11"/>
      <c r="RN376" s="11"/>
      <c r="RO376" s="11"/>
      <c r="RP376" s="11"/>
      <c r="RQ376" s="11"/>
      <c r="RR376" s="11"/>
      <c r="RS376" s="11"/>
      <c r="RT376" s="11"/>
      <c r="RU376" s="11"/>
      <c r="RV376" s="11"/>
      <c r="RW376" s="11"/>
      <c r="RX376" s="11"/>
      <c r="RY376" s="11"/>
      <c r="RZ376" s="11"/>
      <c r="SA376" s="11"/>
      <c r="SB376" s="11"/>
      <c r="SC376" s="11"/>
      <c r="SD376" s="11"/>
      <c r="SE376" s="11"/>
      <c r="SF376" s="11"/>
      <c r="SG376" s="11"/>
      <c r="SH376" s="11"/>
      <c r="SI376" s="11"/>
      <c r="SJ376" s="11"/>
      <c r="SK376" s="11"/>
      <c r="SL376" s="11"/>
      <c r="SM376" s="11"/>
      <c r="SN376" s="11"/>
      <c r="SO376" s="11"/>
      <c r="SP376" s="11"/>
      <c r="SQ376" s="11"/>
      <c r="SR376" s="11"/>
      <c r="SS376" s="11"/>
      <c r="ST376" s="11"/>
      <c r="SU376" s="11"/>
      <c r="SV376" s="11"/>
      <c r="SW376" s="11"/>
      <c r="SX376" s="11"/>
      <c r="SY376" s="11"/>
      <c r="SZ376" s="11"/>
      <c r="TA376" s="11"/>
      <c r="TB376" s="11"/>
      <c r="TC376" s="11"/>
      <c r="TD376" s="11"/>
      <c r="TE376" s="11"/>
      <c r="TF376" s="11"/>
      <c r="TG376" s="11"/>
      <c r="TH376" s="11"/>
      <c r="TI376" s="11"/>
      <c r="TJ376" s="11"/>
      <c r="TK376" s="11"/>
      <c r="TL376" s="11"/>
      <c r="TM376" s="11"/>
      <c r="TN376" s="11"/>
      <c r="TO376" s="11"/>
      <c r="TP376" s="11"/>
      <c r="TQ376" s="11"/>
      <c r="TR376" s="11"/>
      <c r="TS376" s="11"/>
      <c r="TT376" s="11"/>
      <c r="TU376" s="11"/>
      <c r="TV376" s="11"/>
      <c r="TW376" s="11"/>
      <c r="TX376" s="11"/>
      <c r="TY376" s="11"/>
      <c r="TZ376" s="11"/>
    </row>
    <row r="377" spans="1:546" x14ac:dyDescent="0.25">
      <c r="A377" s="11"/>
      <c r="B377" s="72"/>
      <c r="C377" s="1" t="s">
        <v>4</v>
      </c>
      <c r="D377" s="1">
        <v>2.1880000000000002</v>
      </c>
      <c r="E377" s="78"/>
      <c r="F377" s="1">
        <v>0.13600000000000001</v>
      </c>
      <c r="G377" s="74"/>
      <c r="I377" s="11"/>
      <c r="J377" s="41"/>
      <c r="K377" s="41"/>
      <c r="L377" s="4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  <c r="EM377" s="11"/>
      <c r="EN377" s="11"/>
      <c r="EO377" s="11"/>
      <c r="EP377" s="11"/>
      <c r="EQ377" s="11"/>
      <c r="ER377" s="11"/>
      <c r="ES377" s="11"/>
      <c r="ET377" s="11"/>
      <c r="EU377" s="11"/>
      <c r="EV377" s="11"/>
      <c r="EW377" s="11"/>
      <c r="EX377" s="11"/>
      <c r="EY377" s="11"/>
      <c r="EZ377" s="11"/>
      <c r="FA377" s="11"/>
      <c r="FB377" s="11"/>
      <c r="FC377" s="11"/>
      <c r="FD377" s="11"/>
      <c r="FE377" s="11"/>
      <c r="FF377" s="11"/>
      <c r="FG377" s="11"/>
      <c r="FH377" s="11"/>
      <c r="FI377" s="11"/>
      <c r="FJ377" s="11"/>
      <c r="FK377" s="11"/>
      <c r="FL377" s="11"/>
      <c r="FM377" s="11"/>
      <c r="FN377" s="11"/>
      <c r="FO377" s="11"/>
      <c r="FP377" s="11"/>
      <c r="FQ377" s="11"/>
      <c r="FR377" s="11"/>
      <c r="FS377" s="11"/>
      <c r="FT377" s="11"/>
      <c r="FU377" s="11"/>
      <c r="FV377" s="11"/>
      <c r="FW377" s="11"/>
      <c r="FX377" s="11"/>
      <c r="FY377" s="11"/>
      <c r="FZ377" s="11"/>
      <c r="GA377" s="11"/>
      <c r="GB377" s="11"/>
      <c r="GC377" s="11"/>
      <c r="GD377" s="11"/>
      <c r="GE377" s="11"/>
      <c r="GF377" s="11"/>
      <c r="GG377" s="11"/>
      <c r="GH377" s="11"/>
      <c r="GI377" s="11"/>
      <c r="GJ377" s="11"/>
      <c r="GK377" s="11"/>
      <c r="GL377" s="11"/>
      <c r="GM377" s="11"/>
      <c r="GN377" s="11"/>
      <c r="GO377" s="11"/>
      <c r="GP377" s="11"/>
      <c r="GQ377" s="11"/>
      <c r="GR377" s="11"/>
      <c r="GS377" s="11"/>
      <c r="GT377" s="11"/>
      <c r="GU377" s="11"/>
      <c r="GV377" s="11"/>
      <c r="GW377" s="11"/>
      <c r="GX377" s="11"/>
      <c r="GY377" s="11"/>
      <c r="GZ377" s="11"/>
      <c r="HA377" s="11"/>
      <c r="HB377" s="11"/>
      <c r="HC377" s="11"/>
      <c r="HD377" s="11"/>
      <c r="HE377" s="11"/>
      <c r="HF377" s="11"/>
      <c r="HG377" s="11"/>
      <c r="HH377" s="11"/>
      <c r="HI377" s="11"/>
      <c r="HJ377" s="11"/>
      <c r="HK377" s="11"/>
      <c r="HL377" s="11"/>
      <c r="HM377" s="11"/>
      <c r="HN377" s="11"/>
      <c r="HO377" s="11"/>
      <c r="HP377" s="11"/>
      <c r="HQ377" s="11"/>
      <c r="HR377" s="11"/>
      <c r="HS377" s="11"/>
      <c r="HT377" s="11"/>
      <c r="HU377" s="11"/>
      <c r="HV377" s="11"/>
      <c r="HW377" s="11"/>
      <c r="HX377" s="11"/>
      <c r="HY377" s="11"/>
      <c r="HZ377" s="11"/>
      <c r="IA377" s="11"/>
      <c r="IB377" s="11"/>
      <c r="IC377" s="11"/>
      <c r="ID377" s="11"/>
      <c r="IE377" s="11"/>
      <c r="IF377" s="11"/>
      <c r="IG377" s="11"/>
      <c r="IH377" s="11"/>
      <c r="II377" s="11"/>
      <c r="IJ377" s="11"/>
      <c r="IK377" s="11"/>
      <c r="IL377" s="11"/>
      <c r="IM377" s="11"/>
      <c r="IN377" s="11"/>
      <c r="IO377" s="11"/>
      <c r="IP377" s="11"/>
      <c r="IQ377" s="11"/>
      <c r="IR377" s="11"/>
      <c r="IS377" s="11"/>
      <c r="IT377" s="11"/>
      <c r="IU377" s="11"/>
      <c r="IV377" s="11"/>
      <c r="IW377" s="11"/>
      <c r="IX377" s="11"/>
      <c r="IY377" s="11"/>
      <c r="IZ377" s="11"/>
      <c r="JA377" s="11"/>
      <c r="JB377" s="11"/>
      <c r="JC377" s="11"/>
      <c r="JD377" s="11"/>
      <c r="JE377" s="11"/>
      <c r="JF377" s="11"/>
      <c r="JG377" s="11"/>
      <c r="JH377" s="11"/>
      <c r="JI377" s="11"/>
      <c r="JJ377" s="11"/>
      <c r="JK377" s="11"/>
      <c r="JL377" s="11"/>
      <c r="JM377" s="11"/>
      <c r="JN377" s="11"/>
      <c r="JO377" s="11"/>
      <c r="JP377" s="11"/>
      <c r="JQ377" s="11"/>
      <c r="JR377" s="11"/>
      <c r="JS377" s="11"/>
      <c r="JT377" s="11"/>
      <c r="JU377" s="11"/>
      <c r="JV377" s="11"/>
      <c r="JW377" s="11"/>
      <c r="JX377" s="11"/>
      <c r="JY377" s="11"/>
      <c r="JZ377" s="11"/>
      <c r="KA377" s="11"/>
      <c r="KB377" s="11"/>
      <c r="KC377" s="11"/>
      <c r="KD377" s="11"/>
      <c r="KE377" s="11"/>
      <c r="KF377" s="11"/>
      <c r="KG377" s="11"/>
      <c r="KH377" s="11"/>
      <c r="KI377" s="11"/>
      <c r="KJ377" s="11"/>
      <c r="KK377" s="11"/>
      <c r="KL377" s="11"/>
      <c r="KM377" s="11"/>
      <c r="KN377" s="11"/>
      <c r="KO377" s="11"/>
      <c r="KP377" s="11"/>
      <c r="KQ377" s="11"/>
      <c r="KR377" s="11"/>
      <c r="KS377" s="11"/>
      <c r="KT377" s="11"/>
      <c r="KU377" s="11"/>
      <c r="KV377" s="11"/>
      <c r="KW377" s="11"/>
      <c r="KX377" s="11"/>
      <c r="KY377" s="11"/>
      <c r="KZ377" s="11"/>
      <c r="LA377" s="11"/>
      <c r="LB377" s="11"/>
      <c r="LC377" s="11"/>
      <c r="LD377" s="11"/>
      <c r="LE377" s="11"/>
      <c r="LF377" s="11"/>
      <c r="LG377" s="11"/>
      <c r="LH377" s="11"/>
      <c r="LI377" s="11"/>
      <c r="LJ377" s="11"/>
      <c r="LK377" s="11"/>
      <c r="LL377" s="11"/>
      <c r="LM377" s="11"/>
      <c r="LN377" s="11"/>
      <c r="LO377" s="11"/>
      <c r="LP377" s="11"/>
      <c r="LQ377" s="11"/>
      <c r="LR377" s="11"/>
      <c r="LS377" s="11"/>
      <c r="LT377" s="11"/>
      <c r="LU377" s="11"/>
      <c r="LV377" s="11"/>
      <c r="LW377" s="11"/>
      <c r="LX377" s="11"/>
      <c r="LY377" s="11"/>
      <c r="LZ377" s="11"/>
      <c r="MA377" s="11"/>
      <c r="MB377" s="11"/>
      <c r="MC377" s="11"/>
      <c r="MD377" s="11"/>
      <c r="ME377" s="11"/>
      <c r="MF377" s="11"/>
      <c r="MG377" s="11"/>
      <c r="MH377" s="11"/>
      <c r="MI377" s="11"/>
      <c r="MJ377" s="11"/>
      <c r="MK377" s="11"/>
      <c r="ML377" s="11"/>
      <c r="MM377" s="11"/>
      <c r="MN377" s="11"/>
      <c r="MO377" s="11"/>
      <c r="MP377" s="11"/>
      <c r="MQ377" s="11"/>
      <c r="MR377" s="11"/>
      <c r="MS377" s="11"/>
      <c r="MT377" s="11"/>
      <c r="MU377" s="11"/>
      <c r="MV377" s="11"/>
      <c r="MW377" s="11"/>
      <c r="MX377" s="11"/>
      <c r="MY377" s="11"/>
      <c r="MZ377" s="11"/>
      <c r="NA377" s="11"/>
      <c r="NB377" s="11"/>
      <c r="NC377" s="11"/>
      <c r="ND377" s="11"/>
      <c r="NE377" s="11"/>
      <c r="NF377" s="11"/>
      <c r="NG377" s="11"/>
      <c r="NH377" s="11"/>
      <c r="NI377" s="11"/>
      <c r="NJ377" s="11"/>
      <c r="NK377" s="11"/>
      <c r="NL377" s="11"/>
      <c r="NM377" s="11"/>
      <c r="NN377" s="11"/>
      <c r="NO377" s="11"/>
      <c r="NP377" s="11"/>
      <c r="NQ377" s="11"/>
      <c r="NR377" s="11"/>
      <c r="NS377" s="11"/>
      <c r="NT377" s="11"/>
      <c r="NU377" s="11"/>
      <c r="NV377" s="11"/>
      <c r="NW377" s="11"/>
      <c r="NX377" s="11"/>
      <c r="NY377" s="11"/>
      <c r="NZ377" s="11"/>
      <c r="OA377" s="11"/>
      <c r="OB377" s="11"/>
      <c r="OC377" s="11"/>
      <c r="OD377" s="11"/>
      <c r="OE377" s="11"/>
      <c r="OF377" s="11"/>
      <c r="OG377" s="11"/>
      <c r="OH377" s="11"/>
      <c r="OI377" s="11"/>
      <c r="OJ377" s="11"/>
      <c r="OK377" s="11"/>
      <c r="OL377" s="11"/>
      <c r="OM377" s="11"/>
      <c r="ON377" s="11"/>
      <c r="OO377" s="11"/>
      <c r="OP377" s="11"/>
      <c r="OQ377" s="11"/>
      <c r="OR377" s="11"/>
      <c r="OS377" s="11"/>
      <c r="OT377" s="11"/>
      <c r="OU377" s="11"/>
      <c r="OV377" s="11"/>
      <c r="OW377" s="11"/>
      <c r="OX377" s="11"/>
      <c r="OY377" s="11"/>
      <c r="OZ377" s="11"/>
      <c r="PA377" s="11"/>
      <c r="PB377" s="11"/>
      <c r="PC377" s="11"/>
      <c r="PD377" s="11"/>
      <c r="PE377" s="11"/>
      <c r="PF377" s="11"/>
      <c r="PG377" s="11"/>
      <c r="PH377" s="11"/>
      <c r="PI377" s="11"/>
      <c r="PJ377" s="11"/>
      <c r="PK377" s="11"/>
      <c r="PL377" s="11"/>
      <c r="PM377" s="11"/>
      <c r="PN377" s="11"/>
      <c r="PO377" s="11"/>
      <c r="PP377" s="11"/>
      <c r="PQ377" s="11"/>
      <c r="PR377" s="11"/>
      <c r="PS377" s="11"/>
      <c r="PT377" s="11"/>
      <c r="PU377" s="11"/>
      <c r="PV377" s="11"/>
      <c r="PW377" s="11"/>
      <c r="PX377" s="11"/>
      <c r="PY377" s="11"/>
      <c r="PZ377" s="11"/>
      <c r="QA377" s="11"/>
      <c r="QB377" s="11"/>
      <c r="QC377" s="11"/>
      <c r="QD377" s="11"/>
      <c r="QE377" s="11"/>
      <c r="QF377" s="11"/>
      <c r="QG377" s="11"/>
      <c r="QH377" s="11"/>
      <c r="QI377" s="11"/>
      <c r="QJ377" s="11"/>
      <c r="QK377" s="11"/>
      <c r="QL377" s="11"/>
      <c r="QM377" s="11"/>
      <c r="QN377" s="11"/>
      <c r="QO377" s="11"/>
      <c r="QP377" s="11"/>
      <c r="QQ377" s="11"/>
      <c r="QR377" s="11"/>
      <c r="QS377" s="11"/>
      <c r="QT377" s="11"/>
      <c r="QU377" s="11"/>
      <c r="QV377" s="11"/>
      <c r="QW377" s="11"/>
      <c r="QX377" s="11"/>
      <c r="QY377" s="11"/>
      <c r="QZ377" s="11"/>
      <c r="RA377" s="11"/>
      <c r="RB377" s="11"/>
      <c r="RC377" s="11"/>
      <c r="RD377" s="11"/>
      <c r="RE377" s="11"/>
      <c r="RF377" s="11"/>
      <c r="RG377" s="11"/>
      <c r="RH377" s="11"/>
      <c r="RI377" s="11"/>
      <c r="RJ377" s="11"/>
      <c r="RK377" s="11"/>
      <c r="RL377" s="11"/>
      <c r="RM377" s="11"/>
      <c r="RN377" s="11"/>
      <c r="RO377" s="11"/>
      <c r="RP377" s="11"/>
      <c r="RQ377" s="11"/>
      <c r="RR377" s="11"/>
      <c r="RS377" s="11"/>
      <c r="RT377" s="11"/>
      <c r="RU377" s="11"/>
      <c r="RV377" s="11"/>
      <c r="RW377" s="11"/>
      <c r="RX377" s="11"/>
      <c r="RY377" s="11"/>
      <c r="RZ377" s="11"/>
      <c r="SA377" s="11"/>
      <c r="SB377" s="11"/>
      <c r="SC377" s="11"/>
      <c r="SD377" s="11"/>
      <c r="SE377" s="11"/>
      <c r="SF377" s="11"/>
      <c r="SG377" s="11"/>
      <c r="SH377" s="11"/>
      <c r="SI377" s="11"/>
      <c r="SJ377" s="11"/>
      <c r="SK377" s="11"/>
      <c r="SL377" s="11"/>
      <c r="SM377" s="11"/>
      <c r="SN377" s="11"/>
      <c r="SO377" s="11"/>
      <c r="SP377" s="11"/>
      <c r="SQ377" s="11"/>
      <c r="SR377" s="11"/>
      <c r="SS377" s="11"/>
      <c r="ST377" s="11"/>
      <c r="SU377" s="11"/>
      <c r="SV377" s="11"/>
      <c r="SW377" s="11"/>
      <c r="SX377" s="11"/>
      <c r="SY377" s="11"/>
      <c r="SZ377" s="11"/>
      <c r="TA377" s="11"/>
      <c r="TB377" s="11"/>
      <c r="TC377" s="11"/>
      <c r="TD377" s="11"/>
      <c r="TE377" s="11"/>
      <c r="TF377" s="11"/>
      <c r="TG377" s="11"/>
      <c r="TH377" s="11"/>
      <c r="TI377" s="11"/>
      <c r="TJ377" s="11"/>
      <c r="TK377" s="11"/>
      <c r="TL377" s="11"/>
      <c r="TM377" s="11"/>
      <c r="TN377" s="11"/>
      <c r="TO377" s="11"/>
      <c r="TP377" s="11"/>
      <c r="TQ377" s="11"/>
      <c r="TR377" s="11"/>
      <c r="TS377" s="11"/>
      <c r="TT377" s="11"/>
      <c r="TU377" s="11"/>
      <c r="TV377" s="11"/>
      <c r="TW377" s="11"/>
      <c r="TX377" s="11"/>
      <c r="TY377" s="11"/>
      <c r="TZ377" s="11"/>
    </row>
    <row r="378" spans="1:546" x14ac:dyDescent="0.25">
      <c r="A378" s="11"/>
      <c r="B378" s="72"/>
      <c r="C378" s="1" t="s">
        <v>5</v>
      </c>
      <c r="D378" s="1">
        <v>5.3940000000000001</v>
      </c>
      <c r="E378" s="78"/>
      <c r="F378" s="1">
        <v>8.4589999999999996</v>
      </c>
      <c r="G378" s="74"/>
      <c r="I378" s="11"/>
      <c r="J378" s="41"/>
      <c r="K378" s="41"/>
      <c r="L378" s="4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  <c r="EM378" s="11"/>
      <c r="EN378" s="11"/>
      <c r="EO378" s="11"/>
      <c r="EP378" s="11"/>
      <c r="EQ378" s="11"/>
      <c r="ER378" s="11"/>
      <c r="ES378" s="11"/>
      <c r="ET378" s="11"/>
      <c r="EU378" s="11"/>
      <c r="EV378" s="11"/>
      <c r="EW378" s="11"/>
      <c r="EX378" s="11"/>
      <c r="EY378" s="11"/>
      <c r="EZ378" s="11"/>
      <c r="FA378" s="11"/>
      <c r="FB378" s="11"/>
      <c r="FC378" s="11"/>
      <c r="FD378" s="11"/>
      <c r="FE378" s="11"/>
      <c r="FF378" s="11"/>
      <c r="FG378" s="11"/>
      <c r="FH378" s="11"/>
      <c r="FI378" s="11"/>
      <c r="FJ378" s="11"/>
      <c r="FK378" s="11"/>
      <c r="FL378" s="11"/>
      <c r="FM378" s="11"/>
      <c r="FN378" s="11"/>
      <c r="FO378" s="11"/>
      <c r="FP378" s="11"/>
      <c r="FQ378" s="11"/>
      <c r="FR378" s="11"/>
      <c r="FS378" s="11"/>
      <c r="FT378" s="11"/>
      <c r="FU378" s="11"/>
      <c r="FV378" s="11"/>
      <c r="FW378" s="11"/>
      <c r="FX378" s="11"/>
      <c r="FY378" s="11"/>
      <c r="FZ378" s="11"/>
      <c r="GA378" s="11"/>
      <c r="GB378" s="11"/>
      <c r="GC378" s="11"/>
      <c r="GD378" s="11"/>
      <c r="GE378" s="11"/>
      <c r="GF378" s="11"/>
      <c r="GG378" s="11"/>
      <c r="GH378" s="11"/>
      <c r="GI378" s="11"/>
      <c r="GJ378" s="11"/>
      <c r="GK378" s="11"/>
      <c r="GL378" s="11"/>
      <c r="GM378" s="11"/>
      <c r="GN378" s="11"/>
      <c r="GO378" s="11"/>
      <c r="GP378" s="11"/>
      <c r="GQ378" s="11"/>
      <c r="GR378" s="11"/>
      <c r="GS378" s="11"/>
      <c r="GT378" s="11"/>
      <c r="GU378" s="11"/>
      <c r="GV378" s="11"/>
      <c r="GW378" s="11"/>
      <c r="GX378" s="11"/>
      <c r="GY378" s="11"/>
      <c r="GZ378" s="11"/>
      <c r="HA378" s="11"/>
      <c r="HB378" s="11"/>
      <c r="HC378" s="11"/>
      <c r="HD378" s="11"/>
      <c r="HE378" s="11"/>
      <c r="HF378" s="11"/>
      <c r="HG378" s="11"/>
      <c r="HH378" s="11"/>
      <c r="HI378" s="11"/>
      <c r="HJ378" s="11"/>
      <c r="HK378" s="11"/>
      <c r="HL378" s="11"/>
      <c r="HM378" s="11"/>
      <c r="HN378" s="11"/>
      <c r="HO378" s="11"/>
      <c r="HP378" s="11"/>
      <c r="HQ378" s="11"/>
      <c r="HR378" s="11"/>
      <c r="HS378" s="11"/>
      <c r="HT378" s="11"/>
      <c r="HU378" s="11"/>
      <c r="HV378" s="11"/>
      <c r="HW378" s="11"/>
      <c r="HX378" s="11"/>
      <c r="HY378" s="11"/>
      <c r="HZ378" s="11"/>
      <c r="IA378" s="11"/>
      <c r="IB378" s="11"/>
      <c r="IC378" s="11"/>
      <c r="ID378" s="11"/>
      <c r="IE378" s="11"/>
      <c r="IF378" s="11"/>
      <c r="IG378" s="11"/>
      <c r="IH378" s="11"/>
      <c r="II378" s="11"/>
      <c r="IJ378" s="11"/>
      <c r="IK378" s="11"/>
      <c r="IL378" s="11"/>
      <c r="IM378" s="11"/>
      <c r="IN378" s="11"/>
      <c r="IO378" s="11"/>
      <c r="IP378" s="11"/>
      <c r="IQ378" s="11"/>
      <c r="IR378" s="11"/>
      <c r="IS378" s="11"/>
      <c r="IT378" s="11"/>
      <c r="IU378" s="11"/>
      <c r="IV378" s="11"/>
      <c r="IW378" s="11"/>
      <c r="IX378" s="11"/>
      <c r="IY378" s="11"/>
      <c r="IZ378" s="11"/>
      <c r="JA378" s="11"/>
      <c r="JB378" s="11"/>
      <c r="JC378" s="11"/>
      <c r="JD378" s="11"/>
      <c r="JE378" s="11"/>
      <c r="JF378" s="11"/>
      <c r="JG378" s="11"/>
      <c r="JH378" s="11"/>
      <c r="JI378" s="11"/>
      <c r="JJ378" s="11"/>
      <c r="JK378" s="11"/>
      <c r="JL378" s="11"/>
      <c r="JM378" s="11"/>
      <c r="JN378" s="11"/>
      <c r="JO378" s="11"/>
      <c r="JP378" s="11"/>
      <c r="JQ378" s="11"/>
      <c r="JR378" s="11"/>
      <c r="JS378" s="11"/>
      <c r="JT378" s="11"/>
      <c r="JU378" s="11"/>
      <c r="JV378" s="11"/>
      <c r="JW378" s="11"/>
      <c r="JX378" s="11"/>
      <c r="JY378" s="11"/>
      <c r="JZ378" s="11"/>
      <c r="KA378" s="11"/>
      <c r="KB378" s="11"/>
      <c r="KC378" s="11"/>
      <c r="KD378" s="11"/>
      <c r="KE378" s="11"/>
      <c r="KF378" s="11"/>
      <c r="KG378" s="11"/>
      <c r="KH378" s="11"/>
      <c r="KI378" s="11"/>
      <c r="KJ378" s="11"/>
      <c r="KK378" s="11"/>
      <c r="KL378" s="11"/>
      <c r="KM378" s="11"/>
      <c r="KN378" s="11"/>
      <c r="KO378" s="11"/>
      <c r="KP378" s="11"/>
      <c r="KQ378" s="11"/>
      <c r="KR378" s="11"/>
      <c r="KS378" s="11"/>
      <c r="KT378" s="11"/>
      <c r="KU378" s="11"/>
      <c r="KV378" s="11"/>
      <c r="KW378" s="11"/>
      <c r="KX378" s="11"/>
      <c r="KY378" s="11"/>
      <c r="KZ378" s="11"/>
      <c r="LA378" s="11"/>
      <c r="LB378" s="11"/>
      <c r="LC378" s="11"/>
      <c r="LD378" s="11"/>
      <c r="LE378" s="11"/>
      <c r="LF378" s="11"/>
      <c r="LG378" s="11"/>
      <c r="LH378" s="11"/>
      <c r="LI378" s="11"/>
      <c r="LJ378" s="11"/>
      <c r="LK378" s="11"/>
      <c r="LL378" s="11"/>
      <c r="LM378" s="11"/>
      <c r="LN378" s="11"/>
      <c r="LO378" s="11"/>
      <c r="LP378" s="11"/>
      <c r="LQ378" s="11"/>
      <c r="LR378" s="11"/>
      <c r="LS378" s="11"/>
      <c r="LT378" s="11"/>
      <c r="LU378" s="11"/>
      <c r="LV378" s="11"/>
      <c r="LW378" s="11"/>
      <c r="LX378" s="11"/>
      <c r="LY378" s="11"/>
      <c r="LZ378" s="11"/>
      <c r="MA378" s="11"/>
      <c r="MB378" s="11"/>
      <c r="MC378" s="11"/>
      <c r="MD378" s="11"/>
      <c r="ME378" s="11"/>
      <c r="MF378" s="11"/>
      <c r="MG378" s="11"/>
      <c r="MH378" s="11"/>
      <c r="MI378" s="11"/>
      <c r="MJ378" s="11"/>
      <c r="MK378" s="11"/>
      <c r="ML378" s="11"/>
      <c r="MM378" s="11"/>
      <c r="MN378" s="11"/>
      <c r="MO378" s="11"/>
      <c r="MP378" s="11"/>
      <c r="MQ378" s="11"/>
      <c r="MR378" s="11"/>
      <c r="MS378" s="11"/>
      <c r="MT378" s="11"/>
      <c r="MU378" s="11"/>
      <c r="MV378" s="11"/>
      <c r="MW378" s="11"/>
      <c r="MX378" s="11"/>
      <c r="MY378" s="11"/>
      <c r="MZ378" s="11"/>
      <c r="NA378" s="11"/>
      <c r="NB378" s="11"/>
      <c r="NC378" s="11"/>
      <c r="ND378" s="11"/>
      <c r="NE378" s="11"/>
      <c r="NF378" s="11"/>
      <c r="NG378" s="11"/>
      <c r="NH378" s="11"/>
      <c r="NI378" s="11"/>
      <c r="NJ378" s="11"/>
      <c r="NK378" s="11"/>
      <c r="NL378" s="11"/>
      <c r="NM378" s="11"/>
      <c r="NN378" s="11"/>
      <c r="NO378" s="11"/>
      <c r="NP378" s="11"/>
      <c r="NQ378" s="11"/>
      <c r="NR378" s="11"/>
      <c r="NS378" s="11"/>
      <c r="NT378" s="11"/>
      <c r="NU378" s="11"/>
      <c r="NV378" s="11"/>
      <c r="NW378" s="11"/>
      <c r="NX378" s="11"/>
      <c r="NY378" s="11"/>
      <c r="NZ378" s="11"/>
      <c r="OA378" s="11"/>
      <c r="OB378" s="11"/>
      <c r="OC378" s="11"/>
      <c r="OD378" s="11"/>
      <c r="OE378" s="11"/>
      <c r="OF378" s="11"/>
      <c r="OG378" s="11"/>
      <c r="OH378" s="11"/>
      <c r="OI378" s="11"/>
      <c r="OJ378" s="11"/>
      <c r="OK378" s="11"/>
      <c r="OL378" s="11"/>
      <c r="OM378" s="11"/>
      <c r="ON378" s="11"/>
      <c r="OO378" s="11"/>
      <c r="OP378" s="11"/>
      <c r="OQ378" s="11"/>
      <c r="OR378" s="11"/>
      <c r="OS378" s="11"/>
      <c r="OT378" s="11"/>
      <c r="OU378" s="11"/>
      <c r="OV378" s="11"/>
      <c r="OW378" s="11"/>
      <c r="OX378" s="11"/>
      <c r="OY378" s="11"/>
      <c r="OZ378" s="11"/>
      <c r="PA378" s="11"/>
      <c r="PB378" s="11"/>
      <c r="PC378" s="11"/>
      <c r="PD378" s="11"/>
      <c r="PE378" s="11"/>
      <c r="PF378" s="11"/>
      <c r="PG378" s="11"/>
      <c r="PH378" s="11"/>
      <c r="PI378" s="11"/>
      <c r="PJ378" s="11"/>
      <c r="PK378" s="11"/>
      <c r="PL378" s="11"/>
      <c r="PM378" s="11"/>
      <c r="PN378" s="11"/>
      <c r="PO378" s="11"/>
      <c r="PP378" s="11"/>
      <c r="PQ378" s="11"/>
      <c r="PR378" s="11"/>
      <c r="PS378" s="11"/>
      <c r="PT378" s="11"/>
      <c r="PU378" s="11"/>
      <c r="PV378" s="11"/>
      <c r="PW378" s="11"/>
      <c r="PX378" s="11"/>
      <c r="PY378" s="11"/>
      <c r="PZ378" s="11"/>
      <c r="QA378" s="11"/>
      <c r="QB378" s="11"/>
      <c r="QC378" s="11"/>
      <c r="QD378" s="11"/>
      <c r="QE378" s="11"/>
      <c r="QF378" s="11"/>
      <c r="QG378" s="11"/>
      <c r="QH378" s="11"/>
      <c r="QI378" s="11"/>
      <c r="QJ378" s="11"/>
      <c r="QK378" s="11"/>
      <c r="QL378" s="11"/>
      <c r="QM378" s="11"/>
      <c r="QN378" s="11"/>
      <c r="QO378" s="11"/>
      <c r="QP378" s="11"/>
      <c r="QQ378" s="11"/>
      <c r="QR378" s="11"/>
      <c r="QS378" s="11"/>
      <c r="QT378" s="11"/>
      <c r="QU378" s="11"/>
      <c r="QV378" s="11"/>
      <c r="QW378" s="11"/>
      <c r="QX378" s="11"/>
      <c r="QY378" s="11"/>
      <c r="QZ378" s="11"/>
      <c r="RA378" s="11"/>
      <c r="RB378" s="11"/>
      <c r="RC378" s="11"/>
      <c r="RD378" s="11"/>
      <c r="RE378" s="11"/>
      <c r="RF378" s="11"/>
      <c r="RG378" s="11"/>
      <c r="RH378" s="11"/>
      <c r="RI378" s="11"/>
      <c r="RJ378" s="11"/>
      <c r="RK378" s="11"/>
      <c r="RL378" s="11"/>
      <c r="RM378" s="11"/>
      <c r="RN378" s="11"/>
      <c r="RO378" s="11"/>
      <c r="RP378" s="11"/>
      <c r="RQ378" s="11"/>
      <c r="RR378" s="11"/>
      <c r="RS378" s="11"/>
      <c r="RT378" s="11"/>
      <c r="RU378" s="11"/>
      <c r="RV378" s="11"/>
      <c r="RW378" s="11"/>
      <c r="RX378" s="11"/>
      <c r="RY378" s="11"/>
      <c r="RZ378" s="11"/>
      <c r="SA378" s="11"/>
      <c r="SB378" s="11"/>
      <c r="SC378" s="11"/>
      <c r="SD378" s="11"/>
      <c r="SE378" s="11"/>
      <c r="SF378" s="11"/>
      <c r="SG378" s="11"/>
      <c r="SH378" s="11"/>
      <c r="SI378" s="11"/>
      <c r="SJ378" s="11"/>
      <c r="SK378" s="11"/>
      <c r="SL378" s="11"/>
      <c r="SM378" s="11"/>
      <c r="SN378" s="11"/>
      <c r="SO378" s="11"/>
      <c r="SP378" s="11"/>
      <c r="SQ378" s="11"/>
      <c r="SR378" s="11"/>
      <c r="SS378" s="11"/>
      <c r="ST378" s="11"/>
      <c r="SU378" s="11"/>
      <c r="SV378" s="11"/>
      <c r="SW378" s="11"/>
      <c r="SX378" s="11"/>
      <c r="SY378" s="11"/>
      <c r="SZ378" s="11"/>
      <c r="TA378" s="11"/>
      <c r="TB378" s="11"/>
      <c r="TC378" s="11"/>
      <c r="TD378" s="11"/>
      <c r="TE378" s="11"/>
      <c r="TF378" s="11"/>
      <c r="TG378" s="11"/>
      <c r="TH378" s="11"/>
      <c r="TI378" s="11"/>
      <c r="TJ378" s="11"/>
      <c r="TK378" s="11"/>
      <c r="TL378" s="11"/>
      <c r="TM378" s="11"/>
      <c r="TN378" s="11"/>
      <c r="TO378" s="11"/>
      <c r="TP378" s="11"/>
      <c r="TQ378" s="11"/>
      <c r="TR378" s="11"/>
      <c r="TS378" s="11"/>
      <c r="TT378" s="11"/>
      <c r="TU378" s="11"/>
      <c r="TV378" s="11"/>
      <c r="TW378" s="11"/>
      <c r="TX378" s="11"/>
      <c r="TY378" s="11"/>
      <c r="TZ378" s="11"/>
    </row>
    <row r="379" spans="1:546" x14ac:dyDescent="0.25">
      <c r="A379" s="11"/>
      <c r="B379" s="72"/>
      <c r="C379" s="1" t="s">
        <v>6</v>
      </c>
      <c r="D379" s="1">
        <v>6.5170000000000003</v>
      </c>
      <c r="E379" s="78"/>
      <c r="F379" s="1">
        <v>1.978</v>
      </c>
      <c r="G379" s="74"/>
      <c r="I379" s="11"/>
      <c r="J379" s="41"/>
      <c r="K379" s="41"/>
      <c r="L379" s="4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  <c r="EM379" s="11"/>
      <c r="EN379" s="11"/>
      <c r="EO379" s="11"/>
      <c r="EP379" s="11"/>
      <c r="EQ379" s="11"/>
      <c r="ER379" s="11"/>
      <c r="ES379" s="11"/>
      <c r="ET379" s="11"/>
      <c r="EU379" s="11"/>
      <c r="EV379" s="11"/>
      <c r="EW379" s="11"/>
      <c r="EX379" s="11"/>
      <c r="EY379" s="11"/>
      <c r="EZ379" s="11"/>
      <c r="FA379" s="11"/>
      <c r="FB379" s="11"/>
      <c r="FC379" s="11"/>
      <c r="FD379" s="11"/>
      <c r="FE379" s="11"/>
      <c r="FF379" s="11"/>
      <c r="FG379" s="11"/>
      <c r="FH379" s="11"/>
      <c r="FI379" s="11"/>
      <c r="FJ379" s="11"/>
      <c r="FK379" s="11"/>
      <c r="FL379" s="11"/>
      <c r="FM379" s="11"/>
      <c r="FN379" s="11"/>
      <c r="FO379" s="11"/>
      <c r="FP379" s="11"/>
      <c r="FQ379" s="11"/>
      <c r="FR379" s="11"/>
      <c r="FS379" s="11"/>
      <c r="FT379" s="11"/>
      <c r="FU379" s="11"/>
      <c r="FV379" s="11"/>
      <c r="FW379" s="11"/>
      <c r="FX379" s="11"/>
      <c r="FY379" s="11"/>
      <c r="FZ379" s="11"/>
      <c r="GA379" s="11"/>
      <c r="GB379" s="11"/>
      <c r="GC379" s="11"/>
      <c r="GD379" s="11"/>
      <c r="GE379" s="11"/>
      <c r="GF379" s="11"/>
      <c r="GG379" s="11"/>
      <c r="GH379" s="11"/>
      <c r="GI379" s="11"/>
      <c r="GJ379" s="11"/>
      <c r="GK379" s="11"/>
      <c r="GL379" s="11"/>
      <c r="GM379" s="11"/>
      <c r="GN379" s="11"/>
      <c r="GO379" s="11"/>
      <c r="GP379" s="11"/>
      <c r="GQ379" s="11"/>
      <c r="GR379" s="11"/>
      <c r="GS379" s="11"/>
      <c r="GT379" s="11"/>
      <c r="GU379" s="11"/>
      <c r="GV379" s="11"/>
      <c r="GW379" s="11"/>
      <c r="GX379" s="11"/>
      <c r="GY379" s="11"/>
      <c r="GZ379" s="11"/>
      <c r="HA379" s="11"/>
      <c r="HB379" s="11"/>
      <c r="HC379" s="11"/>
      <c r="HD379" s="11"/>
      <c r="HE379" s="11"/>
      <c r="HF379" s="11"/>
      <c r="HG379" s="11"/>
      <c r="HH379" s="11"/>
      <c r="HI379" s="11"/>
      <c r="HJ379" s="11"/>
      <c r="HK379" s="11"/>
      <c r="HL379" s="11"/>
      <c r="HM379" s="11"/>
      <c r="HN379" s="11"/>
      <c r="HO379" s="11"/>
      <c r="HP379" s="11"/>
      <c r="HQ379" s="11"/>
      <c r="HR379" s="11"/>
      <c r="HS379" s="11"/>
      <c r="HT379" s="11"/>
      <c r="HU379" s="11"/>
      <c r="HV379" s="11"/>
      <c r="HW379" s="11"/>
      <c r="HX379" s="11"/>
      <c r="HY379" s="11"/>
      <c r="HZ379" s="11"/>
      <c r="IA379" s="11"/>
      <c r="IB379" s="11"/>
      <c r="IC379" s="11"/>
      <c r="ID379" s="11"/>
      <c r="IE379" s="11"/>
      <c r="IF379" s="11"/>
      <c r="IG379" s="11"/>
      <c r="IH379" s="11"/>
      <c r="II379" s="11"/>
      <c r="IJ379" s="11"/>
      <c r="IK379" s="11"/>
      <c r="IL379" s="11"/>
      <c r="IM379" s="11"/>
      <c r="IN379" s="11"/>
      <c r="IO379" s="11"/>
      <c r="IP379" s="11"/>
      <c r="IQ379" s="11"/>
      <c r="IR379" s="11"/>
      <c r="IS379" s="11"/>
      <c r="IT379" s="11"/>
      <c r="IU379" s="11"/>
      <c r="IV379" s="11"/>
      <c r="IW379" s="11"/>
      <c r="IX379" s="11"/>
      <c r="IY379" s="11"/>
      <c r="IZ379" s="11"/>
      <c r="JA379" s="11"/>
      <c r="JB379" s="11"/>
      <c r="JC379" s="11"/>
      <c r="JD379" s="11"/>
      <c r="JE379" s="11"/>
      <c r="JF379" s="11"/>
      <c r="JG379" s="11"/>
      <c r="JH379" s="11"/>
      <c r="JI379" s="11"/>
      <c r="JJ379" s="11"/>
      <c r="JK379" s="11"/>
      <c r="JL379" s="11"/>
      <c r="JM379" s="11"/>
      <c r="JN379" s="11"/>
      <c r="JO379" s="11"/>
      <c r="JP379" s="11"/>
      <c r="JQ379" s="11"/>
      <c r="JR379" s="11"/>
      <c r="JS379" s="11"/>
      <c r="JT379" s="11"/>
      <c r="JU379" s="11"/>
      <c r="JV379" s="11"/>
      <c r="JW379" s="11"/>
      <c r="JX379" s="11"/>
      <c r="JY379" s="11"/>
      <c r="JZ379" s="11"/>
      <c r="KA379" s="11"/>
      <c r="KB379" s="11"/>
      <c r="KC379" s="11"/>
      <c r="KD379" s="11"/>
      <c r="KE379" s="11"/>
      <c r="KF379" s="11"/>
      <c r="KG379" s="11"/>
      <c r="KH379" s="11"/>
      <c r="KI379" s="11"/>
      <c r="KJ379" s="11"/>
      <c r="KK379" s="11"/>
      <c r="KL379" s="11"/>
      <c r="KM379" s="11"/>
      <c r="KN379" s="11"/>
      <c r="KO379" s="11"/>
      <c r="KP379" s="11"/>
      <c r="KQ379" s="11"/>
      <c r="KR379" s="11"/>
      <c r="KS379" s="11"/>
      <c r="KT379" s="11"/>
      <c r="KU379" s="11"/>
      <c r="KV379" s="11"/>
      <c r="KW379" s="11"/>
      <c r="KX379" s="11"/>
      <c r="KY379" s="11"/>
      <c r="KZ379" s="11"/>
      <c r="LA379" s="11"/>
      <c r="LB379" s="11"/>
      <c r="LC379" s="11"/>
      <c r="LD379" s="11"/>
      <c r="LE379" s="11"/>
      <c r="LF379" s="11"/>
      <c r="LG379" s="11"/>
      <c r="LH379" s="11"/>
      <c r="LI379" s="11"/>
      <c r="LJ379" s="11"/>
      <c r="LK379" s="11"/>
      <c r="LL379" s="11"/>
      <c r="LM379" s="11"/>
      <c r="LN379" s="11"/>
      <c r="LO379" s="11"/>
      <c r="LP379" s="11"/>
      <c r="LQ379" s="11"/>
      <c r="LR379" s="11"/>
      <c r="LS379" s="11"/>
      <c r="LT379" s="11"/>
      <c r="LU379" s="11"/>
      <c r="LV379" s="11"/>
      <c r="LW379" s="11"/>
      <c r="LX379" s="11"/>
      <c r="LY379" s="11"/>
      <c r="LZ379" s="11"/>
      <c r="MA379" s="11"/>
      <c r="MB379" s="11"/>
      <c r="MC379" s="11"/>
      <c r="MD379" s="11"/>
      <c r="ME379" s="11"/>
      <c r="MF379" s="11"/>
      <c r="MG379" s="11"/>
      <c r="MH379" s="11"/>
      <c r="MI379" s="11"/>
      <c r="MJ379" s="11"/>
      <c r="MK379" s="11"/>
      <c r="ML379" s="11"/>
      <c r="MM379" s="11"/>
      <c r="MN379" s="11"/>
      <c r="MO379" s="11"/>
      <c r="MP379" s="11"/>
      <c r="MQ379" s="11"/>
      <c r="MR379" s="11"/>
      <c r="MS379" s="11"/>
      <c r="MT379" s="11"/>
      <c r="MU379" s="11"/>
      <c r="MV379" s="11"/>
      <c r="MW379" s="11"/>
      <c r="MX379" s="11"/>
      <c r="MY379" s="11"/>
      <c r="MZ379" s="11"/>
      <c r="NA379" s="11"/>
      <c r="NB379" s="11"/>
      <c r="NC379" s="11"/>
      <c r="ND379" s="11"/>
      <c r="NE379" s="11"/>
      <c r="NF379" s="11"/>
      <c r="NG379" s="11"/>
      <c r="NH379" s="11"/>
      <c r="NI379" s="11"/>
      <c r="NJ379" s="11"/>
      <c r="NK379" s="11"/>
      <c r="NL379" s="11"/>
      <c r="NM379" s="11"/>
      <c r="NN379" s="11"/>
      <c r="NO379" s="11"/>
      <c r="NP379" s="11"/>
      <c r="NQ379" s="11"/>
      <c r="NR379" s="11"/>
      <c r="NS379" s="11"/>
      <c r="NT379" s="11"/>
      <c r="NU379" s="11"/>
      <c r="NV379" s="11"/>
      <c r="NW379" s="11"/>
      <c r="NX379" s="11"/>
      <c r="NY379" s="11"/>
      <c r="NZ379" s="11"/>
      <c r="OA379" s="11"/>
      <c r="OB379" s="11"/>
      <c r="OC379" s="11"/>
      <c r="OD379" s="11"/>
      <c r="OE379" s="11"/>
      <c r="OF379" s="11"/>
      <c r="OG379" s="11"/>
      <c r="OH379" s="11"/>
      <c r="OI379" s="11"/>
      <c r="OJ379" s="11"/>
      <c r="OK379" s="11"/>
      <c r="OL379" s="11"/>
      <c r="OM379" s="11"/>
      <c r="ON379" s="11"/>
      <c r="OO379" s="11"/>
      <c r="OP379" s="11"/>
      <c r="OQ379" s="11"/>
      <c r="OR379" s="11"/>
      <c r="OS379" s="11"/>
      <c r="OT379" s="11"/>
      <c r="OU379" s="11"/>
      <c r="OV379" s="11"/>
      <c r="OW379" s="11"/>
      <c r="OX379" s="11"/>
      <c r="OY379" s="11"/>
      <c r="OZ379" s="11"/>
      <c r="PA379" s="11"/>
      <c r="PB379" s="11"/>
      <c r="PC379" s="11"/>
      <c r="PD379" s="11"/>
      <c r="PE379" s="11"/>
      <c r="PF379" s="11"/>
      <c r="PG379" s="11"/>
      <c r="PH379" s="11"/>
      <c r="PI379" s="11"/>
      <c r="PJ379" s="11"/>
      <c r="PK379" s="11"/>
      <c r="PL379" s="11"/>
      <c r="PM379" s="11"/>
      <c r="PN379" s="11"/>
      <c r="PO379" s="11"/>
      <c r="PP379" s="11"/>
      <c r="PQ379" s="11"/>
      <c r="PR379" s="11"/>
      <c r="PS379" s="11"/>
      <c r="PT379" s="11"/>
      <c r="PU379" s="11"/>
      <c r="PV379" s="11"/>
      <c r="PW379" s="11"/>
      <c r="PX379" s="11"/>
      <c r="PY379" s="11"/>
      <c r="PZ379" s="11"/>
      <c r="QA379" s="11"/>
      <c r="QB379" s="11"/>
      <c r="QC379" s="11"/>
      <c r="QD379" s="11"/>
      <c r="QE379" s="11"/>
      <c r="QF379" s="11"/>
      <c r="QG379" s="11"/>
      <c r="QH379" s="11"/>
      <c r="QI379" s="11"/>
      <c r="QJ379" s="11"/>
      <c r="QK379" s="11"/>
      <c r="QL379" s="11"/>
      <c r="QM379" s="11"/>
      <c r="QN379" s="11"/>
      <c r="QO379" s="11"/>
      <c r="QP379" s="11"/>
      <c r="QQ379" s="11"/>
      <c r="QR379" s="11"/>
      <c r="QS379" s="11"/>
      <c r="QT379" s="11"/>
      <c r="QU379" s="11"/>
      <c r="QV379" s="11"/>
      <c r="QW379" s="11"/>
      <c r="QX379" s="11"/>
      <c r="QY379" s="11"/>
      <c r="QZ379" s="11"/>
      <c r="RA379" s="11"/>
      <c r="RB379" s="11"/>
      <c r="RC379" s="11"/>
      <c r="RD379" s="11"/>
      <c r="RE379" s="11"/>
      <c r="RF379" s="11"/>
      <c r="RG379" s="11"/>
      <c r="RH379" s="11"/>
      <c r="RI379" s="11"/>
      <c r="RJ379" s="11"/>
      <c r="RK379" s="11"/>
      <c r="RL379" s="11"/>
      <c r="RM379" s="11"/>
      <c r="RN379" s="11"/>
      <c r="RO379" s="11"/>
      <c r="RP379" s="11"/>
      <c r="RQ379" s="11"/>
      <c r="RR379" s="11"/>
      <c r="RS379" s="11"/>
      <c r="RT379" s="11"/>
      <c r="RU379" s="11"/>
      <c r="RV379" s="11"/>
      <c r="RW379" s="11"/>
      <c r="RX379" s="11"/>
      <c r="RY379" s="11"/>
      <c r="RZ379" s="11"/>
      <c r="SA379" s="11"/>
      <c r="SB379" s="11"/>
      <c r="SC379" s="11"/>
      <c r="SD379" s="11"/>
      <c r="SE379" s="11"/>
      <c r="SF379" s="11"/>
      <c r="SG379" s="11"/>
      <c r="SH379" s="11"/>
      <c r="SI379" s="11"/>
      <c r="SJ379" s="11"/>
      <c r="SK379" s="11"/>
      <c r="SL379" s="11"/>
      <c r="SM379" s="11"/>
      <c r="SN379" s="11"/>
      <c r="SO379" s="11"/>
      <c r="SP379" s="11"/>
      <c r="SQ379" s="11"/>
      <c r="SR379" s="11"/>
      <c r="SS379" s="11"/>
      <c r="ST379" s="11"/>
      <c r="SU379" s="11"/>
      <c r="SV379" s="11"/>
      <c r="SW379" s="11"/>
      <c r="SX379" s="11"/>
      <c r="SY379" s="11"/>
      <c r="SZ379" s="11"/>
      <c r="TA379" s="11"/>
      <c r="TB379" s="11"/>
      <c r="TC379" s="11"/>
      <c r="TD379" s="11"/>
      <c r="TE379" s="11"/>
      <c r="TF379" s="11"/>
      <c r="TG379" s="11"/>
      <c r="TH379" s="11"/>
      <c r="TI379" s="11"/>
      <c r="TJ379" s="11"/>
      <c r="TK379" s="11"/>
      <c r="TL379" s="11"/>
      <c r="TM379" s="11"/>
      <c r="TN379" s="11"/>
      <c r="TO379" s="11"/>
      <c r="TP379" s="11"/>
      <c r="TQ379" s="11"/>
      <c r="TR379" s="11"/>
      <c r="TS379" s="11"/>
      <c r="TT379" s="11"/>
      <c r="TU379" s="11"/>
      <c r="TV379" s="11"/>
      <c r="TW379" s="11"/>
      <c r="TX379" s="11"/>
      <c r="TY379" s="11"/>
      <c r="TZ379" s="11"/>
    </row>
    <row r="380" spans="1:546" x14ac:dyDescent="0.25">
      <c r="A380" s="11"/>
      <c r="B380" s="72"/>
      <c r="C380" s="1" t="s">
        <v>63</v>
      </c>
      <c r="D380" s="50"/>
      <c r="E380" s="78"/>
      <c r="F380" s="1">
        <v>0.98699999999999999</v>
      </c>
      <c r="G380" s="74"/>
      <c r="I380" s="11"/>
      <c r="J380" s="41"/>
      <c r="K380" s="41"/>
      <c r="L380" s="4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  <c r="EM380" s="11"/>
      <c r="EN380" s="11"/>
      <c r="EO380" s="11"/>
      <c r="EP380" s="11"/>
      <c r="EQ380" s="11"/>
      <c r="ER380" s="11"/>
      <c r="ES380" s="11"/>
      <c r="ET380" s="11"/>
      <c r="EU380" s="11"/>
      <c r="EV380" s="11"/>
      <c r="EW380" s="11"/>
      <c r="EX380" s="11"/>
      <c r="EY380" s="11"/>
      <c r="EZ380" s="11"/>
      <c r="FA380" s="11"/>
      <c r="FB380" s="11"/>
      <c r="FC380" s="11"/>
      <c r="FD380" s="11"/>
      <c r="FE380" s="11"/>
      <c r="FF380" s="11"/>
      <c r="FG380" s="11"/>
      <c r="FH380" s="11"/>
      <c r="FI380" s="11"/>
      <c r="FJ380" s="11"/>
      <c r="FK380" s="11"/>
      <c r="FL380" s="11"/>
      <c r="FM380" s="11"/>
      <c r="FN380" s="11"/>
      <c r="FO380" s="11"/>
      <c r="FP380" s="11"/>
      <c r="FQ380" s="11"/>
      <c r="FR380" s="11"/>
      <c r="FS380" s="11"/>
      <c r="FT380" s="11"/>
      <c r="FU380" s="11"/>
      <c r="FV380" s="11"/>
      <c r="FW380" s="11"/>
      <c r="FX380" s="11"/>
      <c r="FY380" s="11"/>
      <c r="FZ380" s="11"/>
      <c r="GA380" s="11"/>
      <c r="GB380" s="11"/>
      <c r="GC380" s="11"/>
      <c r="GD380" s="11"/>
      <c r="GE380" s="11"/>
      <c r="GF380" s="11"/>
      <c r="GG380" s="11"/>
      <c r="GH380" s="11"/>
      <c r="GI380" s="11"/>
      <c r="GJ380" s="11"/>
      <c r="GK380" s="11"/>
      <c r="GL380" s="11"/>
      <c r="GM380" s="11"/>
      <c r="GN380" s="11"/>
      <c r="GO380" s="11"/>
      <c r="GP380" s="11"/>
      <c r="GQ380" s="11"/>
      <c r="GR380" s="11"/>
      <c r="GS380" s="11"/>
      <c r="GT380" s="11"/>
      <c r="GU380" s="11"/>
      <c r="GV380" s="11"/>
      <c r="GW380" s="11"/>
      <c r="GX380" s="11"/>
      <c r="GY380" s="11"/>
      <c r="GZ380" s="11"/>
      <c r="HA380" s="11"/>
      <c r="HB380" s="11"/>
      <c r="HC380" s="11"/>
      <c r="HD380" s="11"/>
      <c r="HE380" s="11"/>
      <c r="HF380" s="11"/>
      <c r="HG380" s="11"/>
      <c r="HH380" s="11"/>
      <c r="HI380" s="11"/>
      <c r="HJ380" s="11"/>
      <c r="HK380" s="11"/>
      <c r="HL380" s="11"/>
      <c r="HM380" s="11"/>
      <c r="HN380" s="11"/>
      <c r="HO380" s="11"/>
      <c r="HP380" s="11"/>
      <c r="HQ380" s="11"/>
      <c r="HR380" s="11"/>
      <c r="HS380" s="11"/>
      <c r="HT380" s="11"/>
      <c r="HU380" s="11"/>
      <c r="HV380" s="11"/>
      <c r="HW380" s="11"/>
      <c r="HX380" s="11"/>
      <c r="HY380" s="11"/>
      <c r="HZ380" s="11"/>
      <c r="IA380" s="11"/>
      <c r="IB380" s="11"/>
      <c r="IC380" s="11"/>
      <c r="ID380" s="11"/>
      <c r="IE380" s="11"/>
      <c r="IF380" s="11"/>
      <c r="IG380" s="11"/>
      <c r="IH380" s="11"/>
      <c r="II380" s="11"/>
      <c r="IJ380" s="11"/>
      <c r="IK380" s="11"/>
      <c r="IL380" s="11"/>
      <c r="IM380" s="11"/>
      <c r="IN380" s="11"/>
      <c r="IO380" s="11"/>
      <c r="IP380" s="11"/>
      <c r="IQ380" s="11"/>
      <c r="IR380" s="11"/>
      <c r="IS380" s="11"/>
      <c r="IT380" s="11"/>
      <c r="IU380" s="11"/>
      <c r="IV380" s="11"/>
      <c r="IW380" s="11"/>
      <c r="IX380" s="11"/>
      <c r="IY380" s="11"/>
      <c r="IZ380" s="11"/>
      <c r="JA380" s="11"/>
      <c r="JB380" s="11"/>
      <c r="JC380" s="11"/>
      <c r="JD380" s="11"/>
      <c r="JE380" s="11"/>
      <c r="JF380" s="11"/>
      <c r="JG380" s="11"/>
      <c r="JH380" s="11"/>
      <c r="JI380" s="11"/>
      <c r="JJ380" s="11"/>
      <c r="JK380" s="11"/>
      <c r="JL380" s="11"/>
      <c r="JM380" s="11"/>
      <c r="JN380" s="11"/>
      <c r="JO380" s="11"/>
      <c r="JP380" s="11"/>
      <c r="JQ380" s="11"/>
      <c r="JR380" s="11"/>
      <c r="JS380" s="11"/>
      <c r="JT380" s="11"/>
      <c r="JU380" s="11"/>
      <c r="JV380" s="11"/>
      <c r="JW380" s="11"/>
      <c r="JX380" s="11"/>
      <c r="JY380" s="11"/>
      <c r="JZ380" s="11"/>
      <c r="KA380" s="11"/>
      <c r="KB380" s="11"/>
      <c r="KC380" s="11"/>
      <c r="KD380" s="11"/>
      <c r="KE380" s="11"/>
      <c r="KF380" s="11"/>
      <c r="KG380" s="11"/>
      <c r="KH380" s="11"/>
      <c r="KI380" s="11"/>
      <c r="KJ380" s="11"/>
      <c r="KK380" s="11"/>
      <c r="KL380" s="11"/>
      <c r="KM380" s="11"/>
      <c r="KN380" s="11"/>
      <c r="KO380" s="11"/>
      <c r="KP380" s="11"/>
      <c r="KQ380" s="11"/>
      <c r="KR380" s="11"/>
      <c r="KS380" s="11"/>
      <c r="KT380" s="11"/>
      <c r="KU380" s="11"/>
      <c r="KV380" s="11"/>
      <c r="KW380" s="11"/>
      <c r="KX380" s="11"/>
      <c r="KY380" s="11"/>
      <c r="KZ380" s="11"/>
      <c r="LA380" s="11"/>
      <c r="LB380" s="11"/>
      <c r="LC380" s="11"/>
      <c r="LD380" s="11"/>
      <c r="LE380" s="11"/>
      <c r="LF380" s="11"/>
      <c r="LG380" s="11"/>
      <c r="LH380" s="11"/>
      <c r="LI380" s="11"/>
      <c r="LJ380" s="11"/>
      <c r="LK380" s="11"/>
      <c r="LL380" s="11"/>
      <c r="LM380" s="11"/>
      <c r="LN380" s="11"/>
      <c r="LO380" s="11"/>
      <c r="LP380" s="11"/>
      <c r="LQ380" s="11"/>
      <c r="LR380" s="11"/>
      <c r="LS380" s="11"/>
      <c r="LT380" s="11"/>
      <c r="LU380" s="11"/>
      <c r="LV380" s="11"/>
      <c r="LW380" s="11"/>
      <c r="LX380" s="11"/>
      <c r="LY380" s="11"/>
      <c r="LZ380" s="11"/>
      <c r="MA380" s="11"/>
      <c r="MB380" s="11"/>
      <c r="MC380" s="11"/>
      <c r="MD380" s="11"/>
      <c r="ME380" s="11"/>
      <c r="MF380" s="11"/>
      <c r="MG380" s="11"/>
      <c r="MH380" s="11"/>
      <c r="MI380" s="11"/>
      <c r="MJ380" s="11"/>
      <c r="MK380" s="11"/>
      <c r="ML380" s="11"/>
      <c r="MM380" s="11"/>
      <c r="MN380" s="11"/>
      <c r="MO380" s="11"/>
      <c r="MP380" s="11"/>
      <c r="MQ380" s="11"/>
      <c r="MR380" s="11"/>
      <c r="MS380" s="11"/>
      <c r="MT380" s="11"/>
      <c r="MU380" s="11"/>
      <c r="MV380" s="11"/>
      <c r="MW380" s="11"/>
      <c r="MX380" s="11"/>
      <c r="MY380" s="11"/>
      <c r="MZ380" s="11"/>
      <c r="NA380" s="11"/>
      <c r="NB380" s="11"/>
      <c r="NC380" s="11"/>
      <c r="ND380" s="11"/>
      <c r="NE380" s="11"/>
      <c r="NF380" s="11"/>
      <c r="NG380" s="11"/>
      <c r="NH380" s="11"/>
      <c r="NI380" s="11"/>
      <c r="NJ380" s="11"/>
      <c r="NK380" s="11"/>
      <c r="NL380" s="11"/>
      <c r="NM380" s="11"/>
      <c r="NN380" s="11"/>
      <c r="NO380" s="11"/>
      <c r="NP380" s="11"/>
      <c r="NQ380" s="11"/>
      <c r="NR380" s="11"/>
      <c r="NS380" s="11"/>
      <c r="NT380" s="11"/>
      <c r="NU380" s="11"/>
      <c r="NV380" s="11"/>
      <c r="NW380" s="11"/>
      <c r="NX380" s="11"/>
      <c r="NY380" s="11"/>
      <c r="NZ380" s="11"/>
      <c r="OA380" s="11"/>
      <c r="OB380" s="11"/>
      <c r="OC380" s="11"/>
      <c r="OD380" s="11"/>
      <c r="OE380" s="11"/>
      <c r="OF380" s="11"/>
      <c r="OG380" s="11"/>
      <c r="OH380" s="11"/>
      <c r="OI380" s="11"/>
      <c r="OJ380" s="11"/>
      <c r="OK380" s="11"/>
      <c r="OL380" s="11"/>
      <c r="OM380" s="11"/>
      <c r="ON380" s="11"/>
      <c r="OO380" s="11"/>
      <c r="OP380" s="11"/>
      <c r="OQ380" s="11"/>
      <c r="OR380" s="11"/>
      <c r="OS380" s="11"/>
      <c r="OT380" s="11"/>
      <c r="OU380" s="11"/>
      <c r="OV380" s="11"/>
      <c r="OW380" s="11"/>
      <c r="OX380" s="11"/>
      <c r="OY380" s="11"/>
      <c r="OZ380" s="11"/>
      <c r="PA380" s="11"/>
      <c r="PB380" s="11"/>
      <c r="PC380" s="11"/>
      <c r="PD380" s="11"/>
      <c r="PE380" s="11"/>
      <c r="PF380" s="11"/>
      <c r="PG380" s="11"/>
      <c r="PH380" s="11"/>
      <c r="PI380" s="11"/>
      <c r="PJ380" s="11"/>
      <c r="PK380" s="11"/>
      <c r="PL380" s="11"/>
      <c r="PM380" s="11"/>
      <c r="PN380" s="11"/>
      <c r="PO380" s="11"/>
      <c r="PP380" s="11"/>
      <c r="PQ380" s="11"/>
      <c r="PR380" s="11"/>
      <c r="PS380" s="11"/>
      <c r="PT380" s="11"/>
      <c r="PU380" s="11"/>
      <c r="PV380" s="11"/>
      <c r="PW380" s="11"/>
      <c r="PX380" s="11"/>
      <c r="PY380" s="11"/>
      <c r="PZ380" s="11"/>
      <c r="QA380" s="11"/>
      <c r="QB380" s="11"/>
      <c r="QC380" s="11"/>
      <c r="QD380" s="11"/>
      <c r="QE380" s="11"/>
      <c r="QF380" s="11"/>
      <c r="QG380" s="11"/>
      <c r="QH380" s="11"/>
      <c r="QI380" s="11"/>
      <c r="QJ380" s="11"/>
      <c r="QK380" s="11"/>
      <c r="QL380" s="11"/>
      <c r="QM380" s="11"/>
      <c r="QN380" s="11"/>
      <c r="QO380" s="11"/>
      <c r="QP380" s="11"/>
      <c r="QQ380" s="11"/>
      <c r="QR380" s="11"/>
      <c r="QS380" s="11"/>
      <c r="QT380" s="11"/>
      <c r="QU380" s="11"/>
      <c r="QV380" s="11"/>
      <c r="QW380" s="11"/>
      <c r="QX380" s="11"/>
      <c r="QY380" s="11"/>
      <c r="QZ380" s="11"/>
      <c r="RA380" s="11"/>
      <c r="RB380" s="11"/>
      <c r="RC380" s="11"/>
      <c r="RD380" s="11"/>
      <c r="RE380" s="11"/>
      <c r="RF380" s="11"/>
      <c r="RG380" s="11"/>
      <c r="RH380" s="11"/>
      <c r="RI380" s="11"/>
      <c r="RJ380" s="11"/>
      <c r="RK380" s="11"/>
      <c r="RL380" s="11"/>
      <c r="RM380" s="11"/>
      <c r="RN380" s="11"/>
      <c r="RO380" s="11"/>
      <c r="RP380" s="11"/>
      <c r="RQ380" s="11"/>
      <c r="RR380" s="11"/>
      <c r="RS380" s="11"/>
      <c r="RT380" s="11"/>
      <c r="RU380" s="11"/>
      <c r="RV380" s="11"/>
      <c r="RW380" s="11"/>
      <c r="RX380" s="11"/>
      <c r="RY380" s="11"/>
      <c r="RZ380" s="11"/>
      <c r="SA380" s="11"/>
      <c r="SB380" s="11"/>
      <c r="SC380" s="11"/>
      <c r="SD380" s="11"/>
      <c r="SE380" s="11"/>
      <c r="SF380" s="11"/>
      <c r="SG380" s="11"/>
      <c r="SH380" s="11"/>
      <c r="SI380" s="11"/>
      <c r="SJ380" s="11"/>
      <c r="SK380" s="11"/>
      <c r="SL380" s="11"/>
      <c r="SM380" s="11"/>
      <c r="SN380" s="11"/>
      <c r="SO380" s="11"/>
      <c r="SP380" s="11"/>
      <c r="SQ380" s="11"/>
      <c r="SR380" s="11"/>
      <c r="SS380" s="11"/>
      <c r="ST380" s="11"/>
      <c r="SU380" s="11"/>
      <c r="SV380" s="11"/>
      <c r="SW380" s="11"/>
      <c r="SX380" s="11"/>
      <c r="SY380" s="11"/>
      <c r="SZ380" s="11"/>
      <c r="TA380" s="11"/>
      <c r="TB380" s="11"/>
      <c r="TC380" s="11"/>
      <c r="TD380" s="11"/>
      <c r="TE380" s="11"/>
      <c r="TF380" s="11"/>
      <c r="TG380" s="11"/>
      <c r="TH380" s="11"/>
      <c r="TI380" s="11"/>
      <c r="TJ380" s="11"/>
      <c r="TK380" s="11"/>
      <c r="TL380" s="11"/>
      <c r="TM380" s="11"/>
      <c r="TN380" s="11"/>
      <c r="TO380" s="11"/>
      <c r="TP380" s="11"/>
      <c r="TQ380" s="11"/>
      <c r="TR380" s="11"/>
      <c r="TS380" s="11"/>
      <c r="TT380" s="11"/>
      <c r="TU380" s="11"/>
      <c r="TV380" s="11"/>
      <c r="TW380" s="11"/>
      <c r="TX380" s="11"/>
      <c r="TY380" s="11"/>
      <c r="TZ380" s="11"/>
    </row>
    <row r="381" spans="1:546" x14ac:dyDescent="0.25">
      <c r="A381" s="11"/>
      <c r="B381" s="72"/>
      <c r="C381" s="1" t="s">
        <v>47</v>
      </c>
      <c r="D381" s="50"/>
      <c r="E381" s="78"/>
      <c r="F381" s="1">
        <v>0.36599999999999999</v>
      </c>
      <c r="G381" s="74"/>
      <c r="I381" s="11"/>
      <c r="K381" s="41"/>
      <c r="L381" s="4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  <c r="EM381" s="11"/>
      <c r="EN381" s="11"/>
      <c r="EO381" s="11"/>
      <c r="EP381" s="11"/>
      <c r="EQ381" s="11"/>
      <c r="ER381" s="11"/>
      <c r="ES381" s="11"/>
      <c r="ET381" s="11"/>
      <c r="EU381" s="11"/>
      <c r="EV381" s="11"/>
      <c r="EW381" s="11"/>
      <c r="EX381" s="11"/>
      <c r="EY381" s="11"/>
      <c r="EZ381" s="11"/>
      <c r="FA381" s="11"/>
      <c r="FB381" s="11"/>
      <c r="FC381" s="11"/>
      <c r="FD381" s="11"/>
      <c r="FE381" s="11"/>
      <c r="FF381" s="11"/>
      <c r="FG381" s="11"/>
      <c r="FH381" s="11"/>
      <c r="FI381" s="11"/>
      <c r="FJ381" s="11"/>
      <c r="FK381" s="11"/>
      <c r="FL381" s="11"/>
      <c r="FM381" s="11"/>
      <c r="FN381" s="11"/>
      <c r="FO381" s="11"/>
      <c r="FP381" s="11"/>
      <c r="FQ381" s="11"/>
      <c r="FR381" s="11"/>
      <c r="FS381" s="11"/>
      <c r="FT381" s="11"/>
      <c r="FU381" s="11"/>
      <c r="FV381" s="11"/>
      <c r="FW381" s="11"/>
      <c r="FX381" s="11"/>
      <c r="FY381" s="11"/>
      <c r="FZ381" s="11"/>
      <c r="GA381" s="11"/>
      <c r="GB381" s="11"/>
      <c r="GC381" s="11"/>
      <c r="GD381" s="11"/>
      <c r="GE381" s="11"/>
      <c r="GF381" s="11"/>
      <c r="GG381" s="11"/>
      <c r="GH381" s="11"/>
      <c r="GI381" s="11"/>
      <c r="GJ381" s="11"/>
      <c r="GK381" s="11"/>
      <c r="GL381" s="11"/>
      <c r="GM381" s="11"/>
      <c r="GN381" s="11"/>
      <c r="GO381" s="11"/>
      <c r="GP381" s="11"/>
      <c r="GQ381" s="11"/>
      <c r="GR381" s="11"/>
      <c r="GS381" s="11"/>
      <c r="GT381" s="11"/>
      <c r="GU381" s="11"/>
      <c r="GV381" s="11"/>
      <c r="GW381" s="11"/>
      <c r="GX381" s="11"/>
      <c r="GY381" s="11"/>
      <c r="GZ381" s="11"/>
      <c r="HA381" s="11"/>
      <c r="HB381" s="11"/>
      <c r="HC381" s="11"/>
      <c r="HD381" s="11"/>
      <c r="HE381" s="11"/>
      <c r="HF381" s="11"/>
      <c r="HG381" s="11"/>
      <c r="HH381" s="11"/>
      <c r="HI381" s="11"/>
      <c r="HJ381" s="11"/>
      <c r="HK381" s="11"/>
      <c r="HL381" s="11"/>
      <c r="HM381" s="11"/>
      <c r="HN381" s="11"/>
      <c r="HO381" s="11"/>
      <c r="HP381" s="11"/>
      <c r="HQ381" s="11"/>
      <c r="HR381" s="11"/>
      <c r="HS381" s="11"/>
      <c r="HT381" s="11"/>
      <c r="HU381" s="11"/>
      <c r="HV381" s="11"/>
      <c r="HW381" s="11"/>
      <c r="HX381" s="11"/>
      <c r="HY381" s="11"/>
      <c r="HZ381" s="11"/>
      <c r="IA381" s="11"/>
      <c r="IB381" s="11"/>
      <c r="IC381" s="11"/>
      <c r="ID381" s="11"/>
      <c r="IE381" s="11"/>
      <c r="IF381" s="11"/>
      <c r="IG381" s="11"/>
      <c r="IH381" s="11"/>
      <c r="II381" s="11"/>
      <c r="IJ381" s="11"/>
      <c r="IK381" s="11"/>
      <c r="IL381" s="11"/>
      <c r="IM381" s="11"/>
      <c r="IN381" s="11"/>
      <c r="IO381" s="11"/>
      <c r="IP381" s="11"/>
      <c r="IQ381" s="11"/>
      <c r="IR381" s="11"/>
      <c r="IS381" s="11"/>
      <c r="IT381" s="11"/>
      <c r="IU381" s="11"/>
      <c r="IV381" s="11"/>
      <c r="IW381" s="11"/>
      <c r="IX381" s="11"/>
      <c r="IY381" s="11"/>
      <c r="IZ381" s="11"/>
      <c r="JA381" s="11"/>
      <c r="JB381" s="11"/>
      <c r="JC381" s="11"/>
      <c r="JD381" s="11"/>
      <c r="JE381" s="11"/>
      <c r="JF381" s="11"/>
      <c r="JG381" s="11"/>
      <c r="JH381" s="11"/>
      <c r="JI381" s="11"/>
      <c r="JJ381" s="11"/>
      <c r="JK381" s="11"/>
      <c r="JL381" s="11"/>
      <c r="JM381" s="11"/>
      <c r="JN381" s="11"/>
      <c r="JO381" s="11"/>
      <c r="JP381" s="11"/>
      <c r="JQ381" s="11"/>
      <c r="JR381" s="11"/>
      <c r="JS381" s="11"/>
      <c r="JT381" s="11"/>
      <c r="JU381" s="11"/>
      <c r="JV381" s="11"/>
      <c r="JW381" s="11"/>
      <c r="JX381" s="11"/>
      <c r="JY381" s="11"/>
      <c r="JZ381" s="11"/>
      <c r="KA381" s="11"/>
      <c r="KB381" s="11"/>
      <c r="KC381" s="11"/>
      <c r="KD381" s="11"/>
      <c r="KE381" s="11"/>
      <c r="KF381" s="11"/>
      <c r="KG381" s="11"/>
      <c r="KH381" s="11"/>
      <c r="KI381" s="11"/>
      <c r="KJ381" s="11"/>
      <c r="KK381" s="11"/>
      <c r="KL381" s="11"/>
      <c r="KM381" s="11"/>
      <c r="KN381" s="11"/>
      <c r="KO381" s="11"/>
      <c r="KP381" s="11"/>
      <c r="KQ381" s="11"/>
      <c r="KR381" s="11"/>
      <c r="KS381" s="11"/>
      <c r="KT381" s="11"/>
      <c r="KU381" s="11"/>
      <c r="KV381" s="11"/>
      <c r="KW381" s="11"/>
      <c r="KX381" s="11"/>
      <c r="KY381" s="11"/>
      <c r="KZ381" s="11"/>
      <c r="LA381" s="11"/>
      <c r="LB381" s="11"/>
      <c r="LC381" s="11"/>
      <c r="LD381" s="11"/>
      <c r="LE381" s="11"/>
      <c r="LF381" s="11"/>
      <c r="LG381" s="11"/>
      <c r="LH381" s="11"/>
      <c r="LI381" s="11"/>
      <c r="LJ381" s="11"/>
      <c r="LK381" s="11"/>
      <c r="LL381" s="11"/>
      <c r="LM381" s="11"/>
      <c r="LN381" s="11"/>
      <c r="LO381" s="11"/>
      <c r="LP381" s="11"/>
      <c r="LQ381" s="11"/>
      <c r="LR381" s="11"/>
      <c r="LS381" s="11"/>
      <c r="LT381" s="11"/>
      <c r="LU381" s="11"/>
      <c r="LV381" s="11"/>
      <c r="LW381" s="11"/>
      <c r="LX381" s="11"/>
      <c r="LY381" s="11"/>
      <c r="LZ381" s="11"/>
      <c r="MA381" s="11"/>
      <c r="MB381" s="11"/>
      <c r="MC381" s="11"/>
      <c r="MD381" s="11"/>
      <c r="ME381" s="11"/>
      <c r="MF381" s="11"/>
      <c r="MG381" s="11"/>
      <c r="MH381" s="11"/>
      <c r="MI381" s="11"/>
      <c r="MJ381" s="11"/>
      <c r="MK381" s="11"/>
      <c r="ML381" s="11"/>
      <c r="MM381" s="11"/>
      <c r="MN381" s="11"/>
      <c r="MO381" s="11"/>
      <c r="MP381" s="11"/>
      <c r="MQ381" s="11"/>
      <c r="MR381" s="11"/>
      <c r="MS381" s="11"/>
      <c r="MT381" s="11"/>
      <c r="MU381" s="11"/>
      <c r="MV381" s="11"/>
      <c r="MW381" s="11"/>
      <c r="MX381" s="11"/>
      <c r="MY381" s="11"/>
      <c r="MZ381" s="11"/>
      <c r="NA381" s="11"/>
      <c r="NB381" s="11"/>
      <c r="NC381" s="11"/>
      <c r="ND381" s="11"/>
      <c r="NE381" s="11"/>
      <c r="NF381" s="11"/>
      <c r="NG381" s="11"/>
      <c r="NH381" s="11"/>
      <c r="NI381" s="11"/>
      <c r="NJ381" s="11"/>
      <c r="NK381" s="11"/>
      <c r="NL381" s="11"/>
      <c r="NM381" s="11"/>
      <c r="NN381" s="11"/>
      <c r="NO381" s="11"/>
      <c r="NP381" s="11"/>
      <c r="NQ381" s="11"/>
      <c r="NR381" s="11"/>
      <c r="NS381" s="11"/>
      <c r="NT381" s="11"/>
      <c r="NU381" s="11"/>
      <c r="NV381" s="11"/>
      <c r="NW381" s="11"/>
      <c r="NX381" s="11"/>
      <c r="NY381" s="11"/>
      <c r="NZ381" s="11"/>
      <c r="OA381" s="11"/>
      <c r="OB381" s="11"/>
      <c r="OC381" s="11"/>
      <c r="OD381" s="11"/>
      <c r="OE381" s="11"/>
      <c r="OF381" s="11"/>
      <c r="OG381" s="11"/>
      <c r="OH381" s="11"/>
      <c r="OI381" s="11"/>
      <c r="OJ381" s="11"/>
      <c r="OK381" s="11"/>
      <c r="OL381" s="11"/>
      <c r="OM381" s="11"/>
      <c r="ON381" s="11"/>
      <c r="OO381" s="11"/>
      <c r="OP381" s="11"/>
      <c r="OQ381" s="11"/>
      <c r="OR381" s="11"/>
      <c r="OS381" s="11"/>
      <c r="OT381" s="11"/>
      <c r="OU381" s="11"/>
      <c r="OV381" s="11"/>
      <c r="OW381" s="11"/>
      <c r="OX381" s="11"/>
      <c r="OY381" s="11"/>
      <c r="OZ381" s="11"/>
      <c r="PA381" s="11"/>
      <c r="PB381" s="11"/>
      <c r="PC381" s="11"/>
      <c r="PD381" s="11"/>
      <c r="PE381" s="11"/>
      <c r="PF381" s="11"/>
      <c r="PG381" s="11"/>
      <c r="PH381" s="11"/>
      <c r="PI381" s="11"/>
      <c r="PJ381" s="11"/>
      <c r="PK381" s="11"/>
      <c r="PL381" s="11"/>
      <c r="PM381" s="11"/>
      <c r="PN381" s="11"/>
      <c r="PO381" s="11"/>
      <c r="PP381" s="11"/>
      <c r="PQ381" s="11"/>
      <c r="PR381" s="11"/>
      <c r="PS381" s="11"/>
      <c r="PT381" s="11"/>
      <c r="PU381" s="11"/>
      <c r="PV381" s="11"/>
      <c r="PW381" s="11"/>
      <c r="PX381" s="11"/>
      <c r="PY381" s="11"/>
      <c r="PZ381" s="11"/>
      <c r="QA381" s="11"/>
      <c r="QB381" s="11"/>
      <c r="QC381" s="11"/>
      <c r="QD381" s="11"/>
      <c r="QE381" s="11"/>
      <c r="QF381" s="11"/>
      <c r="QG381" s="11"/>
      <c r="QH381" s="11"/>
      <c r="QI381" s="11"/>
      <c r="QJ381" s="11"/>
      <c r="QK381" s="11"/>
      <c r="QL381" s="11"/>
      <c r="QM381" s="11"/>
      <c r="QN381" s="11"/>
      <c r="QO381" s="11"/>
      <c r="QP381" s="11"/>
      <c r="QQ381" s="11"/>
      <c r="QR381" s="11"/>
      <c r="QS381" s="11"/>
      <c r="QT381" s="11"/>
      <c r="QU381" s="11"/>
      <c r="QV381" s="11"/>
      <c r="QW381" s="11"/>
      <c r="QX381" s="11"/>
      <c r="QY381" s="11"/>
      <c r="QZ381" s="11"/>
      <c r="RA381" s="11"/>
      <c r="RB381" s="11"/>
      <c r="RC381" s="11"/>
      <c r="RD381" s="11"/>
      <c r="RE381" s="11"/>
      <c r="RF381" s="11"/>
      <c r="RG381" s="11"/>
      <c r="RH381" s="11"/>
      <c r="RI381" s="11"/>
      <c r="RJ381" s="11"/>
      <c r="RK381" s="11"/>
      <c r="RL381" s="11"/>
      <c r="RM381" s="11"/>
      <c r="RN381" s="11"/>
      <c r="RO381" s="11"/>
      <c r="RP381" s="11"/>
      <c r="RQ381" s="11"/>
      <c r="RR381" s="11"/>
      <c r="RS381" s="11"/>
      <c r="RT381" s="11"/>
      <c r="RU381" s="11"/>
      <c r="RV381" s="11"/>
      <c r="RW381" s="11"/>
      <c r="RX381" s="11"/>
      <c r="RY381" s="11"/>
      <c r="RZ381" s="11"/>
      <c r="SA381" s="11"/>
      <c r="SB381" s="11"/>
      <c r="SC381" s="11"/>
      <c r="SD381" s="11"/>
      <c r="SE381" s="11"/>
      <c r="SF381" s="11"/>
      <c r="SG381" s="11"/>
      <c r="SH381" s="11"/>
      <c r="SI381" s="11"/>
      <c r="SJ381" s="11"/>
      <c r="SK381" s="11"/>
      <c r="SL381" s="11"/>
      <c r="SM381" s="11"/>
      <c r="SN381" s="11"/>
      <c r="SO381" s="11"/>
      <c r="SP381" s="11"/>
      <c r="SQ381" s="11"/>
      <c r="SR381" s="11"/>
      <c r="SS381" s="11"/>
      <c r="ST381" s="11"/>
      <c r="SU381" s="11"/>
      <c r="SV381" s="11"/>
      <c r="SW381" s="11"/>
      <c r="SX381" s="11"/>
      <c r="SY381" s="11"/>
      <c r="SZ381" s="11"/>
      <c r="TA381" s="11"/>
      <c r="TB381" s="11"/>
      <c r="TC381" s="11"/>
      <c r="TD381" s="11"/>
      <c r="TE381" s="11"/>
      <c r="TF381" s="11"/>
      <c r="TG381" s="11"/>
      <c r="TH381" s="11"/>
      <c r="TI381" s="11"/>
      <c r="TJ381" s="11"/>
      <c r="TK381" s="11"/>
      <c r="TL381" s="11"/>
      <c r="TM381" s="11"/>
      <c r="TN381" s="11"/>
      <c r="TO381" s="11"/>
      <c r="TP381" s="11"/>
      <c r="TQ381" s="11"/>
      <c r="TR381" s="11"/>
      <c r="TS381" s="11"/>
      <c r="TT381" s="11"/>
      <c r="TU381" s="11"/>
      <c r="TV381" s="11"/>
      <c r="TW381" s="11"/>
      <c r="TX381" s="11"/>
      <c r="TY381" s="11"/>
      <c r="TZ381" s="11"/>
    </row>
    <row r="382" spans="1:546" x14ac:dyDescent="0.25">
      <c r="A382" s="11"/>
      <c r="B382" s="72"/>
      <c r="C382" s="1" t="s">
        <v>70</v>
      </c>
      <c r="D382" s="50"/>
      <c r="E382" s="78"/>
      <c r="F382" s="1">
        <v>4.8070000000000004</v>
      </c>
      <c r="G382" s="74"/>
      <c r="I382" s="11"/>
      <c r="J382" s="41"/>
      <c r="K382" s="41"/>
      <c r="L382" s="4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  <c r="EM382" s="11"/>
      <c r="EN382" s="11"/>
      <c r="EO382" s="11"/>
      <c r="EP382" s="11"/>
      <c r="EQ382" s="11"/>
      <c r="ER382" s="11"/>
      <c r="ES382" s="11"/>
      <c r="ET382" s="11"/>
      <c r="EU382" s="11"/>
      <c r="EV382" s="11"/>
      <c r="EW382" s="11"/>
      <c r="EX382" s="11"/>
      <c r="EY382" s="11"/>
      <c r="EZ382" s="11"/>
      <c r="FA382" s="11"/>
      <c r="FB382" s="11"/>
      <c r="FC382" s="11"/>
      <c r="FD382" s="11"/>
      <c r="FE382" s="11"/>
      <c r="FF382" s="11"/>
      <c r="FG382" s="11"/>
      <c r="FH382" s="11"/>
      <c r="FI382" s="11"/>
      <c r="FJ382" s="11"/>
      <c r="FK382" s="11"/>
      <c r="FL382" s="11"/>
      <c r="FM382" s="11"/>
      <c r="FN382" s="11"/>
      <c r="FO382" s="11"/>
      <c r="FP382" s="11"/>
      <c r="FQ382" s="11"/>
      <c r="FR382" s="11"/>
      <c r="FS382" s="11"/>
      <c r="FT382" s="11"/>
      <c r="FU382" s="11"/>
      <c r="FV382" s="11"/>
      <c r="FW382" s="11"/>
      <c r="FX382" s="11"/>
      <c r="FY382" s="11"/>
      <c r="FZ382" s="11"/>
      <c r="GA382" s="11"/>
      <c r="GB382" s="11"/>
      <c r="GC382" s="11"/>
      <c r="GD382" s="11"/>
      <c r="GE382" s="11"/>
      <c r="GF382" s="11"/>
      <c r="GG382" s="11"/>
      <c r="GH382" s="11"/>
      <c r="GI382" s="11"/>
      <c r="GJ382" s="11"/>
      <c r="GK382" s="11"/>
      <c r="GL382" s="11"/>
      <c r="GM382" s="11"/>
      <c r="GN382" s="11"/>
      <c r="GO382" s="11"/>
      <c r="GP382" s="11"/>
      <c r="GQ382" s="11"/>
      <c r="GR382" s="11"/>
      <c r="GS382" s="11"/>
      <c r="GT382" s="11"/>
      <c r="GU382" s="11"/>
      <c r="GV382" s="11"/>
      <c r="GW382" s="11"/>
      <c r="GX382" s="11"/>
      <c r="GY382" s="11"/>
      <c r="GZ382" s="11"/>
      <c r="HA382" s="11"/>
      <c r="HB382" s="11"/>
      <c r="HC382" s="11"/>
      <c r="HD382" s="11"/>
      <c r="HE382" s="11"/>
      <c r="HF382" s="11"/>
      <c r="HG382" s="11"/>
      <c r="HH382" s="11"/>
      <c r="HI382" s="11"/>
      <c r="HJ382" s="11"/>
      <c r="HK382" s="11"/>
      <c r="HL382" s="11"/>
      <c r="HM382" s="11"/>
      <c r="HN382" s="11"/>
      <c r="HO382" s="11"/>
      <c r="HP382" s="11"/>
      <c r="HQ382" s="11"/>
      <c r="HR382" s="11"/>
      <c r="HS382" s="11"/>
      <c r="HT382" s="11"/>
      <c r="HU382" s="11"/>
      <c r="HV382" s="11"/>
      <c r="HW382" s="11"/>
      <c r="HX382" s="11"/>
      <c r="HY382" s="11"/>
      <c r="HZ382" s="11"/>
      <c r="IA382" s="11"/>
      <c r="IB382" s="11"/>
      <c r="IC382" s="11"/>
      <c r="ID382" s="11"/>
      <c r="IE382" s="11"/>
      <c r="IF382" s="11"/>
      <c r="IG382" s="11"/>
      <c r="IH382" s="11"/>
      <c r="II382" s="11"/>
      <c r="IJ382" s="11"/>
      <c r="IK382" s="11"/>
      <c r="IL382" s="11"/>
      <c r="IM382" s="11"/>
      <c r="IN382" s="11"/>
      <c r="IO382" s="11"/>
      <c r="IP382" s="11"/>
      <c r="IQ382" s="11"/>
      <c r="IR382" s="11"/>
      <c r="IS382" s="11"/>
      <c r="IT382" s="11"/>
      <c r="IU382" s="11"/>
      <c r="IV382" s="11"/>
      <c r="IW382" s="11"/>
      <c r="IX382" s="11"/>
      <c r="IY382" s="11"/>
      <c r="IZ382" s="11"/>
      <c r="JA382" s="11"/>
      <c r="JB382" s="11"/>
      <c r="JC382" s="11"/>
      <c r="JD382" s="11"/>
      <c r="JE382" s="11"/>
      <c r="JF382" s="11"/>
      <c r="JG382" s="11"/>
      <c r="JH382" s="11"/>
      <c r="JI382" s="11"/>
      <c r="JJ382" s="11"/>
      <c r="JK382" s="11"/>
      <c r="JL382" s="11"/>
      <c r="JM382" s="11"/>
      <c r="JN382" s="11"/>
      <c r="JO382" s="11"/>
      <c r="JP382" s="11"/>
      <c r="JQ382" s="11"/>
      <c r="JR382" s="11"/>
      <c r="JS382" s="11"/>
      <c r="JT382" s="11"/>
      <c r="JU382" s="11"/>
      <c r="JV382" s="11"/>
      <c r="JW382" s="11"/>
      <c r="JX382" s="11"/>
      <c r="JY382" s="11"/>
      <c r="JZ382" s="11"/>
      <c r="KA382" s="11"/>
      <c r="KB382" s="11"/>
      <c r="KC382" s="11"/>
      <c r="KD382" s="11"/>
      <c r="KE382" s="11"/>
      <c r="KF382" s="11"/>
      <c r="KG382" s="11"/>
      <c r="KH382" s="11"/>
      <c r="KI382" s="11"/>
      <c r="KJ382" s="11"/>
      <c r="KK382" s="11"/>
      <c r="KL382" s="11"/>
      <c r="KM382" s="11"/>
      <c r="KN382" s="11"/>
      <c r="KO382" s="11"/>
      <c r="KP382" s="11"/>
      <c r="KQ382" s="11"/>
      <c r="KR382" s="11"/>
      <c r="KS382" s="11"/>
      <c r="KT382" s="11"/>
      <c r="KU382" s="11"/>
      <c r="KV382" s="11"/>
      <c r="KW382" s="11"/>
      <c r="KX382" s="11"/>
      <c r="KY382" s="11"/>
      <c r="KZ382" s="11"/>
      <c r="LA382" s="11"/>
      <c r="LB382" s="11"/>
      <c r="LC382" s="11"/>
      <c r="LD382" s="11"/>
      <c r="LE382" s="11"/>
      <c r="LF382" s="11"/>
      <c r="LG382" s="11"/>
      <c r="LH382" s="11"/>
      <c r="LI382" s="11"/>
      <c r="LJ382" s="11"/>
      <c r="LK382" s="11"/>
      <c r="LL382" s="11"/>
      <c r="LM382" s="11"/>
      <c r="LN382" s="11"/>
      <c r="LO382" s="11"/>
      <c r="LP382" s="11"/>
      <c r="LQ382" s="11"/>
      <c r="LR382" s="11"/>
      <c r="LS382" s="11"/>
      <c r="LT382" s="11"/>
      <c r="LU382" s="11"/>
      <c r="LV382" s="11"/>
      <c r="LW382" s="11"/>
      <c r="LX382" s="11"/>
      <c r="LY382" s="11"/>
      <c r="LZ382" s="11"/>
      <c r="MA382" s="11"/>
      <c r="MB382" s="11"/>
      <c r="MC382" s="11"/>
      <c r="MD382" s="11"/>
      <c r="ME382" s="11"/>
      <c r="MF382" s="11"/>
      <c r="MG382" s="11"/>
      <c r="MH382" s="11"/>
      <c r="MI382" s="11"/>
      <c r="MJ382" s="11"/>
      <c r="MK382" s="11"/>
      <c r="ML382" s="11"/>
      <c r="MM382" s="11"/>
      <c r="MN382" s="11"/>
      <c r="MO382" s="11"/>
      <c r="MP382" s="11"/>
      <c r="MQ382" s="11"/>
      <c r="MR382" s="11"/>
      <c r="MS382" s="11"/>
      <c r="MT382" s="11"/>
      <c r="MU382" s="11"/>
      <c r="MV382" s="11"/>
      <c r="MW382" s="11"/>
      <c r="MX382" s="11"/>
      <c r="MY382" s="11"/>
      <c r="MZ382" s="11"/>
      <c r="NA382" s="11"/>
      <c r="NB382" s="11"/>
      <c r="NC382" s="11"/>
      <c r="ND382" s="11"/>
      <c r="NE382" s="11"/>
      <c r="NF382" s="11"/>
      <c r="NG382" s="11"/>
      <c r="NH382" s="11"/>
      <c r="NI382" s="11"/>
      <c r="NJ382" s="11"/>
      <c r="NK382" s="11"/>
      <c r="NL382" s="11"/>
      <c r="NM382" s="11"/>
      <c r="NN382" s="11"/>
      <c r="NO382" s="11"/>
      <c r="NP382" s="11"/>
      <c r="NQ382" s="11"/>
      <c r="NR382" s="11"/>
      <c r="NS382" s="11"/>
      <c r="NT382" s="11"/>
      <c r="NU382" s="11"/>
      <c r="NV382" s="11"/>
      <c r="NW382" s="11"/>
      <c r="NX382" s="11"/>
      <c r="NY382" s="11"/>
      <c r="NZ382" s="11"/>
      <c r="OA382" s="11"/>
      <c r="OB382" s="11"/>
      <c r="OC382" s="11"/>
      <c r="OD382" s="11"/>
      <c r="OE382" s="11"/>
      <c r="OF382" s="11"/>
      <c r="OG382" s="11"/>
      <c r="OH382" s="11"/>
      <c r="OI382" s="11"/>
      <c r="OJ382" s="11"/>
      <c r="OK382" s="11"/>
      <c r="OL382" s="11"/>
      <c r="OM382" s="11"/>
      <c r="ON382" s="11"/>
      <c r="OO382" s="11"/>
      <c r="OP382" s="11"/>
      <c r="OQ382" s="11"/>
      <c r="OR382" s="11"/>
      <c r="OS382" s="11"/>
      <c r="OT382" s="11"/>
      <c r="OU382" s="11"/>
      <c r="OV382" s="11"/>
      <c r="OW382" s="11"/>
      <c r="OX382" s="11"/>
      <c r="OY382" s="11"/>
      <c r="OZ382" s="11"/>
      <c r="PA382" s="11"/>
      <c r="PB382" s="11"/>
      <c r="PC382" s="11"/>
      <c r="PD382" s="11"/>
      <c r="PE382" s="11"/>
      <c r="PF382" s="11"/>
      <c r="PG382" s="11"/>
      <c r="PH382" s="11"/>
      <c r="PI382" s="11"/>
      <c r="PJ382" s="11"/>
      <c r="PK382" s="11"/>
      <c r="PL382" s="11"/>
      <c r="PM382" s="11"/>
      <c r="PN382" s="11"/>
      <c r="PO382" s="11"/>
      <c r="PP382" s="11"/>
      <c r="PQ382" s="11"/>
      <c r="PR382" s="11"/>
      <c r="PS382" s="11"/>
      <c r="PT382" s="11"/>
      <c r="PU382" s="11"/>
      <c r="PV382" s="11"/>
      <c r="PW382" s="11"/>
      <c r="PX382" s="11"/>
      <c r="PY382" s="11"/>
      <c r="PZ382" s="11"/>
      <c r="QA382" s="11"/>
      <c r="QB382" s="11"/>
      <c r="QC382" s="11"/>
      <c r="QD382" s="11"/>
      <c r="QE382" s="11"/>
      <c r="QF382" s="11"/>
      <c r="QG382" s="11"/>
      <c r="QH382" s="11"/>
      <c r="QI382" s="11"/>
      <c r="QJ382" s="11"/>
      <c r="QK382" s="11"/>
      <c r="QL382" s="11"/>
      <c r="QM382" s="11"/>
      <c r="QN382" s="11"/>
      <c r="QO382" s="11"/>
      <c r="QP382" s="11"/>
      <c r="QQ382" s="11"/>
      <c r="QR382" s="11"/>
      <c r="QS382" s="11"/>
      <c r="QT382" s="11"/>
      <c r="QU382" s="11"/>
      <c r="QV382" s="11"/>
      <c r="QW382" s="11"/>
      <c r="QX382" s="11"/>
      <c r="QY382" s="11"/>
      <c r="QZ382" s="11"/>
      <c r="RA382" s="11"/>
      <c r="RB382" s="11"/>
      <c r="RC382" s="11"/>
      <c r="RD382" s="11"/>
      <c r="RE382" s="11"/>
      <c r="RF382" s="11"/>
      <c r="RG382" s="11"/>
      <c r="RH382" s="11"/>
      <c r="RI382" s="11"/>
      <c r="RJ382" s="11"/>
      <c r="RK382" s="11"/>
      <c r="RL382" s="11"/>
      <c r="RM382" s="11"/>
      <c r="RN382" s="11"/>
      <c r="RO382" s="11"/>
      <c r="RP382" s="11"/>
      <c r="RQ382" s="11"/>
      <c r="RR382" s="11"/>
      <c r="RS382" s="11"/>
      <c r="RT382" s="11"/>
      <c r="RU382" s="11"/>
      <c r="RV382" s="11"/>
      <c r="RW382" s="11"/>
      <c r="RX382" s="11"/>
      <c r="RY382" s="11"/>
      <c r="RZ382" s="11"/>
      <c r="SA382" s="11"/>
      <c r="SB382" s="11"/>
      <c r="SC382" s="11"/>
      <c r="SD382" s="11"/>
      <c r="SE382" s="11"/>
      <c r="SF382" s="11"/>
      <c r="SG382" s="11"/>
      <c r="SH382" s="11"/>
      <c r="SI382" s="11"/>
      <c r="SJ382" s="11"/>
      <c r="SK382" s="11"/>
      <c r="SL382" s="11"/>
      <c r="SM382" s="11"/>
      <c r="SN382" s="11"/>
      <c r="SO382" s="11"/>
      <c r="SP382" s="11"/>
      <c r="SQ382" s="11"/>
      <c r="SR382" s="11"/>
      <c r="SS382" s="11"/>
      <c r="ST382" s="11"/>
      <c r="SU382" s="11"/>
      <c r="SV382" s="11"/>
      <c r="SW382" s="11"/>
      <c r="SX382" s="11"/>
      <c r="SY382" s="11"/>
      <c r="SZ382" s="11"/>
      <c r="TA382" s="11"/>
      <c r="TB382" s="11"/>
      <c r="TC382" s="11"/>
      <c r="TD382" s="11"/>
      <c r="TE382" s="11"/>
      <c r="TF382" s="11"/>
      <c r="TG382" s="11"/>
      <c r="TH382" s="11"/>
      <c r="TI382" s="11"/>
      <c r="TJ382" s="11"/>
      <c r="TK382" s="11"/>
      <c r="TL382" s="11"/>
      <c r="TM382" s="11"/>
      <c r="TN382" s="11"/>
      <c r="TO382" s="11"/>
      <c r="TP382" s="11"/>
      <c r="TQ382" s="11"/>
      <c r="TR382" s="11"/>
      <c r="TS382" s="11"/>
      <c r="TT382" s="11"/>
      <c r="TU382" s="11"/>
      <c r="TV382" s="11"/>
      <c r="TW382" s="11"/>
      <c r="TX382" s="11"/>
      <c r="TY382" s="11"/>
      <c r="TZ382" s="11"/>
    </row>
    <row r="383" spans="1:546" x14ac:dyDescent="0.25">
      <c r="A383" s="11"/>
      <c r="B383" s="72"/>
      <c r="C383" s="1" t="s">
        <v>71</v>
      </c>
      <c r="D383" s="50"/>
      <c r="E383" s="79"/>
      <c r="F383" s="1">
        <v>0.13500000000000001</v>
      </c>
      <c r="G383" s="75"/>
      <c r="I383" s="11"/>
      <c r="J383" s="41"/>
      <c r="K383" s="41"/>
      <c r="L383" s="4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  <c r="EM383" s="11"/>
      <c r="EN383" s="11"/>
      <c r="EO383" s="11"/>
      <c r="EP383" s="11"/>
      <c r="EQ383" s="11"/>
      <c r="ER383" s="11"/>
      <c r="ES383" s="11"/>
      <c r="ET383" s="11"/>
      <c r="EU383" s="11"/>
      <c r="EV383" s="11"/>
      <c r="EW383" s="11"/>
      <c r="EX383" s="11"/>
      <c r="EY383" s="11"/>
      <c r="EZ383" s="11"/>
      <c r="FA383" s="11"/>
      <c r="FB383" s="11"/>
      <c r="FC383" s="11"/>
      <c r="FD383" s="11"/>
      <c r="FE383" s="11"/>
      <c r="FF383" s="11"/>
      <c r="FG383" s="11"/>
      <c r="FH383" s="11"/>
      <c r="FI383" s="11"/>
      <c r="FJ383" s="11"/>
      <c r="FK383" s="11"/>
      <c r="FL383" s="11"/>
      <c r="FM383" s="11"/>
      <c r="FN383" s="11"/>
      <c r="FO383" s="11"/>
      <c r="FP383" s="11"/>
      <c r="FQ383" s="11"/>
      <c r="FR383" s="11"/>
      <c r="FS383" s="11"/>
      <c r="FT383" s="11"/>
      <c r="FU383" s="11"/>
      <c r="FV383" s="11"/>
      <c r="FW383" s="11"/>
      <c r="FX383" s="11"/>
      <c r="FY383" s="11"/>
      <c r="FZ383" s="11"/>
      <c r="GA383" s="11"/>
      <c r="GB383" s="11"/>
      <c r="GC383" s="11"/>
      <c r="GD383" s="11"/>
      <c r="GE383" s="11"/>
      <c r="GF383" s="11"/>
      <c r="GG383" s="11"/>
      <c r="GH383" s="11"/>
      <c r="GI383" s="11"/>
      <c r="GJ383" s="11"/>
      <c r="GK383" s="11"/>
      <c r="GL383" s="11"/>
      <c r="GM383" s="11"/>
      <c r="GN383" s="11"/>
      <c r="GO383" s="11"/>
      <c r="GP383" s="11"/>
      <c r="GQ383" s="11"/>
      <c r="GR383" s="11"/>
      <c r="GS383" s="11"/>
      <c r="GT383" s="11"/>
      <c r="GU383" s="11"/>
      <c r="GV383" s="11"/>
      <c r="GW383" s="11"/>
      <c r="GX383" s="11"/>
      <c r="GY383" s="11"/>
      <c r="GZ383" s="11"/>
      <c r="HA383" s="11"/>
      <c r="HB383" s="11"/>
      <c r="HC383" s="11"/>
      <c r="HD383" s="11"/>
      <c r="HE383" s="11"/>
      <c r="HF383" s="11"/>
      <c r="HG383" s="11"/>
      <c r="HH383" s="11"/>
      <c r="HI383" s="11"/>
      <c r="HJ383" s="11"/>
      <c r="HK383" s="11"/>
      <c r="HL383" s="11"/>
      <c r="HM383" s="11"/>
      <c r="HN383" s="11"/>
      <c r="HO383" s="11"/>
      <c r="HP383" s="11"/>
      <c r="HQ383" s="11"/>
      <c r="HR383" s="11"/>
      <c r="HS383" s="11"/>
      <c r="HT383" s="11"/>
      <c r="HU383" s="11"/>
      <c r="HV383" s="11"/>
      <c r="HW383" s="11"/>
      <c r="HX383" s="11"/>
      <c r="HY383" s="11"/>
      <c r="HZ383" s="11"/>
      <c r="IA383" s="11"/>
      <c r="IB383" s="11"/>
      <c r="IC383" s="11"/>
      <c r="ID383" s="11"/>
      <c r="IE383" s="11"/>
      <c r="IF383" s="11"/>
      <c r="IG383" s="11"/>
      <c r="IH383" s="11"/>
      <c r="II383" s="11"/>
      <c r="IJ383" s="11"/>
      <c r="IK383" s="11"/>
      <c r="IL383" s="11"/>
      <c r="IM383" s="11"/>
      <c r="IN383" s="11"/>
      <c r="IO383" s="11"/>
      <c r="IP383" s="11"/>
      <c r="IQ383" s="11"/>
      <c r="IR383" s="11"/>
      <c r="IS383" s="11"/>
      <c r="IT383" s="11"/>
      <c r="IU383" s="11"/>
      <c r="IV383" s="11"/>
      <c r="IW383" s="11"/>
      <c r="IX383" s="11"/>
      <c r="IY383" s="11"/>
      <c r="IZ383" s="11"/>
      <c r="JA383" s="11"/>
      <c r="JB383" s="11"/>
      <c r="JC383" s="11"/>
      <c r="JD383" s="11"/>
      <c r="JE383" s="11"/>
      <c r="JF383" s="11"/>
      <c r="JG383" s="11"/>
      <c r="JH383" s="11"/>
      <c r="JI383" s="11"/>
      <c r="JJ383" s="11"/>
      <c r="JK383" s="11"/>
      <c r="JL383" s="11"/>
      <c r="JM383" s="11"/>
      <c r="JN383" s="11"/>
      <c r="JO383" s="11"/>
      <c r="JP383" s="11"/>
      <c r="JQ383" s="11"/>
      <c r="JR383" s="11"/>
      <c r="JS383" s="11"/>
      <c r="JT383" s="11"/>
      <c r="JU383" s="11"/>
      <c r="JV383" s="11"/>
      <c r="JW383" s="11"/>
      <c r="JX383" s="11"/>
      <c r="JY383" s="11"/>
      <c r="JZ383" s="11"/>
      <c r="KA383" s="11"/>
      <c r="KB383" s="11"/>
      <c r="KC383" s="11"/>
      <c r="KD383" s="11"/>
      <c r="KE383" s="11"/>
      <c r="KF383" s="11"/>
      <c r="KG383" s="11"/>
      <c r="KH383" s="11"/>
      <c r="KI383" s="11"/>
      <c r="KJ383" s="11"/>
      <c r="KK383" s="11"/>
      <c r="KL383" s="11"/>
      <c r="KM383" s="11"/>
      <c r="KN383" s="11"/>
      <c r="KO383" s="11"/>
      <c r="KP383" s="11"/>
      <c r="KQ383" s="11"/>
      <c r="KR383" s="11"/>
      <c r="KS383" s="11"/>
      <c r="KT383" s="11"/>
      <c r="KU383" s="11"/>
      <c r="KV383" s="11"/>
      <c r="KW383" s="11"/>
      <c r="KX383" s="11"/>
      <c r="KY383" s="11"/>
      <c r="KZ383" s="11"/>
      <c r="LA383" s="11"/>
      <c r="LB383" s="11"/>
      <c r="LC383" s="11"/>
      <c r="LD383" s="11"/>
      <c r="LE383" s="11"/>
      <c r="LF383" s="11"/>
      <c r="LG383" s="11"/>
      <c r="LH383" s="11"/>
      <c r="LI383" s="11"/>
      <c r="LJ383" s="11"/>
      <c r="LK383" s="11"/>
      <c r="LL383" s="11"/>
      <c r="LM383" s="11"/>
      <c r="LN383" s="11"/>
      <c r="LO383" s="11"/>
      <c r="LP383" s="11"/>
      <c r="LQ383" s="11"/>
      <c r="LR383" s="11"/>
      <c r="LS383" s="11"/>
      <c r="LT383" s="11"/>
      <c r="LU383" s="11"/>
      <c r="LV383" s="11"/>
      <c r="LW383" s="11"/>
      <c r="LX383" s="11"/>
      <c r="LY383" s="11"/>
      <c r="LZ383" s="11"/>
      <c r="MA383" s="11"/>
      <c r="MB383" s="11"/>
      <c r="MC383" s="11"/>
      <c r="MD383" s="11"/>
      <c r="ME383" s="11"/>
      <c r="MF383" s="11"/>
      <c r="MG383" s="11"/>
      <c r="MH383" s="11"/>
      <c r="MI383" s="11"/>
      <c r="MJ383" s="11"/>
      <c r="MK383" s="11"/>
      <c r="ML383" s="11"/>
      <c r="MM383" s="11"/>
      <c r="MN383" s="11"/>
      <c r="MO383" s="11"/>
      <c r="MP383" s="11"/>
      <c r="MQ383" s="11"/>
      <c r="MR383" s="11"/>
      <c r="MS383" s="11"/>
      <c r="MT383" s="11"/>
      <c r="MU383" s="11"/>
      <c r="MV383" s="11"/>
      <c r="MW383" s="11"/>
      <c r="MX383" s="11"/>
      <c r="MY383" s="11"/>
      <c r="MZ383" s="11"/>
      <c r="NA383" s="11"/>
      <c r="NB383" s="11"/>
      <c r="NC383" s="11"/>
      <c r="ND383" s="11"/>
      <c r="NE383" s="11"/>
      <c r="NF383" s="11"/>
      <c r="NG383" s="11"/>
      <c r="NH383" s="11"/>
      <c r="NI383" s="11"/>
      <c r="NJ383" s="11"/>
      <c r="NK383" s="11"/>
      <c r="NL383" s="11"/>
      <c r="NM383" s="11"/>
      <c r="NN383" s="11"/>
      <c r="NO383" s="11"/>
      <c r="NP383" s="11"/>
      <c r="NQ383" s="11"/>
      <c r="NR383" s="11"/>
      <c r="NS383" s="11"/>
      <c r="NT383" s="11"/>
      <c r="NU383" s="11"/>
      <c r="NV383" s="11"/>
      <c r="NW383" s="11"/>
      <c r="NX383" s="11"/>
      <c r="NY383" s="11"/>
      <c r="NZ383" s="11"/>
      <c r="OA383" s="11"/>
      <c r="OB383" s="11"/>
      <c r="OC383" s="11"/>
      <c r="OD383" s="11"/>
      <c r="OE383" s="11"/>
      <c r="OF383" s="11"/>
      <c r="OG383" s="11"/>
      <c r="OH383" s="11"/>
      <c r="OI383" s="11"/>
      <c r="OJ383" s="11"/>
      <c r="OK383" s="11"/>
      <c r="OL383" s="11"/>
      <c r="OM383" s="11"/>
      <c r="ON383" s="11"/>
      <c r="OO383" s="11"/>
      <c r="OP383" s="11"/>
      <c r="OQ383" s="11"/>
      <c r="OR383" s="11"/>
      <c r="OS383" s="11"/>
      <c r="OT383" s="11"/>
      <c r="OU383" s="11"/>
      <c r="OV383" s="11"/>
      <c r="OW383" s="11"/>
      <c r="OX383" s="11"/>
      <c r="OY383" s="11"/>
      <c r="OZ383" s="11"/>
      <c r="PA383" s="11"/>
      <c r="PB383" s="11"/>
      <c r="PC383" s="11"/>
      <c r="PD383" s="11"/>
      <c r="PE383" s="11"/>
      <c r="PF383" s="11"/>
      <c r="PG383" s="11"/>
      <c r="PH383" s="11"/>
      <c r="PI383" s="11"/>
      <c r="PJ383" s="11"/>
      <c r="PK383" s="11"/>
      <c r="PL383" s="11"/>
      <c r="PM383" s="11"/>
      <c r="PN383" s="11"/>
      <c r="PO383" s="11"/>
      <c r="PP383" s="11"/>
      <c r="PQ383" s="11"/>
      <c r="PR383" s="11"/>
      <c r="PS383" s="11"/>
      <c r="PT383" s="11"/>
      <c r="PU383" s="11"/>
      <c r="PV383" s="11"/>
      <c r="PW383" s="11"/>
      <c r="PX383" s="11"/>
      <c r="PY383" s="11"/>
      <c r="PZ383" s="11"/>
      <c r="QA383" s="11"/>
      <c r="QB383" s="11"/>
      <c r="QC383" s="11"/>
      <c r="QD383" s="11"/>
      <c r="QE383" s="11"/>
      <c r="QF383" s="11"/>
      <c r="QG383" s="11"/>
      <c r="QH383" s="11"/>
      <c r="QI383" s="11"/>
      <c r="QJ383" s="11"/>
      <c r="QK383" s="11"/>
      <c r="QL383" s="11"/>
      <c r="QM383" s="11"/>
      <c r="QN383" s="11"/>
      <c r="QO383" s="11"/>
      <c r="QP383" s="11"/>
      <c r="QQ383" s="11"/>
      <c r="QR383" s="11"/>
      <c r="QS383" s="11"/>
      <c r="QT383" s="11"/>
      <c r="QU383" s="11"/>
      <c r="QV383" s="11"/>
      <c r="QW383" s="11"/>
      <c r="QX383" s="11"/>
      <c r="QY383" s="11"/>
      <c r="QZ383" s="11"/>
      <c r="RA383" s="11"/>
      <c r="RB383" s="11"/>
      <c r="RC383" s="11"/>
      <c r="RD383" s="11"/>
      <c r="RE383" s="11"/>
      <c r="RF383" s="11"/>
      <c r="RG383" s="11"/>
      <c r="RH383" s="11"/>
      <c r="RI383" s="11"/>
      <c r="RJ383" s="11"/>
      <c r="RK383" s="11"/>
      <c r="RL383" s="11"/>
      <c r="RM383" s="11"/>
      <c r="RN383" s="11"/>
      <c r="RO383" s="11"/>
      <c r="RP383" s="11"/>
      <c r="RQ383" s="11"/>
      <c r="RR383" s="11"/>
      <c r="RS383" s="11"/>
      <c r="RT383" s="11"/>
      <c r="RU383" s="11"/>
      <c r="RV383" s="11"/>
      <c r="RW383" s="11"/>
      <c r="RX383" s="11"/>
      <c r="RY383" s="11"/>
      <c r="RZ383" s="11"/>
      <c r="SA383" s="11"/>
      <c r="SB383" s="11"/>
      <c r="SC383" s="11"/>
      <c r="SD383" s="11"/>
      <c r="SE383" s="11"/>
      <c r="SF383" s="11"/>
      <c r="SG383" s="11"/>
      <c r="SH383" s="11"/>
      <c r="SI383" s="11"/>
      <c r="SJ383" s="11"/>
      <c r="SK383" s="11"/>
      <c r="SL383" s="11"/>
      <c r="SM383" s="11"/>
      <c r="SN383" s="11"/>
      <c r="SO383" s="11"/>
      <c r="SP383" s="11"/>
      <c r="SQ383" s="11"/>
      <c r="SR383" s="11"/>
      <c r="SS383" s="11"/>
      <c r="ST383" s="11"/>
      <c r="SU383" s="11"/>
      <c r="SV383" s="11"/>
      <c r="SW383" s="11"/>
      <c r="SX383" s="11"/>
      <c r="SY383" s="11"/>
      <c r="SZ383" s="11"/>
      <c r="TA383" s="11"/>
      <c r="TB383" s="11"/>
      <c r="TC383" s="11"/>
      <c r="TD383" s="11"/>
      <c r="TE383" s="11"/>
      <c r="TF383" s="11"/>
      <c r="TG383" s="11"/>
      <c r="TH383" s="11"/>
      <c r="TI383" s="11"/>
      <c r="TJ383" s="11"/>
      <c r="TK383" s="11"/>
      <c r="TL383" s="11"/>
      <c r="TM383" s="11"/>
      <c r="TN383" s="11"/>
      <c r="TO383" s="11"/>
      <c r="TP383" s="11"/>
      <c r="TQ383" s="11"/>
      <c r="TR383" s="11"/>
      <c r="TS383" s="11"/>
      <c r="TT383" s="11"/>
      <c r="TU383" s="11"/>
      <c r="TV383" s="11"/>
      <c r="TW383" s="11"/>
      <c r="TX383" s="11"/>
      <c r="TY383" s="11"/>
      <c r="TZ383" s="11"/>
    </row>
    <row r="384" spans="1:546" x14ac:dyDescent="0.25">
      <c r="A384" s="11"/>
      <c r="B384" s="72">
        <v>4290</v>
      </c>
      <c r="C384" s="1" t="s">
        <v>3</v>
      </c>
      <c r="D384" s="1">
        <v>0.317</v>
      </c>
      <c r="E384" s="77">
        <f>AVERAGE(D384:D387)</f>
        <v>0.2475</v>
      </c>
      <c r="F384" s="1">
        <v>0.14599999999999999</v>
      </c>
      <c r="G384" s="73">
        <f t="shared" ref="G384" si="22">AVERAGE(F384:F391)</f>
        <v>0.360875</v>
      </c>
      <c r="I384" s="11"/>
      <c r="J384" s="41"/>
      <c r="K384" s="41"/>
      <c r="L384" s="4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  <c r="EM384" s="11"/>
      <c r="EN384" s="11"/>
      <c r="EO384" s="11"/>
      <c r="EP384" s="11"/>
      <c r="EQ384" s="11"/>
      <c r="ER384" s="11"/>
      <c r="ES384" s="11"/>
      <c r="ET384" s="11"/>
      <c r="EU384" s="11"/>
      <c r="EV384" s="11"/>
      <c r="EW384" s="11"/>
      <c r="EX384" s="11"/>
      <c r="EY384" s="11"/>
      <c r="EZ384" s="11"/>
      <c r="FA384" s="11"/>
      <c r="FB384" s="11"/>
      <c r="FC384" s="11"/>
      <c r="FD384" s="11"/>
      <c r="FE384" s="11"/>
      <c r="FF384" s="11"/>
      <c r="FG384" s="11"/>
      <c r="FH384" s="11"/>
      <c r="FI384" s="11"/>
      <c r="FJ384" s="11"/>
      <c r="FK384" s="11"/>
      <c r="FL384" s="11"/>
      <c r="FM384" s="11"/>
      <c r="FN384" s="11"/>
      <c r="FO384" s="11"/>
      <c r="FP384" s="11"/>
      <c r="FQ384" s="11"/>
      <c r="FR384" s="11"/>
      <c r="FS384" s="11"/>
      <c r="FT384" s="11"/>
      <c r="FU384" s="11"/>
      <c r="FV384" s="11"/>
      <c r="FW384" s="11"/>
      <c r="FX384" s="11"/>
      <c r="FY384" s="11"/>
      <c r="FZ384" s="11"/>
      <c r="GA384" s="11"/>
      <c r="GB384" s="11"/>
      <c r="GC384" s="11"/>
      <c r="GD384" s="11"/>
      <c r="GE384" s="11"/>
      <c r="GF384" s="11"/>
      <c r="GG384" s="11"/>
      <c r="GH384" s="11"/>
      <c r="GI384" s="11"/>
      <c r="GJ384" s="11"/>
      <c r="GK384" s="11"/>
      <c r="GL384" s="11"/>
      <c r="GM384" s="11"/>
      <c r="GN384" s="11"/>
      <c r="GO384" s="11"/>
      <c r="GP384" s="11"/>
      <c r="GQ384" s="11"/>
      <c r="GR384" s="11"/>
      <c r="GS384" s="11"/>
      <c r="GT384" s="11"/>
      <c r="GU384" s="11"/>
      <c r="GV384" s="11"/>
      <c r="GW384" s="11"/>
      <c r="GX384" s="11"/>
      <c r="GY384" s="11"/>
      <c r="GZ384" s="11"/>
      <c r="HA384" s="11"/>
      <c r="HB384" s="11"/>
      <c r="HC384" s="11"/>
      <c r="HD384" s="11"/>
      <c r="HE384" s="11"/>
      <c r="HF384" s="11"/>
      <c r="HG384" s="11"/>
      <c r="HH384" s="11"/>
      <c r="HI384" s="11"/>
      <c r="HJ384" s="11"/>
      <c r="HK384" s="11"/>
      <c r="HL384" s="11"/>
      <c r="HM384" s="11"/>
      <c r="HN384" s="11"/>
      <c r="HO384" s="11"/>
      <c r="HP384" s="11"/>
      <c r="HQ384" s="11"/>
      <c r="HR384" s="11"/>
      <c r="HS384" s="11"/>
      <c r="HT384" s="11"/>
      <c r="HU384" s="11"/>
      <c r="HV384" s="11"/>
      <c r="HW384" s="11"/>
      <c r="HX384" s="11"/>
      <c r="HY384" s="11"/>
      <c r="HZ384" s="11"/>
      <c r="IA384" s="11"/>
      <c r="IB384" s="11"/>
      <c r="IC384" s="11"/>
      <c r="ID384" s="11"/>
      <c r="IE384" s="11"/>
      <c r="IF384" s="11"/>
      <c r="IG384" s="11"/>
      <c r="IH384" s="11"/>
      <c r="II384" s="11"/>
      <c r="IJ384" s="11"/>
      <c r="IK384" s="11"/>
      <c r="IL384" s="11"/>
      <c r="IM384" s="11"/>
      <c r="IN384" s="11"/>
      <c r="IO384" s="11"/>
      <c r="IP384" s="11"/>
      <c r="IQ384" s="11"/>
      <c r="IR384" s="11"/>
      <c r="IS384" s="11"/>
      <c r="IT384" s="11"/>
      <c r="IU384" s="11"/>
      <c r="IV384" s="11"/>
      <c r="IW384" s="11"/>
      <c r="IX384" s="11"/>
      <c r="IY384" s="11"/>
      <c r="IZ384" s="11"/>
      <c r="JA384" s="11"/>
      <c r="JB384" s="11"/>
      <c r="JC384" s="11"/>
      <c r="JD384" s="11"/>
      <c r="JE384" s="11"/>
      <c r="JF384" s="11"/>
      <c r="JG384" s="11"/>
      <c r="JH384" s="11"/>
      <c r="JI384" s="11"/>
      <c r="JJ384" s="11"/>
      <c r="JK384" s="11"/>
      <c r="JL384" s="11"/>
      <c r="JM384" s="11"/>
      <c r="JN384" s="11"/>
      <c r="JO384" s="11"/>
      <c r="JP384" s="11"/>
      <c r="JQ384" s="11"/>
      <c r="JR384" s="11"/>
      <c r="JS384" s="11"/>
      <c r="JT384" s="11"/>
      <c r="JU384" s="11"/>
      <c r="JV384" s="11"/>
      <c r="JW384" s="11"/>
      <c r="JX384" s="11"/>
      <c r="JY384" s="11"/>
      <c r="JZ384" s="11"/>
      <c r="KA384" s="11"/>
      <c r="KB384" s="11"/>
      <c r="KC384" s="11"/>
      <c r="KD384" s="11"/>
      <c r="KE384" s="11"/>
      <c r="KF384" s="11"/>
      <c r="KG384" s="11"/>
      <c r="KH384" s="11"/>
      <c r="KI384" s="11"/>
      <c r="KJ384" s="11"/>
      <c r="KK384" s="11"/>
      <c r="KL384" s="11"/>
      <c r="KM384" s="11"/>
      <c r="KN384" s="11"/>
      <c r="KO384" s="11"/>
      <c r="KP384" s="11"/>
      <c r="KQ384" s="11"/>
      <c r="KR384" s="11"/>
      <c r="KS384" s="11"/>
      <c r="KT384" s="11"/>
      <c r="KU384" s="11"/>
      <c r="KV384" s="11"/>
      <c r="KW384" s="11"/>
      <c r="KX384" s="11"/>
      <c r="KY384" s="11"/>
      <c r="KZ384" s="11"/>
      <c r="LA384" s="11"/>
      <c r="LB384" s="11"/>
      <c r="LC384" s="11"/>
      <c r="LD384" s="11"/>
      <c r="LE384" s="11"/>
      <c r="LF384" s="11"/>
      <c r="LG384" s="11"/>
      <c r="LH384" s="11"/>
      <c r="LI384" s="11"/>
      <c r="LJ384" s="11"/>
      <c r="LK384" s="11"/>
      <c r="LL384" s="11"/>
      <c r="LM384" s="11"/>
      <c r="LN384" s="11"/>
      <c r="LO384" s="11"/>
      <c r="LP384" s="11"/>
      <c r="LQ384" s="11"/>
      <c r="LR384" s="11"/>
      <c r="LS384" s="11"/>
      <c r="LT384" s="11"/>
      <c r="LU384" s="11"/>
      <c r="LV384" s="11"/>
      <c r="LW384" s="11"/>
      <c r="LX384" s="11"/>
      <c r="LY384" s="11"/>
      <c r="LZ384" s="11"/>
      <c r="MA384" s="11"/>
      <c r="MB384" s="11"/>
      <c r="MC384" s="11"/>
      <c r="MD384" s="11"/>
      <c r="ME384" s="11"/>
      <c r="MF384" s="11"/>
      <c r="MG384" s="11"/>
      <c r="MH384" s="11"/>
      <c r="MI384" s="11"/>
      <c r="MJ384" s="11"/>
      <c r="MK384" s="11"/>
      <c r="ML384" s="11"/>
      <c r="MM384" s="11"/>
      <c r="MN384" s="11"/>
      <c r="MO384" s="11"/>
      <c r="MP384" s="11"/>
      <c r="MQ384" s="11"/>
      <c r="MR384" s="11"/>
      <c r="MS384" s="11"/>
      <c r="MT384" s="11"/>
      <c r="MU384" s="11"/>
      <c r="MV384" s="11"/>
      <c r="MW384" s="11"/>
      <c r="MX384" s="11"/>
      <c r="MY384" s="11"/>
      <c r="MZ384" s="11"/>
      <c r="NA384" s="11"/>
      <c r="NB384" s="11"/>
      <c r="NC384" s="11"/>
      <c r="ND384" s="11"/>
      <c r="NE384" s="11"/>
      <c r="NF384" s="11"/>
      <c r="NG384" s="11"/>
      <c r="NH384" s="11"/>
      <c r="NI384" s="11"/>
      <c r="NJ384" s="11"/>
      <c r="NK384" s="11"/>
      <c r="NL384" s="11"/>
      <c r="NM384" s="11"/>
      <c r="NN384" s="11"/>
      <c r="NO384" s="11"/>
      <c r="NP384" s="11"/>
      <c r="NQ384" s="11"/>
      <c r="NR384" s="11"/>
      <c r="NS384" s="11"/>
      <c r="NT384" s="11"/>
      <c r="NU384" s="11"/>
      <c r="NV384" s="11"/>
      <c r="NW384" s="11"/>
      <c r="NX384" s="11"/>
      <c r="NY384" s="11"/>
      <c r="NZ384" s="11"/>
      <c r="OA384" s="11"/>
      <c r="OB384" s="11"/>
      <c r="OC384" s="11"/>
      <c r="OD384" s="11"/>
      <c r="OE384" s="11"/>
      <c r="OF384" s="11"/>
      <c r="OG384" s="11"/>
      <c r="OH384" s="11"/>
      <c r="OI384" s="11"/>
      <c r="OJ384" s="11"/>
      <c r="OK384" s="11"/>
      <c r="OL384" s="11"/>
      <c r="OM384" s="11"/>
      <c r="ON384" s="11"/>
      <c r="OO384" s="11"/>
      <c r="OP384" s="11"/>
      <c r="OQ384" s="11"/>
      <c r="OR384" s="11"/>
      <c r="OS384" s="11"/>
      <c r="OT384" s="11"/>
      <c r="OU384" s="11"/>
      <c r="OV384" s="11"/>
      <c r="OW384" s="11"/>
      <c r="OX384" s="11"/>
      <c r="OY384" s="11"/>
      <c r="OZ384" s="11"/>
      <c r="PA384" s="11"/>
      <c r="PB384" s="11"/>
      <c r="PC384" s="11"/>
      <c r="PD384" s="11"/>
      <c r="PE384" s="11"/>
      <c r="PF384" s="11"/>
      <c r="PG384" s="11"/>
      <c r="PH384" s="11"/>
      <c r="PI384" s="11"/>
      <c r="PJ384" s="11"/>
      <c r="PK384" s="11"/>
      <c r="PL384" s="11"/>
      <c r="PM384" s="11"/>
      <c r="PN384" s="11"/>
      <c r="PO384" s="11"/>
      <c r="PP384" s="11"/>
      <c r="PQ384" s="11"/>
      <c r="PR384" s="11"/>
      <c r="PS384" s="11"/>
      <c r="PT384" s="11"/>
      <c r="PU384" s="11"/>
      <c r="PV384" s="11"/>
      <c r="PW384" s="11"/>
      <c r="PX384" s="11"/>
      <c r="PY384" s="11"/>
      <c r="PZ384" s="11"/>
      <c r="QA384" s="11"/>
      <c r="QB384" s="11"/>
      <c r="QC384" s="11"/>
      <c r="QD384" s="11"/>
      <c r="QE384" s="11"/>
      <c r="QF384" s="11"/>
      <c r="QG384" s="11"/>
      <c r="QH384" s="11"/>
      <c r="QI384" s="11"/>
      <c r="QJ384" s="11"/>
      <c r="QK384" s="11"/>
      <c r="QL384" s="11"/>
      <c r="QM384" s="11"/>
      <c r="QN384" s="11"/>
      <c r="QO384" s="11"/>
      <c r="QP384" s="11"/>
      <c r="QQ384" s="11"/>
      <c r="QR384" s="11"/>
      <c r="QS384" s="11"/>
      <c r="QT384" s="11"/>
      <c r="QU384" s="11"/>
      <c r="QV384" s="11"/>
      <c r="QW384" s="11"/>
      <c r="QX384" s="11"/>
      <c r="QY384" s="11"/>
      <c r="QZ384" s="11"/>
      <c r="RA384" s="11"/>
      <c r="RB384" s="11"/>
      <c r="RC384" s="11"/>
      <c r="RD384" s="11"/>
      <c r="RE384" s="11"/>
      <c r="RF384" s="11"/>
      <c r="RG384" s="11"/>
      <c r="RH384" s="11"/>
      <c r="RI384" s="11"/>
      <c r="RJ384" s="11"/>
      <c r="RK384" s="11"/>
      <c r="RL384" s="11"/>
      <c r="RM384" s="11"/>
      <c r="RN384" s="11"/>
      <c r="RO384" s="11"/>
      <c r="RP384" s="11"/>
      <c r="RQ384" s="11"/>
      <c r="RR384" s="11"/>
      <c r="RS384" s="11"/>
      <c r="RT384" s="11"/>
      <c r="RU384" s="11"/>
      <c r="RV384" s="11"/>
      <c r="RW384" s="11"/>
      <c r="RX384" s="11"/>
      <c r="RY384" s="11"/>
      <c r="RZ384" s="11"/>
      <c r="SA384" s="11"/>
      <c r="SB384" s="11"/>
      <c r="SC384" s="11"/>
      <c r="SD384" s="11"/>
      <c r="SE384" s="11"/>
      <c r="SF384" s="11"/>
      <c r="SG384" s="11"/>
      <c r="SH384" s="11"/>
      <c r="SI384" s="11"/>
      <c r="SJ384" s="11"/>
      <c r="SK384" s="11"/>
      <c r="SL384" s="11"/>
      <c r="SM384" s="11"/>
      <c r="SN384" s="11"/>
      <c r="SO384" s="11"/>
      <c r="SP384" s="11"/>
      <c r="SQ384" s="11"/>
      <c r="SR384" s="11"/>
      <c r="SS384" s="11"/>
      <c r="ST384" s="11"/>
      <c r="SU384" s="11"/>
      <c r="SV384" s="11"/>
      <c r="SW384" s="11"/>
      <c r="SX384" s="11"/>
      <c r="SY384" s="11"/>
      <c r="SZ384" s="11"/>
      <c r="TA384" s="11"/>
      <c r="TB384" s="11"/>
      <c r="TC384" s="11"/>
      <c r="TD384" s="11"/>
      <c r="TE384" s="11"/>
      <c r="TF384" s="11"/>
      <c r="TG384" s="11"/>
      <c r="TH384" s="11"/>
      <c r="TI384" s="11"/>
      <c r="TJ384" s="11"/>
      <c r="TK384" s="11"/>
      <c r="TL384" s="11"/>
      <c r="TM384" s="11"/>
      <c r="TN384" s="11"/>
      <c r="TO384" s="11"/>
      <c r="TP384" s="11"/>
      <c r="TQ384" s="11"/>
      <c r="TR384" s="11"/>
      <c r="TS384" s="11"/>
      <c r="TT384" s="11"/>
      <c r="TU384" s="11"/>
      <c r="TV384" s="11"/>
      <c r="TW384" s="11"/>
      <c r="TX384" s="11"/>
      <c r="TY384" s="11"/>
      <c r="TZ384" s="11"/>
    </row>
    <row r="385" spans="1:546" x14ac:dyDescent="0.25">
      <c r="A385" s="11"/>
      <c r="B385" s="72"/>
      <c r="C385" s="1" t="s">
        <v>4</v>
      </c>
      <c r="D385" s="1">
        <v>0.371</v>
      </c>
      <c r="E385" s="78"/>
      <c r="F385" s="1">
        <v>0.17299999999999999</v>
      </c>
      <c r="G385" s="74"/>
      <c r="I385" s="11" t="s">
        <v>140</v>
      </c>
      <c r="J385" s="41"/>
      <c r="K385" s="41"/>
      <c r="L385" s="4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  <c r="EM385" s="11"/>
      <c r="EN385" s="11"/>
      <c r="EO385" s="11"/>
      <c r="EP385" s="11"/>
      <c r="EQ385" s="11"/>
      <c r="ER385" s="11"/>
      <c r="ES385" s="11"/>
      <c r="ET385" s="11"/>
      <c r="EU385" s="11"/>
      <c r="EV385" s="11"/>
      <c r="EW385" s="11"/>
      <c r="EX385" s="11"/>
      <c r="EY385" s="11"/>
      <c r="EZ385" s="11"/>
      <c r="FA385" s="11"/>
      <c r="FB385" s="11"/>
      <c r="FC385" s="11"/>
      <c r="FD385" s="11"/>
      <c r="FE385" s="11"/>
      <c r="FF385" s="11"/>
      <c r="FG385" s="11"/>
      <c r="FH385" s="11"/>
      <c r="FI385" s="11"/>
      <c r="FJ385" s="11"/>
      <c r="FK385" s="11"/>
      <c r="FL385" s="11"/>
      <c r="FM385" s="11"/>
      <c r="FN385" s="11"/>
      <c r="FO385" s="11"/>
      <c r="FP385" s="11"/>
      <c r="FQ385" s="11"/>
      <c r="FR385" s="11"/>
      <c r="FS385" s="11"/>
      <c r="FT385" s="11"/>
      <c r="FU385" s="11"/>
      <c r="FV385" s="11"/>
      <c r="FW385" s="11"/>
      <c r="FX385" s="11"/>
      <c r="FY385" s="11"/>
      <c r="FZ385" s="11"/>
      <c r="GA385" s="11"/>
      <c r="GB385" s="11"/>
      <c r="GC385" s="11"/>
      <c r="GD385" s="11"/>
      <c r="GE385" s="11"/>
      <c r="GF385" s="11"/>
      <c r="GG385" s="11"/>
      <c r="GH385" s="11"/>
      <c r="GI385" s="11"/>
      <c r="GJ385" s="11"/>
      <c r="GK385" s="11"/>
      <c r="GL385" s="11"/>
      <c r="GM385" s="11"/>
      <c r="GN385" s="11"/>
      <c r="GO385" s="11"/>
      <c r="GP385" s="11"/>
      <c r="GQ385" s="11"/>
      <c r="GR385" s="11"/>
      <c r="GS385" s="11"/>
      <c r="GT385" s="11"/>
      <c r="GU385" s="11"/>
      <c r="GV385" s="11"/>
      <c r="GW385" s="11"/>
      <c r="GX385" s="11"/>
      <c r="GY385" s="11"/>
      <c r="GZ385" s="11"/>
      <c r="HA385" s="11"/>
      <c r="HB385" s="11"/>
      <c r="HC385" s="11"/>
      <c r="HD385" s="11"/>
      <c r="HE385" s="11"/>
      <c r="HF385" s="11"/>
      <c r="HG385" s="11"/>
      <c r="HH385" s="11"/>
      <c r="HI385" s="11"/>
      <c r="HJ385" s="11"/>
      <c r="HK385" s="11"/>
      <c r="HL385" s="11"/>
      <c r="HM385" s="11"/>
      <c r="HN385" s="11"/>
      <c r="HO385" s="11"/>
      <c r="HP385" s="11"/>
      <c r="HQ385" s="11"/>
      <c r="HR385" s="11"/>
      <c r="HS385" s="11"/>
      <c r="HT385" s="11"/>
      <c r="HU385" s="11"/>
      <c r="HV385" s="11"/>
      <c r="HW385" s="11"/>
      <c r="HX385" s="11"/>
      <c r="HY385" s="11"/>
      <c r="HZ385" s="11"/>
      <c r="IA385" s="11"/>
      <c r="IB385" s="11"/>
      <c r="IC385" s="11"/>
      <c r="ID385" s="11"/>
      <c r="IE385" s="11"/>
      <c r="IF385" s="11"/>
      <c r="IG385" s="11"/>
      <c r="IH385" s="11"/>
      <c r="II385" s="11"/>
      <c r="IJ385" s="11"/>
      <c r="IK385" s="11"/>
      <c r="IL385" s="11"/>
      <c r="IM385" s="11"/>
      <c r="IN385" s="11"/>
      <c r="IO385" s="11"/>
      <c r="IP385" s="11"/>
      <c r="IQ385" s="11"/>
      <c r="IR385" s="11"/>
      <c r="IS385" s="11"/>
      <c r="IT385" s="11"/>
      <c r="IU385" s="11"/>
      <c r="IV385" s="11"/>
      <c r="IW385" s="11"/>
      <c r="IX385" s="11"/>
      <c r="IY385" s="11"/>
      <c r="IZ385" s="11"/>
      <c r="JA385" s="11"/>
      <c r="JB385" s="11"/>
      <c r="JC385" s="11"/>
      <c r="JD385" s="11"/>
      <c r="JE385" s="11"/>
      <c r="JF385" s="11"/>
      <c r="JG385" s="11"/>
      <c r="JH385" s="11"/>
      <c r="JI385" s="11"/>
      <c r="JJ385" s="11"/>
      <c r="JK385" s="11"/>
      <c r="JL385" s="11"/>
      <c r="JM385" s="11"/>
      <c r="JN385" s="11"/>
      <c r="JO385" s="11"/>
      <c r="JP385" s="11"/>
      <c r="JQ385" s="11"/>
      <c r="JR385" s="11"/>
      <c r="JS385" s="11"/>
      <c r="JT385" s="11"/>
      <c r="JU385" s="11"/>
      <c r="JV385" s="11"/>
      <c r="JW385" s="11"/>
      <c r="JX385" s="11"/>
      <c r="JY385" s="11"/>
      <c r="JZ385" s="11"/>
      <c r="KA385" s="11"/>
      <c r="KB385" s="11"/>
      <c r="KC385" s="11"/>
      <c r="KD385" s="11"/>
      <c r="KE385" s="11"/>
      <c r="KF385" s="11"/>
      <c r="KG385" s="11"/>
      <c r="KH385" s="11"/>
      <c r="KI385" s="11"/>
      <c r="KJ385" s="11"/>
      <c r="KK385" s="11"/>
      <c r="KL385" s="11"/>
      <c r="KM385" s="11"/>
      <c r="KN385" s="11"/>
      <c r="KO385" s="11"/>
      <c r="KP385" s="11"/>
      <c r="KQ385" s="11"/>
      <c r="KR385" s="11"/>
      <c r="KS385" s="11"/>
      <c r="KT385" s="11"/>
      <c r="KU385" s="11"/>
      <c r="KV385" s="11"/>
      <c r="KW385" s="11"/>
      <c r="KX385" s="11"/>
      <c r="KY385" s="11"/>
      <c r="KZ385" s="11"/>
      <c r="LA385" s="11"/>
      <c r="LB385" s="11"/>
      <c r="LC385" s="11"/>
      <c r="LD385" s="11"/>
      <c r="LE385" s="11"/>
      <c r="LF385" s="11"/>
      <c r="LG385" s="11"/>
      <c r="LH385" s="11"/>
      <c r="LI385" s="11"/>
      <c r="LJ385" s="11"/>
      <c r="LK385" s="11"/>
      <c r="LL385" s="11"/>
      <c r="LM385" s="11"/>
      <c r="LN385" s="11"/>
      <c r="LO385" s="11"/>
      <c r="LP385" s="11"/>
      <c r="LQ385" s="11"/>
      <c r="LR385" s="11"/>
      <c r="LS385" s="11"/>
      <c r="LT385" s="11"/>
      <c r="LU385" s="11"/>
      <c r="LV385" s="11"/>
      <c r="LW385" s="11"/>
      <c r="LX385" s="11"/>
      <c r="LY385" s="11"/>
      <c r="LZ385" s="11"/>
      <c r="MA385" s="11"/>
      <c r="MB385" s="11"/>
      <c r="MC385" s="11"/>
      <c r="MD385" s="11"/>
      <c r="ME385" s="11"/>
      <c r="MF385" s="11"/>
      <c r="MG385" s="11"/>
      <c r="MH385" s="11"/>
      <c r="MI385" s="11"/>
      <c r="MJ385" s="11"/>
      <c r="MK385" s="11"/>
      <c r="ML385" s="11"/>
      <c r="MM385" s="11"/>
      <c r="MN385" s="11"/>
      <c r="MO385" s="11"/>
      <c r="MP385" s="11"/>
      <c r="MQ385" s="11"/>
      <c r="MR385" s="11"/>
      <c r="MS385" s="11"/>
      <c r="MT385" s="11"/>
      <c r="MU385" s="11"/>
      <c r="MV385" s="11"/>
      <c r="MW385" s="11"/>
      <c r="MX385" s="11"/>
      <c r="MY385" s="11"/>
      <c r="MZ385" s="11"/>
      <c r="NA385" s="11"/>
      <c r="NB385" s="11"/>
      <c r="NC385" s="11"/>
      <c r="ND385" s="11"/>
      <c r="NE385" s="11"/>
      <c r="NF385" s="11"/>
      <c r="NG385" s="11"/>
      <c r="NH385" s="11"/>
      <c r="NI385" s="11"/>
      <c r="NJ385" s="11"/>
      <c r="NK385" s="11"/>
      <c r="NL385" s="11"/>
      <c r="NM385" s="11"/>
      <c r="NN385" s="11"/>
      <c r="NO385" s="11"/>
      <c r="NP385" s="11"/>
      <c r="NQ385" s="11"/>
      <c r="NR385" s="11"/>
      <c r="NS385" s="11"/>
      <c r="NT385" s="11"/>
      <c r="NU385" s="11"/>
      <c r="NV385" s="11"/>
      <c r="NW385" s="11"/>
      <c r="NX385" s="11"/>
      <c r="NY385" s="11"/>
      <c r="NZ385" s="11"/>
      <c r="OA385" s="11"/>
      <c r="OB385" s="11"/>
      <c r="OC385" s="11"/>
      <c r="OD385" s="11"/>
      <c r="OE385" s="11"/>
      <c r="OF385" s="11"/>
      <c r="OG385" s="11"/>
      <c r="OH385" s="11"/>
      <c r="OI385" s="11"/>
      <c r="OJ385" s="11"/>
      <c r="OK385" s="11"/>
      <c r="OL385" s="11"/>
      <c r="OM385" s="11"/>
      <c r="ON385" s="11"/>
      <c r="OO385" s="11"/>
      <c r="OP385" s="11"/>
      <c r="OQ385" s="11"/>
      <c r="OR385" s="11"/>
      <c r="OS385" s="11"/>
      <c r="OT385" s="11"/>
      <c r="OU385" s="11"/>
      <c r="OV385" s="11"/>
      <c r="OW385" s="11"/>
      <c r="OX385" s="11"/>
      <c r="OY385" s="11"/>
      <c r="OZ385" s="11"/>
      <c r="PA385" s="11"/>
      <c r="PB385" s="11"/>
      <c r="PC385" s="11"/>
      <c r="PD385" s="11"/>
      <c r="PE385" s="11"/>
      <c r="PF385" s="11"/>
      <c r="PG385" s="11"/>
      <c r="PH385" s="11"/>
      <c r="PI385" s="11"/>
      <c r="PJ385" s="11"/>
      <c r="PK385" s="11"/>
      <c r="PL385" s="11"/>
      <c r="PM385" s="11"/>
      <c r="PN385" s="11"/>
      <c r="PO385" s="11"/>
      <c r="PP385" s="11"/>
      <c r="PQ385" s="11"/>
      <c r="PR385" s="11"/>
      <c r="PS385" s="11"/>
      <c r="PT385" s="11"/>
      <c r="PU385" s="11"/>
      <c r="PV385" s="11"/>
      <c r="PW385" s="11"/>
      <c r="PX385" s="11"/>
      <c r="PY385" s="11"/>
      <c r="PZ385" s="11"/>
      <c r="QA385" s="11"/>
      <c r="QB385" s="11"/>
      <c r="QC385" s="11"/>
      <c r="QD385" s="11"/>
      <c r="QE385" s="11"/>
      <c r="QF385" s="11"/>
      <c r="QG385" s="11"/>
      <c r="QH385" s="11"/>
      <c r="QI385" s="11"/>
      <c r="QJ385" s="11"/>
      <c r="QK385" s="11"/>
      <c r="QL385" s="11"/>
      <c r="QM385" s="11"/>
      <c r="QN385" s="11"/>
      <c r="QO385" s="11"/>
      <c r="QP385" s="11"/>
      <c r="QQ385" s="11"/>
      <c r="QR385" s="11"/>
      <c r="QS385" s="11"/>
      <c r="QT385" s="11"/>
      <c r="QU385" s="11"/>
      <c r="QV385" s="11"/>
      <c r="QW385" s="11"/>
      <c r="QX385" s="11"/>
      <c r="QY385" s="11"/>
      <c r="QZ385" s="11"/>
      <c r="RA385" s="11"/>
      <c r="RB385" s="11"/>
      <c r="RC385" s="11"/>
      <c r="RD385" s="11"/>
      <c r="RE385" s="11"/>
      <c r="RF385" s="11"/>
      <c r="RG385" s="11"/>
      <c r="RH385" s="11"/>
      <c r="RI385" s="11"/>
      <c r="RJ385" s="11"/>
      <c r="RK385" s="11"/>
      <c r="RL385" s="11"/>
      <c r="RM385" s="11"/>
      <c r="RN385" s="11"/>
      <c r="RO385" s="11"/>
      <c r="RP385" s="11"/>
      <c r="RQ385" s="11"/>
      <c r="RR385" s="11"/>
      <c r="RS385" s="11"/>
      <c r="RT385" s="11"/>
      <c r="RU385" s="11"/>
      <c r="RV385" s="11"/>
      <c r="RW385" s="11"/>
      <c r="RX385" s="11"/>
      <c r="RY385" s="11"/>
      <c r="RZ385" s="11"/>
      <c r="SA385" s="11"/>
      <c r="SB385" s="11"/>
      <c r="SC385" s="11"/>
      <c r="SD385" s="11"/>
      <c r="SE385" s="11"/>
      <c r="SF385" s="11"/>
      <c r="SG385" s="11"/>
      <c r="SH385" s="11"/>
      <c r="SI385" s="11"/>
      <c r="SJ385" s="11"/>
      <c r="SK385" s="11"/>
      <c r="SL385" s="11"/>
      <c r="SM385" s="11"/>
      <c r="SN385" s="11"/>
      <c r="SO385" s="11"/>
      <c r="SP385" s="11"/>
      <c r="SQ385" s="11"/>
      <c r="SR385" s="11"/>
      <c r="SS385" s="11"/>
      <c r="ST385" s="11"/>
      <c r="SU385" s="11"/>
      <c r="SV385" s="11"/>
      <c r="SW385" s="11"/>
      <c r="SX385" s="11"/>
      <c r="SY385" s="11"/>
      <c r="SZ385" s="11"/>
      <c r="TA385" s="11"/>
      <c r="TB385" s="11"/>
      <c r="TC385" s="11"/>
      <c r="TD385" s="11"/>
      <c r="TE385" s="11"/>
      <c r="TF385" s="11"/>
      <c r="TG385" s="11"/>
      <c r="TH385" s="11"/>
      <c r="TI385" s="11"/>
      <c r="TJ385" s="11"/>
      <c r="TK385" s="11"/>
      <c r="TL385" s="11"/>
      <c r="TM385" s="11"/>
      <c r="TN385" s="11"/>
      <c r="TO385" s="11"/>
      <c r="TP385" s="11"/>
      <c r="TQ385" s="11"/>
      <c r="TR385" s="11"/>
      <c r="TS385" s="11"/>
      <c r="TT385" s="11"/>
      <c r="TU385" s="11"/>
      <c r="TV385" s="11"/>
      <c r="TW385" s="11"/>
      <c r="TX385" s="11"/>
      <c r="TY385" s="11"/>
      <c r="TZ385" s="11"/>
    </row>
    <row r="386" spans="1:546" x14ac:dyDescent="0.25">
      <c r="A386" s="11"/>
      <c r="B386" s="72"/>
      <c r="C386" s="1" t="s">
        <v>5</v>
      </c>
      <c r="D386" s="1">
        <v>6.4000000000000001E-2</v>
      </c>
      <c r="E386" s="78"/>
      <c r="F386" s="1">
        <v>0.94399999999999995</v>
      </c>
      <c r="G386" s="74"/>
      <c r="I386" s="11">
        <v>3118</v>
      </c>
      <c r="J386" s="11">
        <v>3126</v>
      </c>
      <c r="K386" s="11">
        <v>3128</v>
      </c>
      <c r="L386" s="11">
        <v>3616</v>
      </c>
      <c r="M386" s="11">
        <v>3687</v>
      </c>
      <c r="N386" s="11">
        <v>3770</v>
      </c>
      <c r="O386" s="11">
        <v>3772</v>
      </c>
      <c r="P386" s="11">
        <v>3813</v>
      </c>
      <c r="Q386" s="11">
        <v>3815</v>
      </c>
      <c r="R386" s="11">
        <v>3885</v>
      </c>
      <c r="S386" s="11">
        <v>4289</v>
      </c>
      <c r="T386" s="11">
        <v>4290</v>
      </c>
      <c r="U386" s="11">
        <v>4291</v>
      </c>
      <c r="V386" s="11" t="s">
        <v>2</v>
      </c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  <c r="EM386" s="11"/>
      <c r="EN386" s="11"/>
      <c r="EO386" s="11"/>
      <c r="EP386" s="11"/>
      <c r="EQ386" s="11"/>
      <c r="ER386" s="11"/>
      <c r="ES386" s="11"/>
      <c r="ET386" s="11"/>
      <c r="EU386" s="11"/>
      <c r="EV386" s="11"/>
      <c r="EW386" s="11"/>
      <c r="EX386" s="11"/>
      <c r="EY386" s="11"/>
      <c r="EZ386" s="11"/>
      <c r="FA386" s="11"/>
      <c r="FB386" s="11"/>
      <c r="FC386" s="11"/>
      <c r="FD386" s="11"/>
      <c r="FE386" s="11"/>
      <c r="FF386" s="11"/>
      <c r="FG386" s="11"/>
      <c r="FH386" s="11"/>
      <c r="FI386" s="11"/>
      <c r="FJ386" s="11"/>
      <c r="FK386" s="11"/>
      <c r="FL386" s="11"/>
      <c r="FM386" s="11"/>
      <c r="FN386" s="11"/>
      <c r="FO386" s="11"/>
      <c r="FP386" s="11"/>
      <c r="FQ386" s="11"/>
      <c r="FR386" s="11"/>
      <c r="FS386" s="11"/>
      <c r="FT386" s="11"/>
      <c r="FU386" s="11"/>
      <c r="FV386" s="11"/>
      <c r="FW386" s="11"/>
      <c r="FX386" s="11"/>
      <c r="FY386" s="11"/>
      <c r="FZ386" s="11"/>
      <c r="GA386" s="11"/>
      <c r="GB386" s="11"/>
      <c r="GC386" s="11"/>
      <c r="GD386" s="11"/>
      <c r="GE386" s="11"/>
      <c r="GF386" s="11"/>
      <c r="GG386" s="11"/>
      <c r="GH386" s="11"/>
      <c r="GI386" s="11"/>
      <c r="GJ386" s="11"/>
      <c r="GK386" s="11"/>
      <c r="GL386" s="11"/>
      <c r="GM386" s="11"/>
      <c r="GN386" s="11"/>
      <c r="GO386" s="11"/>
      <c r="GP386" s="11"/>
      <c r="GQ386" s="11"/>
      <c r="GR386" s="11"/>
      <c r="GS386" s="11"/>
      <c r="GT386" s="11"/>
      <c r="GU386" s="11"/>
      <c r="GV386" s="11"/>
      <c r="GW386" s="11"/>
      <c r="GX386" s="11"/>
      <c r="GY386" s="11"/>
      <c r="GZ386" s="11"/>
      <c r="HA386" s="11"/>
      <c r="HB386" s="11"/>
      <c r="HC386" s="11"/>
      <c r="HD386" s="11"/>
      <c r="HE386" s="11"/>
      <c r="HF386" s="11"/>
      <c r="HG386" s="11"/>
      <c r="HH386" s="11"/>
      <c r="HI386" s="11"/>
      <c r="HJ386" s="11"/>
      <c r="HK386" s="11"/>
      <c r="HL386" s="11"/>
      <c r="HM386" s="11"/>
      <c r="HN386" s="11"/>
      <c r="HO386" s="11"/>
      <c r="HP386" s="11"/>
      <c r="HQ386" s="11"/>
      <c r="HR386" s="11"/>
      <c r="HS386" s="11"/>
      <c r="HT386" s="11"/>
      <c r="HU386" s="11"/>
      <c r="HV386" s="11"/>
      <c r="HW386" s="11"/>
      <c r="HX386" s="11"/>
      <c r="HY386" s="11"/>
      <c r="HZ386" s="11"/>
      <c r="IA386" s="11"/>
      <c r="IB386" s="11"/>
      <c r="IC386" s="11"/>
      <c r="ID386" s="11"/>
      <c r="IE386" s="11"/>
      <c r="IF386" s="11"/>
      <c r="IG386" s="11"/>
      <c r="IH386" s="11"/>
      <c r="II386" s="11"/>
      <c r="IJ386" s="11"/>
      <c r="IK386" s="11"/>
      <c r="IL386" s="11"/>
      <c r="IM386" s="11"/>
      <c r="IN386" s="11"/>
      <c r="IO386" s="11"/>
      <c r="IP386" s="11"/>
      <c r="IQ386" s="11"/>
      <c r="IR386" s="11"/>
      <c r="IS386" s="11"/>
      <c r="IT386" s="11"/>
      <c r="IU386" s="11"/>
      <c r="IV386" s="11"/>
      <c r="IW386" s="11"/>
      <c r="IX386" s="11"/>
      <c r="IY386" s="11"/>
      <c r="IZ386" s="11"/>
      <c r="JA386" s="11"/>
      <c r="JB386" s="11"/>
      <c r="JC386" s="11"/>
      <c r="JD386" s="11"/>
      <c r="JE386" s="11"/>
      <c r="JF386" s="11"/>
      <c r="JG386" s="11"/>
      <c r="JH386" s="11"/>
      <c r="JI386" s="11"/>
      <c r="JJ386" s="11"/>
      <c r="JK386" s="11"/>
      <c r="JL386" s="11"/>
      <c r="JM386" s="11"/>
      <c r="JN386" s="11"/>
      <c r="JO386" s="11"/>
      <c r="JP386" s="11"/>
      <c r="JQ386" s="11"/>
      <c r="JR386" s="11"/>
      <c r="JS386" s="11"/>
      <c r="JT386" s="11"/>
      <c r="JU386" s="11"/>
      <c r="JV386" s="11"/>
      <c r="JW386" s="11"/>
      <c r="JX386" s="11"/>
      <c r="JY386" s="11"/>
      <c r="JZ386" s="11"/>
      <c r="KA386" s="11"/>
      <c r="KB386" s="11"/>
      <c r="KC386" s="11"/>
      <c r="KD386" s="11"/>
      <c r="KE386" s="11"/>
      <c r="KF386" s="11"/>
      <c r="KG386" s="11"/>
      <c r="KH386" s="11"/>
      <c r="KI386" s="11"/>
      <c r="KJ386" s="11"/>
      <c r="KK386" s="11"/>
      <c r="KL386" s="11"/>
      <c r="KM386" s="11"/>
      <c r="KN386" s="11"/>
      <c r="KO386" s="11"/>
      <c r="KP386" s="11"/>
      <c r="KQ386" s="11"/>
      <c r="KR386" s="11"/>
      <c r="KS386" s="11"/>
      <c r="KT386" s="11"/>
      <c r="KU386" s="11"/>
      <c r="KV386" s="11"/>
      <c r="KW386" s="11"/>
      <c r="KX386" s="11"/>
      <c r="KY386" s="11"/>
      <c r="KZ386" s="11"/>
      <c r="LA386" s="11"/>
      <c r="LB386" s="11"/>
      <c r="LC386" s="11"/>
      <c r="LD386" s="11"/>
      <c r="LE386" s="11"/>
      <c r="LF386" s="11"/>
      <c r="LG386" s="11"/>
      <c r="LH386" s="11"/>
      <c r="LI386" s="11"/>
      <c r="LJ386" s="11"/>
      <c r="LK386" s="11"/>
      <c r="LL386" s="11"/>
      <c r="LM386" s="11"/>
      <c r="LN386" s="11"/>
      <c r="LO386" s="11"/>
      <c r="LP386" s="11"/>
      <c r="LQ386" s="11"/>
      <c r="LR386" s="11"/>
      <c r="LS386" s="11"/>
      <c r="LT386" s="11"/>
      <c r="LU386" s="11"/>
      <c r="LV386" s="11"/>
      <c r="LW386" s="11"/>
      <c r="LX386" s="11"/>
      <c r="LY386" s="11"/>
      <c r="LZ386" s="11"/>
      <c r="MA386" s="11"/>
      <c r="MB386" s="11"/>
      <c r="MC386" s="11"/>
      <c r="MD386" s="11"/>
      <c r="ME386" s="11"/>
      <c r="MF386" s="11"/>
      <c r="MG386" s="11"/>
      <c r="MH386" s="11"/>
      <c r="MI386" s="11"/>
      <c r="MJ386" s="11"/>
      <c r="MK386" s="11"/>
      <c r="ML386" s="11"/>
      <c r="MM386" s="11"/>
      <c r="MN386" s="11"/>
      <c r="MO386" s="11"/>
      <c r="MP386" s="11"/>
      <c r="MQ386" s="11"/>
      <c r="MR386" s="11"/>
      <c r="MS386" s="11"/>
      <c r="MT386" s="11"/>
      <c r="MU386" s="11"/>
      <c r="MV386" s="11"/>
      <c r="MW386" s="11"/>
      <c r="MX386" s="11"/>
      <c r="MY386" s="11"/>
      <c r="MZ386" s="11"/>
      <c r="NA386" s="11"/>
      <c r="NB386" s="11"/>
      <c r="NC386" s="11"/>
      <c r="ND386" s="11"/>
      <c r="NE386" s="11"/>
      <c r="NF386" s="11"/>
      <c r="NG386" s="11"/>
      <c r="NH386" s="11"/>
      <c r="NI386" s="11"/>
      <c r="NJ386" s="11"/>
      <c r="NK386" s="11"/>
      <c r="NL386" s="11"/>
      <c r="NM386" s="11"/>
      <c r="NN386" s="11"/>
      <c r="NO386" s="11"/>
      <c r="NP386" s="11"/>
      <c r="NQ386" s="11"/>
      <c r="NR386" s="11"/>
      <c r="NS386" s="11"/>
      <c r="NT386" s="11"/>
      <c r="NU386" s="11"/>
      <c r="NV386" s="11"/>
      <c r="NW386" s="11"/>
      <c r="NX386" s="11"/>
      <c r="NY386" s="11"/>
      <c r="NZ386" s="11"/>
      <c r="OA386" s="11"/>
      <c r="OB386" s="11"/>
      <c r="OC386" s="11"/>
      <c r="OD386" s="11"/>
      <c r="OE386" s="11"/>
      <c r="OF386" s="11"/>
      <c r="OG386" s="11"/>
      <c r="OH386" s="11"/>
      <c r="OI386" s="11"/>
      <c r="OJ386" s="11"/>
      <c r="OK386" s="11"/>
      <c r="OL386" s="11"/>
      <c r="OM386" s="11"/>
      <c r="ON386" s="11"/>
      <c r="OO386" s="11"/>
      <c r="OP386" s="11"/>
      <c r="OQ386" s="11"/>
      <c r="OR386" s="11"/>
      <c r="OS386" s="11"/>
      <c r="OT386" s="11"/>
      <c r="OU386" s="11"/>
      <c r="OV386" s="11"/>
      <c r="OW386" s="11"/>
      <c r="OX386" s="11"/>
      <c r="OY386" s="11"/>
      <c r="OZ386" s="11"/>
      <c r="PA386" s="11"/>
      <c r="PB386" s="11"/>
      <c r="PC386" s="11"/>
      <c r="PD386" s="11"/>
      <c r="PE386" s="11"/>
      <c r="PF386" s="11"/>
      <c r="PG386" s="11"/>
      <c r="PH386" s="11"/>
      <c r="PI386" s="11"/>
      <c r="PJ386" s="11"/>
      <c r="PK386" s="11"/>
      <c r="PL386" s="11"/>
      <c r="PM386" s="11"/>
      <c r="PN386" s="11"/>
      <c r="PO386" s="11"/>
      <c r="PP386" s="11"/>
      <c r="PQ386" s="11"/>
      <c r="PR386" s="11"/>
      <c r="PS386" s="11"/>
      <c r="PT386" s="11"/>
      <c r="PU386" s="11"/>
      <c r="PV386" s="11"/>
      <c r="PW386" s="11"/>
      <c r="PX386" s="11"/>
      <c r="PY386" s="11"/>
      <c r="PZ386" s="11"/>
      <c r="QA386" s="11"/>
      <c r="QB386" s="11"/>
      <c r="QC386" s="11"/>
      <c r="QD386" s="11"/>
      <c r="QE386" s="11"/>
      <c r="QF386" s="11"/>
      <c r="QG386" s="11"/>
      <c r="QH386" s="11"/>
      <c r="QI386" s="11"/>
      <c r="QJ386" s="11"/>
      <c r="QK386" s="11"/>
      <c r="QL386" s="11"/>
      <c r="QM386" s="11"/>
      <c r="QN386" s="11"/>
      <c r="QO386" s="11"/>
      <c r="QP386" s="11"/>
      <c r="QQ386" s="11"/>
      <c r="QR386" s="11"/>
      <c r="QS386" s="11"/>
      <c r="QT386" s="11"/>
      <c r="QU386" s="11"/>
      <c r="QV386" s="11"/>
      <c r="QW386" s="11"/>
      <c r="QX386" s="11"/>
      <c r="QY386" s="11"/>
      <c r="QZ386" s="11"/>
      <c r="RA386" s="11"/>
      <c r="RB386" s="11"/>
      <c r="RC386" s="11"/>
      <c r="RD386" s="11"/>
      <c r="RE386" s="11"/>
      <c r="RF386" s="11"/>
      <c r="RG386" s="11"/>
      <c r="RH386" s="11"/>
      <c r="RI386" s="11"/>
      <c r="RJ386" s="11"/>
      <c r="RK386" s="11"/>
      <c r="RL386" s="11"/>
      <c r="RM386" s="11"/>
      <c r="RN386" s="11"/>
      <c r="RO386" s="11"/>
      <c r="RP386" s="11"/>
      <c r="RQ386" s="11"/>
      <c r="RR386" s="11"/>
      <c r="RS386" s="11"/>
      <c r="RT386" s="11"/>
      <c r="RU386" s="11"/>
      <c r="RV386" s="11"/>
      <c r="RW386" s="11"/>
      <c r="RX386" s="11"/>
      <c r="RY386" s="11"/>
      <c r="RZ386" s="11"/>
      <c r="SA386" s="11"/>
      <c r="SB386" s="11"/>
      <c r="SC386" s="11"/>
      <c r="SD386" s="11"/>
      <c r="SE386" s="11"/>
      <c r="SF386" s="11"/>
      <c r="SG386" s="11"/>
      <c r="SH386" s="11"/>
      <c r="SI386" s="11"/>
      <c r="SJ386" s="11"/>
      <c r="SK386" s="11"/>
      <c r="SL386" s="11"/>
      <c r="SM386" s="11"/>
      <c r="SN386" s="11"/>
      <c r="SO386" s="11"/>
      <c r="SP386" s="11"/>
      <c r="SQ386" s="11"/>
      <c r="SR386" s="11"/>
      <c r="SS386" s="11"/>
      <c r="ST386" s="11"/>
      <c r="SU386" s="11"/>
      <c r="SV386" s="11"/>
      <c r="SW386" s="11"/>
      <c r="SX386" s="11"/>
      <c r="SY386" s="11"/>
      <c r="SZ386" s="11"/>
      <c r="TA386" s="11"/>
      <c r="TB386" s="11"/>
      <c r="TC386" s="11"/>
      <c r="TD386" s="11"/>
      <c r="TE386" s="11"/>
      <c r="TF386" s="11"/>
      <c r="TG386" s="11"/>
      <c r="TH386" s="11"/>
      <c r="TI386" s="11"/>
      <c r="TJ386" s="11"/>
      <c r="TK386" s="11"/>
      <c r="TL386" s="11"/>
      <c r="TM386" s="11"/>
      <c r="TN386" s="11"/>
      <c r="TO386" s="11"/>
      <c r="TP386" s="11"/>
      <c r="TQ386" s="11"/>
      <c r="TR386" s="11"/>
      <c r="TS386" s="11"/>
      <c r="TT386" s="11"/>
      <c r="TU386" s="11"/>
      <c r="TV386" s="11"/>
      <c r="TW386" s="11"/>
      <c r="TX386" s="11"/>
      <c r="TY386" s="11"/>
      <c r="TZ386" s="11"/>
    </row>
    <row r="387" spans="1:546" x14ac:dyDescent="0.25">
      <c r="A387" s="11"/>
      <c r="B387" s="72"/>
      <c r="C387" s="1" t="s">
        <v>6</v>
      </c>
      <c r="D387" s="1">
        <v>0.23799999999999999</v>
      </c>
      <c r="E387" s="78"/>
      <c r="F387" s="1">
        <v>0.53100000000000003</v>
      </c>
      <c r="G387" s="74"/>
      <c r="I387" s="11">
        <v>3118</v>
      </c>
      <c r="J387" s="11">
        <v>3126</v>
      </c>
      <c r="K387" s="11">
        <v>3128</v>
      </c>
      <c r="L387" s="11">
        <v>3616</v>
      </c>
      <c r="M387" s="11">
        <v>3687</v>
      </c>
      <c r="N387" s="11">
        <v>3770</v>
      </c>
      <c r="O387" s="11">
        <v>3772</v>
      </c>
      <c r="P387" s="11">
        <v>3813</v>
      </c>
      <c r="Q387" s="11">
        <v>3815</v>
      </c>
      <c r="R387" s="11">
        <v>3885</v>
      </c>
      <c r="S387" s="11">
        <v>4289</v>
      </c>
      <c r="T387" s="11">
        <v>4290</v>
      </c>
      <c r="U387" s="11">
        <v>4291</v>
      </c>
      <c r="V387" s="11" t="s">
        <v>2</v>
      </c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  <c r="EM387" s="11"/>
      <c r="EN387" s="11"/>
      <c r="EO387" s="11"/>
      <c r="EP387" s="11"/>
      <c r="EQ387" s="11"/>
      <c r="ER387" s="11"/>
      <c r="ES387" s="11"/>
      <c r="ET387" s="11"/>
      <c r="EU387" s="11"/>
      <c r="EV387" s="11"/>
      <c r="EW387" s="11"/>
      <c r="EX387" s="11"/>
      <c r="EY387" s="11"/>
      <c r="EZ387" s="11"/>
      <c r="FA387" s="11"/>
      <c r="FB387" s="11"/>
      <c r="FC387" s="11"/>
      <c r="FD387" s="11"/>
      <c r="FE387" s="11"/>
      <c r="FF387" s="11"/>
      <c r="FG387" s="11"/>
      <c r="FH387" s="11"/>
      <c r="FI387" s="11"/>
      <c r="FJ387" s="11"/>
      <c r="FK387" s="11"/>
      <c r="FL387" s="11"/>
      <c r="FM387" s="11"/>
      <c r="FN387" s="11"/>
      <c r="FO387" s="11"/>
      <c r="FP387" s="11"/>
      <c r="FQ387" s="11"/>
      <c r="FR387" s="11"/>
      <c r="FS387" s="11"/>
      <c r="FT387" s="11"/>
      <c r="FU387" s="11"/>
      <c r="FV387" s="11"/>
      <c r="FW387" s="11"/>
      <c r="FX387" s="11"/>
      <c r="FY387" s="11"/>
      <c r="FZ387" s="11"/>
      <c r="GA387" s="11"/>
      <c r="GB387" s="11"/>
      <c r="GC387" s="11"/>
      <c r="GD387" s="11"/>
      <c r="GE387" s="11"/>
      <c r="GF387" s="11"/>
      <c r="GG387" s="11"/>
      <c r="GH387" s="11"/>
      <c r="GI387" s="11"/>
      <c r="GJ387" s="11"/>
      <c r="GK387" s="11"/>
      <c r="GL387" s="11"/>
      <c r="GM387" s="11"/>
      <c r="GN387" s="11"/>
      <c r="GO387" s="11"/>
      <c r="GP387" s="11"/>
      <c r="GQ387" s="11"/>
      <c r="GR387" s="11"/>
      <c r="GS387" s="11"/>
      <c r="GT387" s="11"/>
      <c r="GU387" s="11"/>
      <c r="GV387" s="11"/>
      <c r="GW387" s="11"/>
      <c r="GX387" s="11"/>
      <c r="GY387" s="11"/>
      <c r="GZ387" s="11"/>
      <c r="HA387" s="11"/>
      <c r="HB387" s="11"/>
      <c r="HC387" s="11"/>
      <c r="HD387" s="11"/>
      <c r="HE387" s="11"/>
      <c r="HF387" s="11"/>
      <c r="HG387" s="11"/>
      <c r="HH387" s="11"/>
      <c r="HI387" s="11"/>
      <c r="HJ387" s="11"/>
      <c r="HK387" s="11"/>
      <c r="HL387" s="11"/>
      <c r="HM387" s="11"/>
      <c r="HN387" s="11"/>
      <c r="HO387" s="11"/>
      <c r="HP387" s="11"/>
      <c r="HQ387" s="11"/>
      <c r="HR387" s="11"/>
      <c r="HS387" s="11"/>
      <c r="HT387" s="11"/>
      <c r="HU387" s="11"/>
      <c r="HV387" s="11"/>
      <c r="HW387" s="11"/>
      <c r="HX387" s="11"/>
      <c r="HY387" s="11"/>
      <c r="HZ387" s="11"/>
      <c r="IA387" s="11"/>
      <c r="IB387" s="11"/>
      <c r="IC387" s="11"/>
      <c r="ID387" s="11"/>
      <c r="IE387" s="11"/>
      <c r="IF387" s="11"/>
      <c r="IG387" s="11"/>
      <c r="IH387" s="11"/>
      <c r="II387" s="11"/>
      <c r="IJ387" s="11"/>
      <c r="IK387" s="11"/>
      <c r="IL387" s="11"/>
      <c r="IM387" s="11"/>
      <c r="IN387" s="11"/>
      <c r="IO387" s="11"/>
      <c r="IP387" s="11"/>
      <c r="IQ387" s="11"/>
      <c r="IR387" s="11"/>
      <c r="IS387" s="11"/>
      <c r="IT387" s="11"/>
      <c r="IU387" s="11"/>
      <c r="IV387" s="11"/>
      <c r="IW387" s="11"/>
      <c r="IX387" s="11"/>
      <c r="IY387" s="11"/>
      <c r="IZ387" s="11"/>
      <c r="JA387" s="11"/>
      <c r="JB387" s="11"/>
      <c r="JC387" s="11"/>
      <c r="JD387" s="11"/>
      <c r="JE387" s="11"/>
      <c r="JF387" s="11"/>
      <c r="JG387" s="11"/>
      <c r="JH387" s="11"/>
      <c r="JI387" s="11"/>
      <c r="JJ387" s="11"/>
      <c r="JK387" s="11"/>
      <c r="JL387" s="11"/>
      <c r="JM387" s="11"/>
      <c r="JN387" s="11"/>
      <c r="JO387" s="11"/>
      <c r="JP387" s="11"/>
      <c r="JQ387" s="11"/>
      <c r="JR387" s="11"/>
      <c r="JS387" s="11"/>
      <c r="JT387" s="11"/>
      <c r="JU387" s="11"/>
      <c r="JV387" s="11"/>
      <c r="JW387" s="11"/>
      <c r="JX387" s="11"/>
      <c r="JY387" s="11"/>
      <c r="JZ387" s="11"/>
      <c r="KA387" s="11"/>
      <c r="KB387" s="11"/>
      <c r="KC387" s="11"/>
      <c r="KD387" s="11"/>
      <c r="KE387" s="11"/>
      <c r="KF387" s="11"/>
      <c r="KG387" s="11"/>
      <c r="KH387" s="11"/>
      <c r="KI387" s="11"/>
      <c r="KJ387" s="11"/>
      <c r="KK387" s="11"/>
      <c r="KL387" s="11"/>
      <c r="KM387" s="11"/>
      <c r="KN387" s="11"/>
      <c r="KO387" s="11"/>
      <c r="KP387" s="11"/>
      <c r="KQ387" s="11"/>
      <c r="KR387" s="11"/>
      <c r="KS387" s="11"/>
      <c r="KT387" s="11"/>
      <c r="KU387" s="11"/>
      <c r="KV387" s="11"/>
      <c r="KW387" s="11"/>
      <c r="KX387" s="11"/>
      <c r="KY387" s="11"/>
      <c r="KZ387" s="11"/>
      <c r="LA387" s="11"/>
      <c r="LB387" s="11"/>
      <c r="LC387" s="11"/>
      <c r="LD387" s="11"/>
      <c r="LE387" s="11"/>
      <c r="LF387" s="11"/>
      <c r="LG387" s="11"/>
      <c r="LH387" s="11"/>
      <c r="LI387" s="11"/>
      <c r="LJ387" s="11"/>
      <c r="LK387" s="11"/>
      <c r="LL387" s="11"/>
      <c r="LM387" s="11"/>
      <c r="LN387" s="11"/>
      <c r="LO387" s="11"/>
      <c r="LP387" s="11"/>
      <c r="LQ387" s="11"/>
      <c r="LR387" s="11"/>
      <c r="LS387" s="11"/>
      <c r="LT387" s="11"/>
      <c r="LU387" s="11"/>
      <c r="LV387" s="11"/>
      <c r="LW387" s="11"/>
      <c r="LX387" s="11"/>
      <c r="LY387" s="11"/>
      <c r="LZ387" s="11"/>
      <c r="MA387" s="11"/>
      <c r="MB387" s="11"/>
      <c r="MC387" s="11"/>
      <c r="MD387" s="11"/>
      <c r="ME387" s="11"/>
      <c r="MF387" s="11"/>
      <c r="MG387" s="11"/>
      <c r="MH387" s="11"/>
      <c r="MI387" s="11"/>
      <c r="MJ387" s="11"/>
      <c r="MK387" s="11"/>
      <c r="ML387" s="11"/>
      <c r="MM387" s="11"/>
      <c r="MN387" s="11"/>
      <c r="MO387" s="11"/>
      <c r="MP387" s="11"/>
      <c r="MQ387" s="11"/>
      <c r="MR387" s="11"/>
      <c r="MS387" s="11"/>
      <c r="MT387" s="11"/>
      <c r="MU387" s="11"/>
      <c r="MV387" s="11"/>
      <c r="MW387" s="11"/>
      <c r="MX387" s="11"/>
      <c r="MY387" s="11"/>
      <c r="MZ387" s="11"/>
      <c r="NA387" s="11"/>
      <c r="NB387" s="11"/>
      <c r="NC387" s="11"/>
      <c r="ND387" s="11"/>
      <c r="NE387" s="11"/>
      <c r="NF387" s="11"/>
      <c r="NG387" s="11"/>
      <c r="NH387" s="11"/>
      <c r="NI387" s="11"/>
      <c r="NJ387" s="11"/>
      <c r="NK387" s="11"/>
      <c r="NL387" s="11"/>
      <c r="NM387" s="11"/>
      <c r="NN387" s="11"/>
      <c r="NO387" s="11"/>
      <c r="NP387" s="11"/>
      <c r="NQ387" s="11"/>
      <c r="NR387" s="11"/>
      <c r="NS387" s="11"/>
      <c r="NT387" s="11"/>
      <c r="NU387" s="11"/>
      <c r="NV387" s="11"/>
      <c r="NW387" s="11"/>
      <c r="NX387" s="11"/>
      <c r="NY387" s="11"/>
      <c r="NZ387" s="11"/>
      <c r="OA387" s="11"/>
      <c r="OB387" s="11"/>
      <c r="OC387" s="11"/>
      <c r="OD387" s="11"/>
      <c r="OE387" s="11"/>
      <c r="OF387" s="11"/>
      <c r="OG387" s="11"/>
      <c r="OH387" s="11"/>
      <c r="OI387" s="11"/>
      <c r="OJ387" s="11"/>
      <c r="OK387" s="11"/>
      <c r="OL387" s="11"/>
      <c r="OM387" s="11"/>
      <c r="ON387" s="11"/>
      <c r="OO387" s="11"/>
      <c r="OP387" s="11"/>
      <c r="OQ387" s="11"/>
      <c r="OR387" s="11"/>
      <c r="OS387" s="11"/>
      <c r="OT387" s="11"/>
      <c r="OU387" s="11"/>
      <c r="OV387" s="11"/>
      <c r="OW387" s="11"/>
      <c r="OX387" s="11"/>
      <c r="OY387" s="11"/>
      <c r="OZ387" s="11"/>
      <c r="PA387" s="11"/>
      <c r="PB387" s="11"/>
      <c r="PC387" s="11"/>
      <c r="PD387" s="11"/>
      <c r="PE387" s="11"/>
      <c r="PF387" s="11"/>
      <c r="PG387" s="11"/>
      <c r="PH387" s="11"/>
      <c r="PI387" s="11"/>
      <c r="PJ387" s="11"/>
      <c r="PK387" s="11"/>
      <c r="PL387" s="11"/>
      <c r="PM387" s="11"/>
      <c r="PN387" s="11"/>
      <c r="PO387" s="11"/>
      <c r="PP387" s="11"/>
      <c r="PQ387" s="11"/>
      <c r="PR387" s="11"/>
      <c r="PS387" s="11"/>
      <c r="PT387" s="11"/>
      <c r="PU387" s="11"/>
      <c r="PV387" s="11"/>
      <c r="PW387" s="11"/>
      <c r="PX387" s="11"/>
      <c r="PY387" s="11"/>
      <c r="PZ387" s="11"/>
      <c r="QA387" s="11"/>
      <c r="QB387" s="11"/>
      <c r="QC387" s="11"/>
      <c r="QD387" s="11"/>
      <c r="QE387" s="11"/>
      <c r="QF387" s="11"/>
      <c r="QG387" s="11"/>
      <c r="QH387" s="11"/>
      <c r="QI387" s="11"/>
      <c r="QJ387" s="11"/>
      <c r="QK387" s="11"/>
      <c r="QL387" s="11"/>
      <c r="QM387" s="11"/>
      <c r="QN387" s="11"/>
      <c r="QO387" s="11"/>
      <c r="QP387" s="11"/>
      <c r="QQ387" s="11"/>
      <c r="QR387" s="11"/>
      <c r="QS387" s="11"/>
      <c r="QT387" s="11"/>
      <c r="QU387" s="11"/>
      <c r="QV387" s="11"/>
      <c r="QW387" s="11"/>
      <c r="QX387" s="11"/>
      <c r="QY387" s="11"/>
      <c r="QZ387" s="11"/>
      <c r="RA387" s="11"/>
      <c r="RB387" s="11"/>
      <c r="RC387" s="11"/>
      <c r="RD387" s="11"/>
      <c r="RE387" s="11"/>
      <c r="RF387" s="11"/>
      <c r="RG387" s="11"/>
      <c r="RH387" s="11"/>
      <c r="RI387" s="11"/>
      <c r="RJ387" s="11"/>
      <c r="RK387" s="11"/>
      <c r="RL387" s="11"/>
      <c r="RM387" s="11"/>
      <c r="RN387" s="11"/>
      <c r="RO387" s="11"/>
      <c r="RP387" s="11"/>
      <c r="RQ387" s="11"/>
      <c r="RR387" s="11"/>
      <c r="RS387" s="11"/>
      <c r="RT387" s="11"/>
      <c r="RU387" s="11"/>
      <c r="RV387" s="11"/>
      <c r="RW387" s="11"/>
      <c r="RX387" s="11"/>
      <c r="RY387" s="11"/>
      <c r="RZ387" s="11"/>
      <c r="SA387" s="11"/>
      <c r="SB387" s="11"/>
      <c r="SC387" s="11"/>
      <c r="SD387" s="11"/>
      <c r="SE387" s="11"/>
      <c r="SF387" s="11"/>
      <c r="SG387" s="11"/>
      <c r="SH387" s="11"/>
      <c r="SI387" s="11"/>
      <c r="SJ387" s="11"/>
      <c r="SK387" s="11"/>
      <c r="SL387" s="11"/>
      <c r="SM387" s="11"/>
      <c r="SN387" s="11"/>
      <c r="SO387" s="11"/>
      <c r="SP387" s="11"/>
      <c r="SQ387" s="11"/>
      <c r="SR387" s="11"/>
      <c r="SS387" s="11"/>
      <c r="ST387" s="11"/>
      <c r="SU387" s="11"/>
      <c r="SV387" s="11"/>
      <c r="SW387" s="11"/>
      <c r="SX387" s="11"/>
      <c r="SY387" s="11"/>
      <c r="SZ387" s="11"/>
      <c r="TA387" s="11"/>
      <c r="TB387" s="11"/>
      <c r="TC387" s="11"/>
      <c r="TD387" s="11"/>
      <c r="TE387" s="11"/>
      <c r="TF387" s="11"/>
      <c r="TG387" s="11"/>
      <c r="TH387" s="11"/>
      <c r="TI387" s="11"/>
      <c r="TJ387" s="11"/>
      <c r="TK387" s="11"/>
      <c r="TL387" s="11"/>
      <c r="TM387" s="11"/>
      <c r="TN387" s="11"/>
      <c r="TO387" s="11"/>
      <c r="TP387" s="11"/>
      <c r="TQ387" s="11"/>
      <c r="TR387" s="11"/>
      <c r="TS387" s="11"/>
      <c r="TT387" s="11"/>
      <c r="TU387" s="11"/>
      <c r="TV387" s="11"/>
      <c r="TW387" s="11"/>
      <c r="TX387" s="11"/>
      <c r="TY387" s="11"/>
      <c r="TZ387" s="11"/>
    </row>
    <row r="388" spans="1:546" x14ac:dyDescent="0.25">
      <c r="A388" s="11"/>
      <c r="B388" s="72"/>
      <c r="C388" s="1" t="s">
        <v>63</v>
      </c>
      <c r="D388" s="50"/>
      <c r="E388" s="78"/>
      <c r="F388" s="1">
        <v>0.32500000000000001</v>
      </c>
      <c r="G388" s="74"/>
      <c r="I388" s="11">
        <v>2.9460000000000002</v>
      </c>
      <c r="J388" s="41">
        <v>1.675</v>
      </c>
      <c r="K388" s="41">
        <v>8.1180000000000003</v>
      </c>
      <c r="L388" s="41">
        <v>9.3559999999999999</v>
      </c>
      <c r="M388" s="11">
        <v>5.0739999999999998</v>
      </c>
      <c r="N388" s="11">
        <v>11.026999999999999</v>
      </c>
      <c r="O388" s="11">
        <v>5.1920000000000002</v>
      </c>
      <c r="P388" s="11">
        <v>0.187</v>
      </c>
      <c r="Q388" s="11">
        <v>4.726</v>
      </c>
      <c r="R388" s="11">
        <v>0.29799999999999999</v>
      </c>
      <c r="S388" s="11">
        <v>0.49199999999999999</v>
      </c>
      <c r="T388" s="1">
        <v>0.317</v>
      </c>
      <c r="U388" s="1">
        <v>8.125</v>
      </c>
      <c r="V388" s="1">
        <v>2.5999999999999999E-2</v>
      </c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  <c r="EM388" s="11"/>
      <c r="EN388" s="11"/>
      <c r="EO388" s="11"/>
      <c r="EP388" s="11"/>
      <c r="EQ388" s="11"/>
      <c r="ER388" s="11"/>
      <c r="ES388" s="11"/>
      <c r="ET388" s="11"/>
      <c r="EU388" s="11"/>
      <c r="EV388" s="11"/>
      <c r="EW388" s="11"/>
      <c r="EX388" s="11"/>
      <c r="EY388" s="11"/>
      <c r="EZ388" s="11"/>
      <c r="FA388" s="11"/>
      <c r="FB388" s="11"/>
      <c r="FC388" s="11"/>
      <c r="FD388" s="11"/>
      <c r="FE388" s="11"/>
      <c r="FF388" s="11"/>
      <c r="FG388" s="11"/>
      <c r="FH388" s="11"/>
      <c r="FI388" s="11"/>
      <c r="FJ388" s="11"/>
      <c r="FK388" s="11"/>
      <c r="FL388" s="11"/>
      <c r="FM388" s="11"/>
      <c r="FN388" s="11"/>
      <c r="FO388" s="11"/>
      <c r="FP388" s="11"/>
      <c r="FQ388" s="11"/>
      <c r="FR388" s="11"/>
      <c r="FS388" s="11"/>
      <c r="FT388" s="11"/>
      <c r="FU388" s="11"/>
      <c r="FV388" s="11"/>
      <c r="FW388" s="11"/>
      <c r="FX388" s="11"/>
      <c r="FY388" s="11"/>
      <c r="FZ388" s="11"/>
      <c r="GA388" s="11"/>
      <c r="GB388" s="11"/>
      <c r="GC388" s="11"/>
      <c r="GD388" s="11"/>
      <c r="GE388" s="11"/>
      <c r="GF388" s="11"/>
      <c r="GG388" s="11"/>
      <c r="GH388" s="11"/>
      <c r="GI388" s="11"/>
      <c r="GJ388" s="11"/>
      <c r="GK388" s="11"/>
      <c r="GL388" s="11"/>
      <c r="GM388" s="11"/>
      <c r="GN388" s="11"/>
      <c r="GO388" s="11"/>
      <c r="GP388" s="11"/>
      <c r="GQ388" s="11"/>
      <c r="GR388" s="11"/>
      <c r="GS388" s="11"/>
      <c r="GT388" s="11"/>
      <c r="GU388" s="11"/>
      <c r="GV388" s="11"/>
      <c r="GW388" s="11"/>
      <c r="GX388" s="11"/>
      <c r="GY388" s="11"/>
      <c r="GZ388" s="11"/>
      <c r="HA388" s="11"/>
      <c r="HB388" s="11"/>
      <c r="HC388" s="11"/>
      <c r="HD388" s="11"/>
      <c r="HE388" s="11"/>
      <c r="HF388" s="11"/>
      <c r="HG388" s="11"/>
      <c r="HH388" s="11"/>
      <c r="HI388" s="11"/>
      <c r="HJ388" s="11"/>
      <c r="HK388" s="11"/>
      <c r="HL388" s="11"/>
      <c r="HM388" s="11"/>
      <c r="HN388" s="11"/>
      <c r="HO388" s="11"/>
      <c r="HP388" s="11"/>
      <c r="HQ388" s="11"/>
      <c r="HR388" s="11"/>
      <c r="HS388" s="11"/>
      <c r="HT388" s="11"/>
      <c r="HU388" s="11"/>
      <c r="HV388" s="11"/>
      <c r="HW388" s="11"/>
      <c r="HX388" s="11"/>
      <c r="HY388" s="11"/>
      <c r="HZ388" s="11"/>
      <c r="IA388" s="11"/>
      <c r="IB388" s="11"/>
      <c r="IC388" s="11"/>
      <c r="ID388" s="11"/>
      <c r="IE388" s="11"/>
      <c r="IF388" s="11"/>
      <c r="IG388" s="11"/>
      <c r="IH388" s="11"/>
      <c r="II388" s="11"/>
      <c r="IJ388" s="11"/>
      <c r="IK388" s="11"/>
      <c r="IL388" s="11"/>
      <c r="IM388" s="11"/>
      <c r="IN388" s="11"/>
      <c r="IO388" s="11"/>
      <c r="IP388" s="11"/>
      <c r="IQ388" s="11"/>
      <c r="IR388" s="11"/>
      <c r="IS388" s="11"/>
      <c r="IT388" s="11"/>
      <c r="IU388" s="11"/>
      <c r="IV388" s="11"/>
      <c r="IW388" s="11"/>
      <c r="IX388" s="11"/>
      <c r="IY388" s="11"/>
      <c r="IZ388" s="11"/>
      <c r="JA388" s="11"/>
      <c r="JB388" s="11"/>
      <c r="JC388" s="11"/>
      <c r="JD388" s="11"/>
      <c r="JE388" s="11"/>
      <c r="JF388" s="11"/>
      <c r="JG388" s="11"/>
      <c r="JH388" s="11"/>
      <c r="JI388" s="11"/>
      <c r="JJ388" s="11"/>
      <c r="JK388" s="11"/>
      <c r="JL388" s="11"/>
      <c r="JM388" s="11"/>
      <c r="JN388" s="11"/>
      <c r="JO388" s="11"/>
      <c r="JP388" s="11"/>
      <c r="JQ388" s="11"/>
      <c r="JR388" s="11"/>
      <c r="JS388" s="11"/>
      <c r="JT388" s="11"/>
      <c r="JU388" s="11"/>
      <c r="JV388" s="11"/>
      <c r="JW388" s="11"/>
      <c r="JX388" s="11"/>
      <c r="JY388" s="11"/>
      <c r="JZ388" s="11"/>
      <c r="KA388" s="11"/>
      <c r="KB388" s="11"/>
      <c r="KC388" s="11"/>
      <c r="KD388" s="11"/>
      <c r="KE388" s="11"/>
      <c r="KF388" s="11"/>
      <c r="KG388" s="11"/>
      <c r="KH388" s="11"/>
      <c r="KI388" s="11"/>
      <c r="KJ388" s="11"/>
      <c r="KK388" s="11"/>
      <c r="KL388" s="11"/>
      <c r="KM388" s="11"/>
      <c r="KN388" s="11"/>
      <c r="KO388" s="11"/>
      <c r="KP388" s="11"/>
      <c r="KQ388" s="11"/>
      <c r="KR388" s="11"/>
      <c r="KS388" s="11"/>
      <c r="KT388" s="11"/>
      <c r="KU388" s="11"/>
      <c r="KV388" s="11"/>
      <c r="KW388" s="11"/>
      <c r="KX388" s="11"/>
      <c r="KY388" s="11"/>
      <c r="KZ388" s="11"/>
      <c r="LA388" s="11"/>
      <c r="LB388" s="11"/>
      <c r="LC388" s="11"/>
      <c r="LD388" s="11"/>
      <c r="LE388" s="11"/>
      <c r="LF388" s="11"/>
      <c r="LG388" s="11"/>
      <c r="LH388" s="11"/>
      <c r="LI388" s="11"/>
      <c r="LJ388" s="11"/>
      <c r="LK388" s="11"/>
      <c r="LL388" s="11"/>
      <c r="LM388" s="11"/>
      <c r="LN388" s="11"/>
      <c r="LO388" s="11"/>
      <c r="LP388" s="11"/>
      <c r="LQ388" s="11"/>
      <c r="LR388" s="11"/>
      <c r="LS388" s="11"/>
      <c r="LT388" s="11"/>
      <c r="LU388" s="11"/>
      <c r="LV388" s="11"/>
      <c r="LW388" s="11"/>
      <c r="LX388" s="11"/>
      <c r="LY388" s="11"/>
      <c r="LZ388" s="11"/>
      <c r="MA388" s="11"/>
      <c r="MB388" s="11"/>
      <c r="MC388" s="11"/>
      <c r="MD388" s="11"/>
      <c r="ME388" s="11"/>
      <c r="MF388" s="11"/>
      <c r="MG388" s="11"/>
      <c r="MH388" s="11"/>
      <c r="MI388" s="11"/>
      <c r="MJ388" s="11"/>
      <c r="MK388" s="11"/>
      <c r="ML388" s="11"/>
      <c r="MM388" s="11"/>
      <c r="MN388" s="11"/>
      <c r="MO388" s="11"/>
      <c r="MP388" s="11"/>
      <c r="MQ388" s="11"/>
      <c r="MR388" s="11"/>
      <c r="MS388" s="11"/>
      <c r="MT388" s="11"/>
      <c r="MU388" s="11"/>
      <c r="MV388" s="11"/>
      <c r="MW388" s="11"/>
      <c r="MX388" s="11"/>
      <c r="MY388" s="11"/>
      <c r="MZ388" s="11"/>
      <c r="NA388" s="11"/>
      <c r="NB388" s="11"/>
      <c r="NC388" s="11"/>
      <c r="ND388" s="11"/>
      <c r="NE388" s="11"/>
      <c r="NF388" s="11"/>
      <c r="NG388" s="11"/>
      <c r="NH388" s="11"/>
      <c r="NI388" s="11"/>
      <c r="NJ388" s="11"/>
      <c r="NK388" s="11"/>
      <c r="NL388" s="11"/>
      <c r="NM388" s="11"/>
      <c r="NN388" s="11"/>
      <c r="NO388" s="11"/>
      <c r="NP388" s="11"/>
      <c r="NQ388" s="11"/>
      <c r="NR388" s="11"/>
      <c r="NS388" s="11"/>
      <c r="NT388" s="11"/>
      <c r="NU388" s="11"/>
      <c r="NV388" s="11"/>
      <c r="NW388" s="11"/>
      <c r="NX388" s="11"/>
      <c r="NY388" s="11"/>
      <c r="NZ388" s="11"/>
      <c r="OA388" s="11"/>
      <c r="OB388" s="11"/>
      <c r="OC388" s="11"/>
      <c r="OD388" s="11"/>
      <c r="OE388" s="11"/>
      <c r="OF388" s="11"/>
      <c r="OG388" s="11"/>
      <c r="OH388" s="11"/>
      <c r="OI388" s="11"/>
      <c r="OJ388" s="11"/>
      <c r="OK388" s="11"/>
      <c r="OL388" s="11"/>
      <c r="OM388" s="11"/>
      <c r="ON388" s="11"/>
      <c r="OO388" s="11"/>
      <c r="OP388" s="11"/>
      <c r="OQ388" s="11"/>
      <c r="OR388" s="11"/>
      <c r="OS388" s="11"/>
      <c r="OT388" s="11"/>
      <c r="OU388" s="11"/>
      <c r="OV388" s="11"/>
      <c r="OW388" s="11"/>
      <c r="OX388" s="11"/>
      <c r="OY388" s="11"/>
      <c r="OZ388" s="11"/>
      <c r="PA388" s="11"/>
      <c r="PB388" s="11"/>
      <c r="PC388" s="11"/>
      <c r="PD388" s="11"/>
      <c r="PE388" s="11"/>
      <c r="PF388" s="11"/>
      <c r="PG388" s="11"/>
      <c r="PH388" s="11"/>
      <c r="PI388" s="11"/>
      <c r="PJ388" s="11"/>
      <c r="PK388" s="11"/>
      <c r="PL388" s="11"/>
      <c r="PM388" s="11"/>
      <c r="PN388" s="11"/>
      <c r="PO388" s="11"/>
      <c r="PP388" s="11"/>
      <c r="PQ388" s="11"/>
      <c r="PR388" s="11"/>
      <c r="PS388" s="11"/>
      <c r="PT388" s="11"/>
      <c r="PU388" s="11"/>
      <c r="PV388" s="11"/>
      <c r="PW388" s="11"/>
      <c r="PX388" s="11"/>
      <c r="PY388" s="11"/>
      <c r="PZ388" s="11"/>
      <c r="QA388" s="11"/>
      <c r="QB388" s="11"/>
      <c r="QC388" s="11"/>
      <c r="QD388" s="11"/>
      <c r="QE388" s="11"/>
      <c r="QF388" s="11"/>
      <c r="QG388" s="11"/>
      <c r="QH388" s="11"/>
      <c r="QI388" s="11"/>
      <c r="QJ388" s="11"/>
      <c r="QK388" s="11"/>
      <c r="QL388" s="11"/>
      <c r="QM388" s="11"/>
      <c r="QN388" s="11"/>
      <c r="QO388" s="11"/>
      <c r="QP388" s="11"/>
      <c r="QQ388" s="11"/>
      <c r="QR388" s="11"/>
      <c r="QS388" s="11"/>
      <c r="QT388" s="11"/>
      <c r="QU388" s="11"/>
      <c r="QV388" s="11"/>
      <c r="QW388" s="11"/>
      <c r="QX388" s="11"/>
      <c r="QY388" s="11"/>
      <c r="QZ388" s="11"/>
      <c r="RA388" s="11"/>
      <c r="RB388" s="11"/>
      <c r="RC388" s="11"/>
      <c r="RD388" s="11"/>
      <c r="RE388" s="11"/>
      <c r="RF388" s="11"/>
      <c r="RG388" s="11"/>
      <c r="RH388" s="11"/>
      <c r="RI388" s="11"/>
      <c r="RJ388" s="11"/>
      <c r="RK388" s="11"/>
      <c r="RL388" s="11"/>
      <c r="RM388" s="11"/>
      <c r="RN388" s="11"/>
      <c r="RO388" s="11"/>
      <c r="RP388" s="11"/>
      <c r="RQ388" s="11"/>
      <c r="RR388" s="11"/>
      <c r="RS388" s="11"/>
      <c r="RT388" s="11"/>
      <c r="RU388" s="11"/>
      <c r="RV388" s="11"/>
      <c r="RW388" s="11"/>
      <c r="RX388" s="11"/>
      <c r="RY388" s="11"/>
      <c r="RZ388" s="11"/>
      <c r="SA388" s="11"/>
      <c r="SB388" s="11"/>
      <c r="SC388" s="11"/>
      <c r="SD388" s="11"/>
      <c r="SE388" s="11"/>
      <c r="SF388" s="11"/>
      <c r="SG388" s="11"/>
      <c r="SH388" s="11"/>
      <c r="SI388" s="11"/>
      <c r="SJ388" s="11"/>
      <c r="SK388" s="11"/>
      <c r="SL388" s="11"/>
      <c r="SM388" s="11"/>
      <c r="SN388" s="11"/>
      <c r="SO388" s="11"/>
      <c r="SP388" s="11"/>
      <c r="SQ388" s="11"/>
      <c r="SR388" s="11"/>
      <c r="SS388" s="11"/>
      <c r="ST388" s="11"/>
      <c r="SU388" s="11"/>
      <c r="SV388" s="11"/>
      <c r="SW388" s="11"/>
      <c r="SX388" s="11"/>
      <c r="SY388" s="11"/>
      <c r="SZ388" s="11"/>
      <c r="TA388" s="11"/>
      <c r="TB388" s="11"/>
      <c r="TC388" s="11"/>
      <c r="TD388" s="11"/>
      <c r="TE388" s="11"/>
      <c r="TF388" s="11"/>
      <c r="TG388" s="11"/>
      <c r="TH388" s="11"/>
      <c r="TI388" s="11"/>
      <c r="TJ388" s="11"/>
      <c r="TK388" s="11"/>
      <c r="TL388" s="11"/>
      <c r="TM388" s="11"/>
      <c r="TN388" s="11"/>
      <c r="TO388" s="11"/>
      <c r="TP388" s="11"/>
      <c r="TQ388" s="11"/>
      <c r="TR388" s="11"/>
      <c r="TS388" s="11"/>
      <c r="TT388" s="11"/>
      <c r="TU388" s="11"/>
      <c r="TV388" s="11"/>
      <c r="TW388" s="11"/>
      <c r="TX388" s="11"/>
      <c r="TY388" s="11"/>
      <c r="TZ388" s="11"/>
    </row>
    <row r="389" spans="1:546" x14ac:dyDescent="0.25">
      <c r="A389" s="11"/>
      <c r="B389" s="72"/>
      <c r="C389" s="1" t="s">
        <v>47</v>
      </c>
      <c r="D389" s="50"/>
      <c r="E389" s="78"/>
      <c r="F389" s="1">
        <v>0.24299999999999999</v>
      </c>
      <c r="G389" s="74"/>
      <c r="I389" s="11">
        <v>0.30499999999999999</v>
      </c>
      <c r="J389" s="41">
        <v>1.9590000000000001</v>
      </c>
      <c r="K389" s="41">
        <v>7.4269999999999996</v>
      </c>
      <c r="L389" s="41">
        <v>9.1769999999999996</v>
      </c>
      <c r="M389" s="11">
        <v>7.32</v>
      </c>
      <c r="N389" s="11">
        <v>11.329000000000001</v>
      </c>
      <c r="O389" s="11">
        <v>5.2949999999999999</v>
      </c>
      <c r="P389" s="11">
        <v>0.154</v>
      </c>
      <c r="Q389" s="11">
        <v>4.6509999999999998</v>
      </c>
      <c r="R389" s="11">
        <v>9.9000000000000005E-2</v>
      </c>
      <c r="S389" s="11">
        <v>2.1880000000000002</v>
      </c>
      <c r="T389" s="1">
        <v>0.371</v>
      </c>
      <c r="U389" s="1">
        <v>9.9629999999999992</v>
      </c>
      <c r="V389" s="1">
        <v>2.1999999999999999E-2</v>
      </c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  <c r="EM389" s="11"/>
      <c r="EN389" s="11"/>
      <c r="EO389" s="11"/>
      <c r="EP389" s="11"/>
      <c r="EQ389" s="11"/>
      <c r="ER389" s="11"/>
      <c r="ES389" s="11"/>
      <c r="ET389" s="11"/>
      <c r="EU389" s="11"/>
      <c r="EV389" s="11"/>
      <c r="EW389" s="11"/>
      <c r="EX389" s="11"/>
      <c r="EY389" s="11"/>
      <c r="EZ389" s="11"/>
      <c r="FA389" s="11"/>
      <c r="FB389" s="11"/>
      <c r="FC389" s="11"/>
      <c r="FD389" s="11"/>
      <c r="FE389" s="11"/>
      <c r="FF389" s="11"/>
      <c r="FG389" s="11"/>
      <c r="FH389" s="11"/>
      <c r="FI389" s="11"/>
      <c r="FJ389" s="11"/>
      <c r="FK389" s="11"/>
      <c r="FL389" s="11"/>
      <c r="FM389" s="11"/>
      <c r="FN389" s="11"/>
      <c r="FO389" s="11"/>
      <c r="FP389" s="11"/>
      <c r="FQ389" s="11"/>
      <c r="FR389" s="11"/>
      <c r="FS389" s="11"/>
      <c r="FT389" s="11"/>
      <c r="FU389" s="11"/>
      <c r="FV389" s="11"/>
      <c r="FW389" s="11"/>
      <c r="FX389" s="11"/>
      <c r="FY389" s="11"/>
      <c r="FZ389" s="11"/>
      <c r="GA389" s="11"/>
      <c r="GB389" s="11"/>
      <c r="GC389" s="11"/>
      <c r="GD389" s="11"/>
      <c r="GE389" s="11"/>
      <c r="GF389" s="11"/>
      <c r="GG389" s="11"/>
      <c r="GH389" s="11"/>
      <c r="GI389" s="11"/>
      <c r="GJ389" s="11"/>
      <c r="GK389" s="11"/>
      <c r="GL389" s="11"/>
      <c r="GM389" s="11"/>
      <c r="GN389" s="11"/>
      <c r="GO389" s="11"/>
      <c r="GP389" s="11"/>
      <c r="GQ389" s="11"/>
      <c r="GR389" s="11"/>
      <c r="GS389" s="11"/>
      <c r="GT389" s="11"/>
      <c r="GU389" s="11"/>
      <c r="GV389" s="11"/>
      <c r="GW389" s="11"/>
      <c r="GX389" s="11"/>
      <c r="GY389" s="11"/>
      <c r="GZ389" s="11"/>
      <c r="HA389" s="11"/>
      <c r="HB389" s="11"/>
      <c r="HC389" s="11"/>
      <c r="HD389" s="11"/>
      <c r="HE389" s="11"/>
      <c r="HF389" s="11"/>
      <c r="HG389" s="11"/>
      <c r="HH389" s="11"/>
      <c r="HI389" s="11"/>
      <c r="HJ389" s="11"/>
      <c r="HK389" s="11"/>
      <c r="HL389" s="11"/>
      <c r="HM389" s="11"/>
      <c r="HN389" s="11"/>
      <c r="HO389" s="11"/>
      <c r="HP389" s="11"/>
      <c r="HQ389" s="11"/>
      <c r="HR389" s="11"/>
      <c r="HS389" s="11"/>
      <c r="HT389" s="11"/>
      <c r="HU389" s="11"/>
      <c r="HV389" s="11"/>
      <c r="HW389" s="11"/>
      <c r="HX389" s="11"/>
      <c r="HY389" s="11"/>
      <c r="HZ389" s="11"/>
      <c r="IA389" s="11"/>
      <c r="IB389" s="11"/>
      <c r="IC389" s="11"/>
      <c r="ID389" s="11"/>
      <c r="IE389" s="11"/>
      <c r="IF389" s="11"/>
      <c r="IG389" s="11"/>
      <c r="IH389" s="11"/>
      <c r="II389" s="11"/>
      <c r="IJ389" s="11"/>
      <c r="IK389" s="11"/>
      <c r="IL389" s="11"/>
      <c r="IM389" s="11"/>
      <c r="IN389" s="11"/>
      <c r="IO389" s="11"/>
      <c r="IP389" s="11"/>
      <c r="IQ389" s="11"/>
      <c r="IR389" s="11"/>
      <c r="IS389" s="11"/>
      <c r="IT389" s="11"/>
      <c r="IU389" s="11"/>
      <c r="IV389" s="11"/>
      <c r="IW389" s="11"/>
      <c r="IX389" s="11"/>
      <c r="IY389" s="11"/>
      <c r="IZ389" s="11"/>
      <c r="JA389" s="11"/>
      <c r="JB389" s="11"/>
      <c r="JC389" s="11"/>
      <c r="JD389" s="11"/>
      <c r="JE389" s="11"/>
      <c r="JF389" s="11"/>
      <c r="JG389" s="11"/>
      <c r="JH389" s="11"/>
      <c r="JI389" s="11"/>
      <c r="JJ389" s="11"/>
      <c r="JK389" s="11"/>
      <c r="JL389" s="11"/>
      <c r="JM389" s="11"/>
      <c r="JN389" s="11"/>
      <c r="JO389" s="11"/>
      <c r="JP389" s="11"/>
      <c r="JQ389" s="11"/>
      <c r="JR389" s="11"/>
      <c r="JS389" s="11"/>
      <c r="JT389" s="11"/>
      <c r="JU389" s="11"/>
      <c r="JV389" s="11"/>
      <c r="JW389" s="11"/>
      <c r="JX389" s="11"/>
      <c r="JY389" s="11"/>
      <c r="JZ389" s="11"/>
      <c r="KA389" s="11"/>
      <c r="KB389" s="11"/>
      <c r="KC389" s="11"/>
      <c r="KD389" s="11"/>
      <c r="KE389" s="11"/>
      <c r="KF389" s="11"/>
      <c r="KG389" s="11"/>
      <c r="KH389" s="11"/>
      <c r="KI389" s="11"/>
      <c r="KJ389" s="11"/>
      <c r="KK389" s="11"/>
      <c r="KL389" s="11"/>
      <c r="KM389" s="11"/>
      <c r="KN389" s="11"/>
      <c r="KO389" s="11"/>
      <c r="KP389" s="11"/>
      <c r="KQ389" s="11"/>
      <c r="KR389" s="11"/>
      <c r="KS389" s="11"/>
      <c r="KT389" s="11"/>
      <c r="KU389" s="11"/>
      <c r="KV389" s="11"/>
      <c r="KW389" s="11"/>
      <c r="KX389" s="11"/>
      <c r="KY389" s="11"/>
      <c r="KZ389" s="11"/>
      <c r="LA389" s="11"/>
      <c r="LB389" s="11"/>
      <c r="LC389" s="11"/>
      <c r="LD389" s="11"/>
      <c r="LE389" s="11"/>
      <c r="LF389" s="11"/>
      <c r="LG389" s="11"/>
      <c r="LH389" s="11"/>
      <c r="LI389" s="11"/>
      <c r="LJ389" s="11"/>
      <c r="LK389" s="11"/>
      <c r="LL389" s="11"/>
      <c r="LM389" s="11"/>
      <c r="LN389" s="11"/>
      <c r="LO389" s="11"/>
      <c r="LP389" s="11"/>
      <c r="LQ389" s="11"/>
      <c r="LR389" s="11"/>
      <c r="LS389" s="11"/>
      <c r="LT389" s="11"/>
      <c r="LU389" s="11"/>
      <c r="LV389" s="11"/>
      <c r="LW389" s="11"/>
      <c r="LX389" s="11"/>
      <c r="LY389" s="11"/>
      <c r="LZ389" s="11"/>
      <c r="MA389" s="11"/>
      <c r="MB389" s="11"/>
      <c r="MC389" s="11"/>
      <c r="MD389" s="11"/>
      <c r="ME389" s="11"/>
      <c r="MF389" s="11"/>
      <c r="MG389" s="11"/>
      <c r="MH389" s="11"/>
      <c r="MI389" s="11"/>
      <c r="MJ389" s="11"/>
      <c r="MK389" s="11"/>
      <c r="ML389" s="11"/>
      <c r="MM389" s="11"/>
      <c r="MN389" s="11"/>
      <c r="MO389" s="11"/>
      <c r="MP389" s="11"/>
      <c r="MQ389" s="11"/>
      <c r="MR389" s="11"/>
      <c r="MS389" s="11"/>
      <c r="MT389" s="11"/>
      <c r="MU389" s="11"/>
      <c r="MV389" s="11"/>
      <c r="MW389" s="11"/>
      <c r="MX389" s="11"/>
      <c r="MY389" s="11"/>
      <c r="MZ389" s="11"/>
      <c r="NA389" s="11"/>
      <c r="NB389" s="11"/>
      <c r="NC389" s="11"/>
      <c r="ND389" s="11"/>
      <c r="NE389" s="11"/>
      <c r="NF389" s="11"/>
      <c r="NG389" s="11"/>
      <c r="NH389" s="11"/>
      <c r="NI389" s="11"/>
      <c r="NJ389" s="11"/>
      <c r="NK389" s="11"/>
      <c r="NL389" s="11"/>
      <c r="NM389" s="11"/>
      <c r="NN389" s="11"/>
      <c r="NO389" s="11"/>
      <c r="NP389" s="11"/>
      <c r="NQ389" s="11"/>
      <c r="NR389" s="11"/>
      <c r="NS389" s="11"/>
      <c r="NT389" s="11"/>
      <c r="NU389" s="11"/>
      <c r="NV389" s="11"/>
      <c r="NW389" s="11"/>
      <c r="NX389" s="11"/>
      <c r="NY389" s="11"/>
      <c r="NZ389" s="11"/>
      <c r="OA389" s="11"/>
      <c r="OB389" s="11"/>
      <c r="OC389" s="11"/>
      <c r="OD389" s="11"/>
      <c r="OE389" s="11"/>
      <c r="OF389" s="11"/>
      <c r="OG389" s="11"/>
      <c r="OH389" s="11"/>
      <c r="OI389" s="11"/>
      <c r="OJ389" s="11"/>
      <c r="OK389" s="11"/>
      <c r="OL389" s="11"/>
      <c r="OM389" s="11"/>
      <c r="ON389" s="11"/>
      <c r="OO389" s="11"/>
      <c r="OP389" s="11"/>
      <c r="OQ389" s="11"/>
      <c r="OR389" s="11"/>
      <c r="OS389" s="11"/>
      <c r="OT389" s="11"/>
      <c r="OU389" s="11"/>
      <c r="OV389" s="11"/>
      <c r="OW389" s="11"/>
      <c r="OX389" s="11"/>
      <c r="OY389" s="11"/>
      <c r="OZ389" s="11"/>
      <c r="PA389" s="11"/>
      <c r="PB389" s="11"/>
      <c r="PC389" s="11"/>
      <c r="PD389" s="11"/>
      <c r="PE389" s="11"/>
      <c r="PF389" s="11"/>
      <c r="PG389" s="11"/>
      <c r="PH389" s="11"/>
      <c r="PI389" s="11"/>
      <c r="PJ389" s="11"/>
      <c r="PK389" s="11"/>
      <c r="PL389" s="11"/>
      <c r="PM389" s="11"/>
      <c r="PN389" s="11"/>
      <c r="PO389" s="11"/>
      <c r="PP389" s="11"/>
      <c r="PQ389" s="11"/>
      <c r="PR389" s="11"/>
      <c r="PS389" s="11"/>
      <c r="PT389" s="11"/>
      <c r="PU389" s="11"/>
      <c r="PV389" s="11"/>
      <c r="PW389" s="11"/>
      <c r="PX389" s="11"/>
      <c r="PY389" s="11"/>
      <c r="PZ389" s="11"/>
      <c r="QA389" s="11"/>
      <c r="QB389" s="11"/>
      <c r="QC389" s="11"/>
      <c r="QD389" s="11"/>
      <c r="QE389" s="11"/>
      <c r="QF389" s="11"/>
      <c r="QG389" s="11"/>
      <c r="QH389" s="11"/>
      <c r="QI389" s="11"/>
      <c r="QJ389" s="11"/>
      <c r="QK389" s="11"/>
      <c r="QL389" s="11"/>
      <c r="QM389" s="11"/>
      <c r="QN389" s="11"/>
      <c r="QO389" s="11"/>
      <c r="QP389" s="11"/>
      <c r="QQ389" s="11"/>
      <c r="QR389" s="11"/>
      <c r="QS389" s="11"/>
      <c r="QT389" s="11"/>
      <c r="QU389" s="11"/>
      <c r="QV389" s="11"/>
      <c r="QW389" s="11"/>
      <c r="QX389" s="11"/>
      <c r="QY389" s="11"/>
      <c r="QZ389" s="11"/>
      <c r="RA389" s="11"/>
      <c r="RB389" s="11"/>
      <c r="RC389" s="11"/>
      <c r="RD389" s="11"/>
      <c r="RE389" s="11"/>
      <c r="RF389" s="11"/>
      <c r="RG389" s="11"/>
      <c r="RH389" s="11"/>
      <c r="RI389" s="11"/>
      <c r="RJ389" s="11"/>
      <c r="RK389" s="11"/>
      <c r="RL389" s="11"/>
      <c r="RM389" s="11"/>
      <c r="RN389" s="11"/>
      <c r="RO389" s="11"/>
      <c r="RP389" s="11"/>
      <c r="RQ389" s="11"/>
      <c r="RR389" s="11"/>
      <c r="RS389" s="11"/>
      <c r="RT389" s="11"/>
      <c r="RU389" s="11"/>
      <c r="RV389" s="11"/>
      <c r="RW389" s="11"/>
      <c r="RX389" s="11"/>
      <c r="RY389" s="11"/>
      <c r="RZ389" s="11"/>
      <c r="SA389" s="11"/>
      <c r="SB389" s="11"/>
      <c r="SC389" s="11"/>
      <c r="SD389" s="11"/>
      <c r="SE389" s="11"/>
      <c r="SF389" s="11"/>
      <c r="SG389" s="11"/>
      <c r="SH389" s="11"/>
      <c r="SI389" s="11"/>
      <c r="SJ389" s="11"/>
      <c r="SK389" s="11"/>
      <c r="SL389" s="11"/>
      <c r="SM389" s="11"/>
      <c r="SN389" s="11"/>
      <c r="SO389" s="11"/>
      <c r="SP389" s="11"/>
      <c r="SQ389" s="11"/>
      <c r="SR389" s="11"/>
      <c r="SS389" s="11"/>
      <c r="ST389" s="11"/>
      <c r="SU389" s="11"/>
      <c r="SV389" s="11"/>
      <c r="SW389" s="11"/>
      <c r="SX389" s="11"/>
      <c r="SY389" s="11"/>
      <c r="SZ389" s="11"/>
      <c r="TA389" s="11"/>
      <c r="TB389" s="11"/>
      <c r="TC389" s="11"/>
      <c r="TD389" s="11"/>
      <c r="TE389" s="11"/>
      <c r="TF389" s="11"/>
      <c r="TG389" s="11"/>
      <c r="TH389" s="11"/>
      <c r="TI389" s="11"/>
      <c r="TJ389" s="11"/>
      <c r="TK389" s="11"/>
      <c r="TL389" s="11"/>
      <c r="TM389" s="11"/>
      <c r="TN389" s="11"/>
      <c r="TO389" s="11"/>
      <c r="TP389" s="11"/>
      <c r="TQ389" s="11"/>
      <c r="TR389" s="11"/>
      <c r="TS389" s="11"/>
      <c r="TT389" s="11"/>
      <c r="TU389" s="11"/>
      <c r="TV389" s="11"/>
      <c r="TW389" s="11"/>
      <c r="TX389" s="11"/>
      <c r="TY389" s="11"/>
      <c r="TZ389" s="11"/>
    </row>
    <row r="390" spans="1:546" x14ac:dyDescent="0.25">
      <c r="A390" s="11"/>
      <c r="B390" s="72"/>
      <c r="C390" s="1" t="s">
        <v>70</v>
      </c>
      <c r="D390" s="50"/>
      <c r="E390" s="78"/>
      <c r="F390" s="1">
        <v>6.9000000000000006E-2</v>
      </c>
      <c r="G390" s="74"/>
      <c r="I390" s="11">
        <v>4.843</v>
      </c>
      <c r="J390" s="41">
        <v>2.911</v>
      </c>
      <c r="K390" s="41">
        <v>8.4719999999999995</v>
      </c>
      <c r="L390" s="41">
        <v>4.968</v>
      </c>
      <c r="M390" s="11">
        <v>10.874000000000001</v>
      </c>
      <c r="N390" s="11">
        <v>9.5299999999999994</v>
      </c>
      <c r="O390" s="11">
        <v>5.2149999999999999</v>
      </c>
      <c r="P390" s="11">
        <v>0.17199999999999999</v>
      </c>
      <c r="Q390" s="11">
        <v>8.2210000000000001</v>
      </c>
      <c r="R390" s="11">
        <v>0.93700000000000006</v>
      </c>
      <c r="S390" s="11">
        <v>5.3940000000000001</v>
      </c>
      <c r="T390" s="1">
        <v>6.4000000000000001E-2</v>
      </c>
      <c r="U390" s="1">
        <v>7.774</v>
      </c>
      <c r="V390" s="1">
        <v>2.1999999999999999E-2</v>
      </c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  <c r="EM390" s="11"/>
      <c r="EN390" s="11"/>
      <c r="EO390" s="11"/>
      <c r="EP390" s="11"/>
      <c r="EQ390" s="11"/>
      <c r="ER390" s="11"/>
      <c r="ES390" s="11"/>
      <c r="ET390" s="11"/>
      <c r="EU390" s="11"/>
      <c r="EV390" s="11"/>
      <c r="EW390" s="11"/>
      <c r="EX390" s="11"/>
      <c r="EY390" s="11"/>
      <c r="EZ390" s="11"/>
      <c r="FA390" s="11"/>
      <c r="FB390" s="11"/>
      <c r="FC390" s="11"/>
      <c r="FD390" s="11"/>
      <c r="FE390" s="11"/>
      <c r="FF390" s="11"/>
      <c r="FG390" s="11"/>
      <c r="FH390" s="11"/>
      <c r="FI390" s="11"/>
      <c r="FJ390" s="11"/>
      <c r="FK390" s="11"/>
      <c r="FL390" s="11"/>
      <c r="FM390" s="11"/>
      <c r="FN390" s="11"/>
      <c r="FO390" s="11"/>
      <c r="FP390" s="11"/>
      <c r="FQ390" s="11"/>
      <c r="FR390" s="11"/>
      <c r="FS390" s="11"/>
      <c r="FT390" s="11"/>
      <c r="FU390" s="11"/>
      <c r="FV390" s="11"/>
      <c r="FW390" s="11"/>
      <c r="FX390" s="11"/>
      <c r="FY390" s="11"/>
      <c r="FZ390" s="11"/>
      <c r="GA390" s="11"/>
      <c r="GB390" s="11"/>
      <c r="GC390" s="11"/>
      <c r="GD390" s="11"/>
      <c r="GE390" s="11"/>
      <c r="GF390" s="11"/>
      <c r="GG390" s="11"/>
      <c r="GH390" s="11"/>
      <c r="GI390" s="11"/>
      <c r="GJ390" s="11"/>
      <c r="GK390" s="11"/>
      <c r="GL390" s="11"/>
      <c r="GM390" s="11"/>
      <c r="GN390" s="11"/>
      <c r="GO390" s="11"/>
      <c r="GP390" s="11"/>
      <c r="GQ390" s="11"/>
      <c r="GR390" s="11"/>
      <c r="GS390" s="11"/>
      <c r="GT390" s="11"/>
      <c r="GU390" s="11"/>
      <c r="GV390" s="11"/>
      <c r="GW390" s="11"/>
      <c r="GX390" s="11"/>
      <c r="GY390" s="11"/>
      <c r="GZ390" s="11"/>
      <c r="HA390" s="11"/>
      <c r="HB390" s="11"/>
      <c r="HC390" s="11"/>
      <c r="HD390" s="11"/>
      <c r="HE390" s="11"/>
      <c r="HF390" s="11"/>
      <c r="HG390" s="11"/>
      <c r="HH390" s="11"/>
      <c r="HI390" s="11"/>
      <c r="HJ390" s="11"/>
      <c r="HK390" s="11"/>
      <c r="HL390" s="11"/>
      <c r="HM390" s="11"/>
      <c r="HN390" s="11"/>
      <c r="HO390" s="11"/>
      <c r="HP390" s="11"/>
      <c r="HQ390" s="11"/>
      <c r="HR390" s="11"/>
      <c r="HS390" s="11"/>
      <c r="HT390" s="11"/>
      <c r="HU390" s="11"/>
      <c r="HV390" s="11"/>
      <c r="HW390" s="11"/>
      <c r="HX390" s="11"/>
      <c r="HY390" s="11"/>
      <c r="HZ390" s="11"/>
      <c r="IA390" s="11"/>
      <c r="IB390" s="11"/>
      <c r="IC390" s="11"/>
      <c r="ID390" s="11"/>
      <c r="IE390" s="11"/>
      <c r="IF390" s="11"/>
      <c r="IG390" s="11"/>
      <c r="IH390" s="11"/>
      <c r="II390" s="11"/>
      <c r="IJ390" s="11"/>
      <c r="IK390" s="11"/>
      <c r="IL390" s="11"/>
      <c r="IM390" s="11"/>
      <c r="IN390" s="11"/>
      <c r="IO390" s="11"/>
      <c r="IP390" s="11"/>
      <c r="IQ390" s="11"/>
      <c r="IR390" s="11"/>
      <c r="IS390" s="11"/>
      <c r="IT390" s="11"/>
      <c r="IU390" s="11"/>
      <c r="IV390" s="11"/>
      <c r="IW390" s="11"/>
      <c r="IX390" s="11"/>
      <c r="IY390" s="11"/>
      <c r="IZ390" s="11"/>
      <c r="JA390" s="11"/>
      <c r="JB390" s="11"/>
      <c r="JC390" s="11"/>
      <c r="JD390" s="11"/>
      <c r="JE390" s="11"/>
      <c r="JF390" s="11"/>
      <c r="JG390" s="11"/>
      <c r="JH390" s="11"/>
      <c r="JI390" s="11"/>
      <c r="JJ390" s="11"/>
      <c r="JK390" s="11"/>
      <c r="JL390" s="11"/>
      <c r="JM390" s="11"/>
      <c r="JN390" s="11"/>
      <c r="JO390" s="11"/>
      <c r="JP390" s="11"/>
      <c r="JQ390" s="11"/>
      <c r="JR390" s="11"/>
      <c r="JS390" s="11"/>
      <c r="JT390" s="11"/>
      <c r="JU390" s="11"/>
      <c r="JV390" s="11"/>
      <c r="JW390" s="11"/>
      <c r="JX390" s="11"/>
      <c r="JY390" s="11"/>
      <c r="JZ390" s="11"/>
      <c r="KA390" s="11"/>
      <c r="KB390" s="11"/>
      <c r="KC390" s="11"/>
      <c r="KD390" s="11"/>
      <c r="KE390" s="11"/>
      <c r="KF390" s="11"/>
      <c r="KG390" s="11"/>
      <c r="KH390" s="11"/>
      <c r="KI390" s="11"/>
      <c r="KJ390" s="11"/>
      <c r="KK390" s="11"/>
      <c r="KL390" s="11"/>
      <c r="KM390" s="11"/>
      <c r="KN390" s="11"/>
      <c r="KO390" s="11"/>
      <c r="KP390" s="11"/>
      <c r="KQ390" s="11"/>
      <c r="KR390" s="11"/>
      <c r="KS390" s="11"/>
      <c r="KT390" s="11"/>
      <c r="KU390" s="11"/>
      <c r="KV390" s="11"/>
      <c r="KW390" s="11"/>
      <c r="KX390" s="11"/>
      <c r="KY390" s="11"/>
      <c r="KZ390" s="11"/>
      <c r="LA390" s="11"/>
      <c r="LB390" s="11"/>
      <c r="LC390" s="11"/>
      <c r="LD390" s="11"/>
      <c r="LE390" s="11"/>
      <c r="LF390" s="11"/>
      <c r="LG390" s="11"/>
      <c r="LH390" s="11"/>
      <c r="LI390" s="11"/>
      <c r="LJ390" s="11"/>
      <c r="LK390" s="11"/>
      <c r="LL390" s="11"/>
      <c r="LM390" s="11"/>
      <c r="LN390" s="11"/>
      <c r="LO390" s="11"/>
      <c r="LP390" s="11"/>
      <c r="LQ390" s="11"/>
      <c r="LR390" s="11"/>
      <c r="LS390" s="11"/>
      <c r="LT390" s="11"/>
      <c r="LU390" s="11"/>
      <c r="LV390" s="11"/>
      <c r="LW390" s="11"/>
      <c r="LX390" s="11"/>
      <c r="LY390" s="11"/>
      <c r="LZ390" s="11"/>
      <c r="MA390" s="11"/>
      <c r="MB390" s="11"/>
      <c r="MC390" s="11"/>
      <c r="MD390" s="11"/>
      <c r="ME390" s="11"/>
      <c r="MF390" s="11"/>
      <c r="MG390" s="11"/>
      <c r="MH390" s="11"/>
      <c r="MI390" s="11"/>
      <c r="MJ390" s="11"/>
      <c r="MK390" s="11"/>
      <c r="ML390" s="11"/>
      <c r="MM390" s="11"/>
      <c r="MN390" s="11"/>
      <c r="MO390" s="11"/>
      <c r="MP390" s="11"/>
      <c r="MQ390" s="11"/>
      <c r="MR390" s="11"/>
      <c r="MS390" s="11"/>
      <c r="MT390" s="11"/>
      <c r="MU390" s="11"/>
      <c r="MV390" s="11"/>
      <c r="MW390" s="11"/>
      <c r="MX390" s="11"/>
      <c r="MY390" s="11"/>
      <c r="MZ390" s="11"/>
      <c r="NA390" s="11"/>
      <c r="NB390" s="11"/>
      <c r="NC390" s="11"/>
      <c r="ND390" s="11"/>
      <c r="NE390" s="11"/>
      <c r="NF390" s="11"/>
      <c r="NG390" s="11"/>
      <c r="NH390" s="11"/>
      <c r="NI390" s="11"/>
      <c r="NJ390" s="11"/>
      <c r="NK390" s="11"/>
      <c r="NL390" s="11"/>
      <c r="NM390" s="11"/>
      <c r="NN390" s="11"/>
      <c r="NO390" s="11"/>
      <c r="NP390" s="11"/>
      <c r="NQ390" s="11"/>
      <c r="NR390" s="11"/>
      <c r="NS390" s="11"/>
      <c r="NT390" s="11"/>
      <c r="NU390" s="11"/>
      <c r="NV390" s="11"/>
      <c r="NW390" s="11"/>
      <c r="NX390" s="11"/>
      <c r="NY390" s="11"/>
      <c r="NZ390" s="11"/>
      <c r="OA390" s="11"/>
      <c r="OB390" s="11"/>
      <c r="OC390" s="11"/>
      <c r="OD390" s="11"/>
      <c r="OE390" s="11"/>
      <c r="OF390" s="11"/>
      <c r="OG390" s="11"/>
      <c r="OH390" s="11"/>
      <c r="OI390" s="11"/>
      <c r="OJ390" s="11"/>
      <c r="OK390" s="11"/>
      <c r="OL390" s="11"/>
      <c r="OM390" s="11"/>
      <c r="ON390" s="11"/>
      <c r="OO390" s="11"/>
      <c r="OP390" s="11"/>
      <c r="OQ390" s="11"/>
      <c r="OR390" s="11"/>
      <c r="OS390" s="11"/>
      <c r="OT390" s="11"/>
      <c r="OU390" s="11"/>
      <c r="OV390" s="11"/>
      <c r="OW390" s="11"/>
      <c r="OX390" s="11"/>
      <c r="OY390" s="11"/>
      <c r="OZ390" s="11"/>
      <c r="PA390" s="11"/>
      <c r="PB390" s="11"/>
      <c r="PC390" s="11"/>
      <c r="PD390" s="11"/>
      <c r="PE390" s="11"/>
      <c r="PF390" s="11"/>
      <c r="PG390" s="11"/>
      <c r="PH390" s="11"/>
      <c r="PI390" s="11"/>
      <c r="PJ390" s="11"/>
      <c r="PK390" s="11"/>
      <c r="PL390" s="11"/>
      <c r="PM390" s="11"/>
      <c r="PN390" s="11"/>
      <c r="PO390" s="11"/>
      <c r="PP390" s="11"/>
      <c r="PQ390" s="11"/>
      <c r="PR390" s="11"/>
      <c r="PS390" s="11"/>
      <c r="PT390" s="11"/>
      <c r="PU390" s="11"/>
      <c r="PV390" s="11"/>
      <c r="PW390" s="11"/>
      <c r="PX390" s="11"/>
      <c r="PY390" s="11"/>
      <c r="PZ390" s="11"/>
      <c r="QA390" s="11"/>
      <c r="QB390" s="11"/>
      <c r="QC390" s="11"/>
      <c r="QD390" s="11"/>
      <c r="QE390" s="11"/>
      <c r="QF390" s="11"/>
      <c r="QG390" s="11"/>
      <c r="QH390" s="11"/>
      <c r="QI390" s="11"/>
      <c r="QJ390" s="11"/>
      <c r="QK390" s="11"/>
      <c r="QL390" s="11"/>
      <c r="QM390" s="11"/>
      <c r="QN390" s="11"/>
      <c r="QO390" s="11"/>
      <c r="QP390" s="11"/>
      <c r="QQ390" s="11"/>
      <c r="QR390" s="11"/>
      <c r="QS390" s="11"/>
      <c r="QT390" s="11"/>
      <c r="QU390" s="11"/>
      <c r="QV390" s="11"/>
      <c r="QW390" s="11"/>
      <c r="QX390" s="11"/>
      <c r="QY390" s="11"/>
      <c r="QZ390" s="11"/>
      <c r="RA390" s="11"/>
      <c r="RB390" s="11"/>
      <c r="RC390" s="11"/>
      <c r="RD390" s="11"/>
      <c r="RE390" s="11"/>
      <c r="RF390" s="11"/>
      <c r="RG390" s="11"/>
      <c r="RH390" s="11"/>
      <c r="RI390" s="11"/>
      <c r="RJ390" s="11"/>
      <c r="RK390" s="11"/>
      <c r="RL390" s="11"/>
      <c r="RM390" s="11"/>
      <c r="RN390" s="11"/>
      <c r="RO390" s="11"/>
      <c r="RP390" s="11"/>
      <c r="RQ390" s="11"/>
      <c r="RR390" s="11"/>
      <c r="RS390" s="11"/>
      <c r="RT390" s="11"/>
      <c r="RU390" s="11"/>
      <c r="RV390" s="11"/>
      <c r="RW390" s="11"/>
      <c r="RX390" s="11"/>
      <c r="RY390" s="11"/>
      <c r="RZ390" s="11"/>
      <c r="SA390" s="11"/>
      <c r="SB390" s="11"/>
      <c r="SC390" s="11"/>
      <c r="SD390" s="11"/>
      <c r="SE390" s="11"/>
      <c r="SF390" s="11"/>
      <c r="SG390" s="11"/>
      <c r="SH390" s="11"/>
      <c r="SI390" s="11"/>
      <c r="SJ390" s="11"/>
      <c r="SK390" s="11"/>
      <c r="SL390" s="11"/>
      <c r="SM390" s="11"/>
      <c r="SN390" s="11"/>
      <c r="SO390" s="11"/>
      <c r="SP390" s="11"/>
      <c r="SQ390" s="11"/>
      <c r="SR390" s="11"/>
      <c r="SS390" s="11"/>
      <c r="ST390" s="11"/>
      <c r="SU390" s="11"/>
      <c r="SV390" s="11"/>
      <c r="SW390" s="11"/>
      <c r="SX390" s="11"/>
      <c r="SY390" s="11"/>
      <c r="SZ390" s="11"/>
      <c r="TA390" s="11"/>
      <c r="TB390" s="11"/>
      <c r="TC390" s="11"/>
      <c r="TD390" s="11"/>
      <c r="TE390" s="11"/>
      <c r="TF390" s="11"/>
      <c r="TG390" s="11"/>
      <c r="TH390" s="11"/>
      <c r="TI390" s="11"/>
      <c r="TJ390" s="11"/>
      <c r="TK390" s="11"/>
      <c r="TL390" s="11"/>
      <c r="TM390" s="11"/>
      <c r="TN390" s="11"/>
      <c r="TO390" s="11"/>
      <c r="TP390" s="11"/>
      <c r="TQ390" s="11"/>
      <c r="TR390" s="11"/>
      <c r="TS390" s="11"/>
      <c r="TT390" s="11"/>
      <c r="TU390" s="11"/>
      <c r="TV390" s="11"/>
      <c r="TW390" s="11"/>
      <c r="TX390" s="11"/>
      <c r="TY390" s="11"/>
      <c r="TZ390" s="11"/>
    </row>
    <row r="391" spans="1:546" x14ac:dyDescent="0.25">
      <c r="A391" s="11"/>
      <c r="B391" s="72"/>
      <c r="C391" s="1" t="s">
        <v>71</v>
      </c>
      <c r="D391" s="50"/>
      <c r="E391" s="79"/>
      <c r="F391" s="1">
        <v>0.45600000000000002</v>
      </c>
      <c r="G391" s="75"/>
      <c r="I391" s="11">
        <v>3.71</v>
      </c>
      <c r="J391" s="41">
        <v>5.0990000000000002</v>
      </c>
      <c r="K391" s="41">
        <v>9.2870000000000008</v>
      </c>
      <c r="L391" s="41">
        <v>6.9669999999999996</v>
      </c>
      <c r="M391" s="11">
        <v>7.5529999999999999</v>
      </c>
      <c r="N391" s="11">
        <v>9.3789999999999996</v>
      </c>
      <c r="O391" s="11">
        <v>3.3660000000000001</v>
      </c>
      <c r="P391" s="11">
        <v>9.8000000000000004E-2</v>
      </c>
      <c r="Q391" s="11">
        <v>7.0220000000000002</v>
      </c>
      <c r="R391" s="11">
        <v>8.6999999999999994E-2</v>
      </c>
      <c r="S391" s="11">
        <v>6.5170000000000003</v>
      </c>
      <c r="T391" s="1">
        <v>0.23799999999999999</v>
      </c>
      <c r="U391" s="1">
        <v>7.8849999999999998</v>
      </c>
      <c r="V391" s="1">
        <v>0.10199999999999999</v>
      </c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  <c r="EM391" s="11"/>
      <c r="EN391" s="11"/>
      <c r="EO391" s="11"/>
      <c r="EP391" s="11"/>
      <c r="EQ391" s="11"/>
      <c r="ER391" s="11"/>
      <c r="ES391" s="11"/>
      <c r="ET391" s="11"/>
      <c r="EU391" s="11"/>
      <c r="EV391" s="11"/>
      <c r="EW391" s="11"/>
      <c r="EX391" s="11"/>
      <c r="EY391" s="11"/>
      <c r="EZ391" s="11"/>
      <c r="FA391" s="11"/>
      <c r="FB391" s="11"/>
      <c r="FC391" s="11"/>
      <c r="FD391" s="11"/>
      <c r="FE391" s="11"/>
      <c r="FF391" s="11"/>
      <c r="FG391" s="11"/>
      <c r="FH391" s="11"/>
      <c r="FI391" s="11"/>
      <c r="FJ391" s="11"/>
      <c r="FK391" s="11"/>
      <c r="FL391" s="11"/>
      <c r="FM391" s="11"/>
      <c r="FN391" s="11"/>
      <c r="FO391" s="11"/>
      <c r="FP391" s="11"/>
      <c r="FQ391" s="11"/>
      <c r="FR391" s="11"/>
      <c r="FS391" s="11"/>
      <c r="FT391" s="11"/>
      <c r="FU391" s="11"/>
      <c r="FV391" s="11"/>
      <c r="FW391" s="11"/>
      <c r="FX391" s="11"/>
      <c r="FY391" s="11"/>
      <c r="FZ391" s="11"/>
      <c r="GA391" s="11"/>
      <c r="GB391" s="11"/>
      <c r="GC391" s="11"/>
      <c r="GD391" s="11"/>
      <c r="GE391" s="11"/>
      <c r="GF391" s="11"/>
      <c r="GG391" s="11"/>
      <c r="GH391" s="11"/>
      <c r="GI391" s="11"/>
      <c r="GJ391" s="11"/>
      <c r="GK391" s="11"/>
      <c r="GL391" s="11"/>
      <c r="GM391" s="11"/>
      <c r="GN391" s="11"/>
      <c r="GO391" s="11"/>
      <c r="GP391" s="11"/>
      <c r="GQ391" s="11"/>
      <c r="GR391" s="11"/>
      <c r="GS391" s="11"/>
      <c r="GT391" s="11"/>
      <c r="GU391" s="11"/>
      <c r="GV391" s="11"/>
      <c r="GW391" s="11"/>
      <c r="GX391" s="11"/>
      <c r="GY391" s="11"/>
      <c r="GZ391" s="11"/>
      <c r="HA391" s="11"/>
      <c r="HB391" s="11"/>
      <c r="HC391" s="11"/>
      <c r="HD391" s="11"/>
      <c r="HE391" s="11"/>
      <c r="HF391" s="11"/>
      <c r="HG391" s="11"/>
      <c r="HH391" s="11"/>
      <c r="HI391" s="11"/>
      <c r="HJ391" s="11"/>
      <c r="HK391" s="11"/>
      <c r="HL391" s="11"/>
      <c r="HM391" s="11"/>
      <c r="HN391" s="11"/>
      <c r="HO391" s="11"/>
      <c r="HP391" s="11"/>
      <c r="HQ391" s="11"/>
      <c r="HR391" s="11"/>
      <c r="HS391" s="11"/>
      <c r="HT391" s="11"/>
      <c r="HU391" s="11"/>
      <c r="HV391" s="11"/>
      <c r="HW391" s="11"/>
      <c r="HX391" s="11"/>
      <c r="HY391" s="11"/>
      <c r="HZ391" s="11"/>
      <c r="IA391" s="11"/>
      <c r="IB391" s="11"/>
      <c r="IC391" s="11"/>
      <c r="ID391" s="11"/>
      <c r="IE391" s="11"/>
      <c r="IF391" s="11"/>
      <c r="IG391" s="11"/>
      <c r="IH391" s="11"/>
      <c r="II391" s="11"/>
      <c r="IJ391" s="11"/>
      <c r="IK391" s="11"/>
      <c r="IL391" s="11"/>
      <c r="IM391" s="11"/>
      <c r="IN391" s="11"/>
      <c r="IO391" s="11"/>
      <c r="IP391" s="11"/>
      <c r="IQ391" s="11"/>
      <c r="IR391" s="11"/>
      <c r="IS391" s="11"/>
      <c r="IT391" s="11"/>
      <c r="IU391" s="11"/>
      <c r="IV391" s="11"/>
      <c r="IW391" s="11"/>
      <c r="IX391" s="11"/>
      <c r="IY391" s="11"/>
      <c r="IZ391" s="11"/>
      <c r="JA391" s="11"/>
      <c r="JB391" s="11"/>
      <c r="JC391" s="11"/>
      <c r="JD391" s="11"/>
      <c r="JE391" s="11"/>
      <c r="JF391" s="11"/>
      <c r="JG391" s="11"/>
      <c r="JH391" s="11"/>
      <c r="JI391" s="11"/>
      <c r="JJ391" s="11"/>
      <c r="JK391" s="11"/>
      <c r="JL391" s="11"/>
      <c r="JM391" s="11"/>
      <c r="JN391" s="11"/>
      <c r="JO391" s="11"/>
      <c r="JP391" s="11"/>
      <c r="JQ391" s="11"/>
      <c r="JR391" s="11"/>
      <c r="JS391" s="11"/>
      <c r="JT391" s="11"/>
      <c r="JU391" s="11"/>
      <c r="JV391" s="11"/>
      <c r="JW391" s="11"/>
      <c r="JX391" s="11"/>
      <c r="JY391" s="11"/>
      <c r="JZ391" s="11"/>
      <c r="KA391" s="11"/>
      <c r="KB391" s="11"/>
      <c r="KC391" s="11"/>
      <c r="KD391" s="11"/>
      <c r="KE391" s="11"/>
      <c r="KF391" s="11"/>
      <c r="KG391" s="11"/>
      <c r="KH391" s="11"/>
      <c r="KI391" s="11"/>
      <c r="KJ391" s="11"/>
      <c r="KK391" s="11"/>
      <c r="KL391" s="11"/>
      <c r="KM391" s="11"/>
      <c r="KN391" s="11"/>
      <c r="KO391" s="11"/>
      <c r="KP391" s="11"/>
      <c r="KQ391" s="11"/>
      <c r="KR391" s="11"/>
      <c r="KS391" s="11"/>
      <c r="KT391" s="11"/>
      <c r="KU391" s="11"/>
      <c r="KV391" s="11"/>
      <c r="KW391" s="11"/>
      <c r="KX391" s="11"/>
      <c r="KY391" s="11"/>
      <c r="KZ391" s="11"/>
      <c r="LA391" s="11"/>
      <c r="LB391" s="11"/>
      <c r="LC391" s="11"/>
      <c r="LD391" s="11"/>
      <c r="LE391" s="11"/>
      <c r="LF391" s="11"/>
      <c r="LG391" s="11"/>
      <c r="LH391" s="11"/>
      <c r="LI391" s="11"/>
      <c r="LJ391" s="11"/>
      <c r="LK391" s="11"/>
      <c r="LL391" s="11"/>
      <c r="LM391" s="11"/>
      <c r="LN391" s="11"/>
      <c r="LO391" s="11"/>
      <c r="LP391" s="11"/>
      <c r="LQ391" s="11"/>
      <c r="LR391" s="11"/>
      <c r="LS391" s="11"/>
      <c r="LT391" s="11"/>
      <c r="LU391" s="11"/>
      <c r="LV391" s="11"/>
      <c r="LW391" s="11"/>
      <c r="LX391" s="11"/>
      <c r="LY391" s="11"/>
      <c r="LZ391" s="11"/>
      <c r="MA391" s="11"/>
      <c r="MB391" s="11"/>
      <c r="MC391" s="11"/>
      <c r="MD391" s="11"/>
      <c r="ME391" s="11"/>
      <c r="MF391" s="11"/>
      <c r="MG391" s="11"/>
      <c r="MH391" s="11"/>
      <c r="MI391" s="11"/>
      <c r="MJ391" s="11"/>
      <c r="MK391" s="11"/>
      <c r="ML391" s="11"/>
      <c r="MM391" s="11"/>
      <c r="MN391" s="11"/>
      <c r="MO391" s="11"/>
      <c r="MP391" s="11"/>
      <c r="MQ391" s="11"/>
      <c r="MR391" s="11"/>
      <c r="MS391" s="11"/>
      <c r="MT391" s="11"/>
      <c r="MU391" s="11"/>
      <c r="MV391" s="11"/>
      <c r="MW391" s="11"/>
      <c r="MX391" s="11"/>
      <c r="MY391" s="11"/>
      <c r="MZ391" s="11"/>
      <c r="NA391" s="11"/>
      <c r="NB391" s="11"/>
      <c r="NC391" s="11"/>
      <c r="ND391" s="11"/>
      <c r="NE391" s="11"/>
      <c r="NF391" s="11"/>
      <c r="NG391" s="11"/>
      <c r="NH391" s="11"/>
      <c r="NI391" s="11"/>
      <c r="NJ391" s="11"/>
      <c r="NK391" s="11"/>
      <c r="NL391" s="11"/>
      <c r="NM391" s="11"/>
      <c r="NN391" s="11"/>
      <c r="NO391" s="11"/>
      <c r="NP391" s="11"/>
      <c r="NQ391" s="11"/>
      <c r="NR391" s="11"/>
      <c r="NS391" s="11"/>
      <c r="NT391" s="11"/>
      <c r="NU391" s="11"/>
      <c r="NV391" s="11"/>
      <c r="NW391" s="11"/>
      <c r="NX391" s="11"/>
      <c r="NY391" s="11"/>
      <c r="NZ391" s="11"/>
      <c r="OA391" s="11"/>
      <c r="OB391" s="11"/>
      <c r="OC391" s="11"/>
      <c r="OD391" s="11"/>
      <c r="OE391" s="11"/>
      <c r="OF391" s="11"/>
      <c r="OG391" s="11"/>
      <c r="OH391" s="11"/>
      <c r="OI391" s="11"/>
      <c r="OJ391" s="11"/>
      <c r="OK391" s="11"/>
      <c r="OL391" s="11"/>
      <c r="OM391" s="11"/>
      <c r="ON391" s="11"/>
      <c r="OO391" s="11"/>
      <c r="OP391" s="11"/>
      <c r="OQ391" s="11"/>
      <c r="OR391" s="11"/>
      <c r="OS391" s="11"/>
      <c r="OT391" s="11"/>
      <c r="OU391" s="11"/>
      <c r="OV391" s="11"/>
      <c r="OW391" s="11"/>
      <c r="OX391" s="11"/>
      <c r="OY391" s="11"/>
      <c r="OZ391" s="11"/>
      <c r="PA391" s="11"/>
      <c r="PB391" s="11"/>
      <c r="PC391" s="11"/>
      <c r="PD391" s="11"/>
      <c r="PE391" s="11"/>
      <c r="PF391" s="11"/>
      <c r="PG391" s="11"/>
      <c r="PH391" s="11"/>
      <c r="PI391" s="11"/>
      <c r="PJ391" s="11"/>
      <c r="PK391" s="11"/>
      <c r="PL391" s="11"/>
      <c r="PM391" s="11"/>
      <c r="PN391" s="11"/>
      <c r="PO391" s="11"/>
      <c r="PP391" s="11"/>
      <c r="PQ391" s="11"/>
      <c r="PR391" s="11"/>
      <c r="PS391" s="11"/>
      <c r="PT391" s="11"/>
      <c r="PU391" s="11"/>
      <c r="PV391" s="11"/>
      <c r="PW391" s="11"/>
      <c r="PX391" s="11"/>
      <c r="PY391" s="11"/>
      <c r="PZ391" s="11"/>
      <c r="QA391" s="11"/>
      <c r="QB391" s="11"/>
      <c r="QC391" s="11"/>
      <c r="QD391" s="11"/>
      <c r="QE391" s="11"/>
      <c r="QF391" s="11"/>
      <c r="QG391" s="11"/>
      <c r="QH391" s="11"/>
      <c r="QI391" s="11"/>
      <c r="QJ391" s="11"/>
      <c r="QK391" s="11"/>
      <c r="QL391" s="11"/>
      <c r="QM391" s="11"/>
      <c r="QN391" s="11"/>
      <c r="QO391" s="11"/>
      <c r="QP391" s="11"/>
      <c r="QQ391" s="11"/>
      <c r="QR391" s="11"/>
      <c r="QS391" s="11"/>
      <c r="QT391" s="11"/>
      <c r="QU391" s="11"/>
      <c r="QV391" s="11"/>
      <c r="QW391" s="11"/>
      <c r="QX391" s="11"/>
      <c r="QY391" s="11"/>
      <c r="QZ391" s="11"/>
      <c r="RA391" s="11"/>
      <c r="RB391" s="11"/>
      <c r="RC391" s="11"/>
      <c r="RD391" s="11"/>
      <c r="RE391" s="11"/>
      <c r="RF391" s="11"/>
      <c r="RG391" s="11"/>
      <c r="RH391" s="11"/>
      <c r="RI391" s="11"/>
      <c r="RJ391" s="11"/>
      <c r="RK391" s="11"/>
      <c r="RL391" s="11"/>
      <c r="RM391" s="11"/>
      <c r="RN391" s="11"/>
      <c r="RO391" s="11"/>
      <c r="RP391" s="11"/>
      <c r="RQ391" s="11"/>
      <c r="RR391" s="11"/>
      <c r="RS391" s="11"/>
      <c r="RT391" s="11"/>
      <c r="RU391" s="11"/>
      <c r="RV391" s="11"/>
      <c r="RW391" s="11"/>
      <c r="RX391" s="11"/>
      <c r="RY391" s="11"/>
      <c r="RZ391" s="11"/>
      <c r="SA391" s="11"/>
      <c r="SB391" s="11"/>
      <c r="SC391" s="11"/>
      <c r="SD391" s="11"/>
      <c r="SE391" s="11"/>
      <c r="SF391" s="11"/>
      <c r="SG391" s="11"/>
      <c r="SH391" s="11"/>
      <c r="SI391" s="11"/>
      <c r="SJ391" s="11"/>
      <c r="SK391" s="11"/>
      <c r="SL391" s="11"/>
      <c r="SM391" s="11"/>
      <c r="SN391" s="11"/>
      <c r="SO391" s="11"/>
      <c r="SP391" s="11"/>
      <c r="SQ391" s="11"/>
      <c r="SR391" s="11"/>
      <c r="SS391" s="11"/>
      <c r="ST391" s="11"/>
      <c r="SU391" s="11"/>
      <c r="SV391" s="11"/>
      <c r="SW391" s="11"/>
      <c r="SX391" s="11"/>
      <c r="SY391" s="11"/>
      <c r="SZ391" s="11"/>
      <c r="TA391" s="11"/>
      <c r="TB391" s="11"/>
      <c r="TC391" s="11"/>
      <c r="TD391" s="11"/>
      <c r="TE391" s="11"/>
      <c r="TF391" s="11"/>
      <c r="TG391" s="11"/>
      <c r="TH391" s="11"/>
      <c r="TI391" s="11"/>
      <c r="TJ391" s="11"/>
      <c r="TK391" s="11"/>
      <c r="TL391" s="11"/>
      <c r="TM391" s="11"/>
      <c r="TN391" s="11"/>
      <c r="TO391" s="11"/>
      <c r="TP391" s="11"/>
      <c r="TQ391" s="11"/>
      <c r="TR391" s="11"/>
      <c r="TS391" s="11"/>
      <c r="TT391" s="11"/>
      <c r="TU391" s="11"/>
      <c r="TV391" s="11"/>
      <c r="TW391" s="11"/>
      <c r="TX391" s="11"/>
      <c r="TY391" s="11"/>
      <c r="TZ391" s="11"/>
    </row>
    <row r="392" spans="1:546" x14ac:dyDescent="0.25">
      <c r="A392" s="11"/>
      <c r="B392" s="72">
        <v>4291</v>
      </c>
      <c r="C392" s="1" t="s">
        <v>3</v>
      </c>
      <c r="D392" s="1">
        <v>8.125</v>
      </c>
      <c r="E392" s="77">
        <f t="shared" ref="E392" si="23">AVERAGE(D392:D395)</f>
        <v>8.43675</v>
      </c>
      <c r="F392" s="1">
        <v>2.4089999999999998</v>
      </c>
      <c r="G392" s="73">
        <f t="shared" ref="G392" si="24">AVERAGE(F392:F399)</f>
        <v>2.6601249999999999</v>
      </c>
      <c r="I392" s="1">
        <v>2.4E-2</v>
      </c>
      <c r="J392" s="1">
        <v>4.2000000000000003E-2</v>
      </c>
      <c r="K392" s="1">
        <v>7.8E-2</v>
      </c>
      <c r="L392" s="1">
        <v>0.49299999999999999</v>
      </c>
      <c r="M392" s="1">
        <v>4.1040000000000001</v>
      </c>
      <c r="N392" s="1">
        <v>4.3470000000000004</v>
      </c>
      <c r="O392" s="1">
        <v>0.16700000000000001</v>
      </c>
      <c r="P392" s="1">
        <v>0.22800000000000001</v>
      </c>
      <c r="Q392" s="1">
        <v>2.1859999999999999</v>
      </c>
      <c r="R392" s="1">
        <v>0.16700000000000001</v>
      </c>
      <c r="S392" s="1">
        <v>7.95</v>
      </c>
      <c r="T392" s="1">
        <v>0.14599999999999999</v>
      </c>
      <c r="U392" s="1">
        <v>2.4089999999999998</v>
      </c>
      <c r="V392" s="1">
        <v>0.04</v>
      </c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  <c r="EM392" s="11"/>
      <c r="EN392" s="11"/>
      <c r="EO392" s="11"/>
      <c r="EP392" s="11"/>
      <c r="EQ392" s="11"/>
      <c r="ER392" s="11"/>
      <c r="ES392" s="11"/>
      <c r="ET392" s="11"/>
      <c r="EU392" s="11"/>
      <c r="EV392" s="11"/>
      <c r="EW392" s="11"/>
      <c r="EX392" s="11"/>
      <c r="EY392" s="11"/>
      <c r="EZ392" s="11"/>
      <c r="FA392" s="11"/>
      <c r="FB392" s="11"/>
      <c r="FC392" s="11"/>
      <c r="FD392" s="11"/>
      <c r="FE392" s="11"/>
      <c r="FF392" s="11"/>
      <c r="FG392" s="11"/>
      <c r="FH392" s="11"/>
      <c r="FI392" s="11"/>
      <c r="FJ392" s="11"/>
      <c r="FK392" s="11"/>
      <c r="FL392" s="11"/>
      <c r="FM392" s="11"/>
      <c r="FN392" s="11"/>
      <c r="FO392" s="11"/>
      <c r="FP392" s="11"/>
      <c r="FQ392" s="11"/>
      <c r="FR392" s="11"/>
      <c r="FS392" s="11"/>
      <c r="FT392" s="11"/>
      <c r="FU392" s="11"/>
      <c r="FV392" s="11"/>
      <c r="FW392" s="11"/>
      <c r="FX392" s="11"/>
      <c r="FY392" s="11"/>
      <c r="FZ392" s="11"/>
      <c r="GA392" s="11"/>
      <c r="GB392" s="11"/>
      <c r="GC392" s="11"/>
      <c r="GD392" s="11"/>
      <c r="GE392" s="11"/>
      <c r="GF392" s="11"/>
      <c r="GG392" s="11"/>
      <c r="GH392" s="11"/>
      <c r="GI392" s="11"/>
      <c r="GJ392" s="11"/>
      <c r="GK392" s="11"/>
      <c r="GL392" s="11"/>
      <c r="GM392" s="11"/>
      <c r="GN392" s="11"/>
      <c r="GO392" s="11"/>
      <c r="GP392" s="11"/>
      <c r="GQ392" s="11"/>
      <c r="GR392" s="11"/>
      <c r="GS392" s="11"/>
      <c r="GT392" s="11"/>
      <c r="GU392" s="11"/>
      <c r="GV392" s="11"/>
      <c r="GW392" s="11"/>
      <c r="GX392" s="11"/>
      <c r="GY392" s="11"/>
      <c r="GZ392" s="11"/>
      <c r="HA392" s="11"/>
      <c r="HB392" s="11"/>
      <c r="HC392" s="11"/>
      <c r="HD392" s="11"/>
      <c r="HE392" s="11"/>
      <c r="HF392" s="11"/>
      <c r="HG392" s="11"/>
      <c r="HH392" s="11"/>
      <c r="HI392" s="11"/>
      <c r="HJ392" s="11"/>
      <c r="HK392" s="11"/>
      <c r="HL392" s="11"/>
      <c r="HM392" s="11"/>
      <c r="HN392" s="11"/>
      <c r="HO392" s="11"/>
      <c r="HP392" s="11"/>
      <c r="HQ392" s="11"/>
      <c r="HR392" s="11"/>
      <c r="HS392" s="11"/>
      <c r="HT392" s="11"/>
      <c r="HU392" s="11"/>
      <c r="HV392" s="11"/>
      <c r="HW392" s="11"/>
      <c r="HX392" s="11"/>
      <c r="HY392" s="11"/>
      <c r="HZ392" s="11"/>
      <c r="IA392" s="11"/>
      <c r="IB392" s="11"/>
      <c r="IC392" s="11"/>
      <c r="ID392" s="11"/>
      <c r="IE392" s="11"/>
      <c r="IF392" s="11"/>
      <c r="IG392" s="11"/>
      <c r="IH392" s="11"/>
      <c r="II392" s="11"/>
      <c r="IJ392" s="11"/>
      <c r="IK392" s="11"/>
      <c r="IL392" s="11"/>
      <c r="IM392" s="11"/>
      <c r="IN392" s="11"/>
      <c r="IO392" s="11"/>
      <c r="IP392" s="11"/>
      <c r="IQ392" s="11"/>
      <c r="IR392" s="11"/>
      <c r="IS392" s="11"/>
      <c r="IT392" s="11"/>
      <c r="IU392" s="11"/>
      <c r="IV392" s="11"/>
      <c r="IW392" s="11"/>
      <c r="IX392" s="11"/>
      <c r="IY392" s="11"/>
      <c r="IZ392" s="11"/>
      <c r="JA392" s="11"/>
      <c r="JB392" s="11"/>
      <c r="JC392" s="11"/>
      <c r="JD392" s="11"/>
      <c r="JE392" s="11"/>
      <c r="JF392" s="11"/>
      <c r="JG392" s="11"/>
      <c r="JH392" s="11"/>
      <c r="JI392" s="11"/>
      <c r="JJ392" s="11"/>
      <c r="JK392" s="11"/>
      <c r="JL392" s="11"/>
      <c r="JM392" s="11"/>
      <c r="JN392" s="11"/>
      <c r="JO392" s="11"/>
      <c r="JP392" s="11"/>
      <c r="JQ392" s="11"/>
      <c r="JR392" s="11"/>
      <c r="JS392" s="11"/>
      <c r="JT392" s="11"/>
      <c r="JU392" s="11"/>
      <c r="JV392" s="11"/>
      <c r="JW392" s="11"/>
      <c r="JX392" s="11"/>
      <c r="JY392" s="11"/>
      <c r="JZ392" s="11"/>
      <c r="KA392" s="11"/>
      <c r="KB392" s="11"/>
      <c r="KC392" s="11"/>
      <c r="KD392" s="11"/>
      <c r="KE392" s="11"/>
      <c r="KF392" s="11"/>
      <c r="KG392" s="11"/>
      <c r="KH392" s="11"/>
      <c r="KI392" s="11"/>
      <c r="KJ392" s="11"/>
      <c r="KK392" s="11"/>
      <c r="KL392" s="11"/>
      <c r="KM392" s="11"/>
      <c r="KN392" s="11"/>
      <c r="KO392" s="11"/>
      <c r="KP392" s="11"/>
      <c r="KQ392" s="11"/>
      <c r="KR392" s="11"/>
      <c r="KS392" s="11"/>
      <c r="KT392" s="11"/>
      <c r="KU392" s="11"/>
      <c r="KV392" s="11"/>
      <c r="KW392" s="11"/>
      <c r="KX392" s="11"/>
      <c r="KY392" s="11"/>
      <c r="KZ392" s="11"/>
      <c r="LA392" s="11"/>
      <c r="LB392" s="11"/>
      <c r="LC392" s="11"/>
      <c r="LD392" s="11"/>
      <c r="LE392" s="11"/>
      <c r="LF392" s="11"/>
      <c r="LG392" s="11"/>
      <c r="LH392" s="11"/>
      <c r="LI392" s="11"/>
      <c r="LJ392" s="11"/>
      <c r="LK392" s="11"/>
      <c r="LL392" s="11"/>
      <c r="LM392" s="11"/>
      <c r="LN392" s="11"/>
      <c r="LO392" s="11"/>
      <c r="LP392" s="11"/>
      <c r="LQ392" s="11"/>
      <c r="LR392" s="11"/>
      <c r="LS392" s="11"/>
      <c r="LT392" s="11"/>
      <c r="LU392" s="11"/>
      <c r="LV392" s="11"/>
      <c r="LW392" s="11"/>
      <c r="LX392" s="11"/>
      <c r="LY392" s="11"/>
      <c r="LZ392" s="11"/>
      <c r="MA392" s="11"/>
      <c r="MB392" s="11"/>
      <c r="MC392" s="11"/>
      <c r="MD392" s="11"/>
      <c r="ME392" s="11"/>
      <c r="MF392" s="11"/>
      <c r="MG392" s="11"/>
      <c r="MH392" s="11"/>
      <c r="MI392" s="11"/>
      <c r="MJ392" s="11"/>
      <c r="MK392" s="11"/>
      <c r="ML392" s="11"/>
      <c r="MM392" s="11"/>
      <c r="MN392" s="11"/>
      <c r="MO392" s="11"/>
      <c r="MP392" s="11"/>
      <c r="MQ392" s="11"/>
      <c r="MR392" s="11"/>
      <c r="MS392" s="11"/>
      <c r="MT392" s="11"/>
      <c r="MU392" s="11"/>
      <c r="MV392" s="11"/>
      <c r="MW392" s="11"/>
      <c r="MX392" s="11"/>
      <c r="MY392" s="11"/>
      <c r="MZ392" s="11"/>
      <c r="NA392" s="11"/>
      <c r="NB392" s="11"/>
      <c r="NC392" s="11"/>
      <c r="ND392" s="11"/>
      <c r="NE392" s="11"/>
      <c r="NF392" s="11"/>
      <c r="NG392" s="11"/>
      <c r="NH392" s="11"/>
      <c r="NI392" s="11"/>
      <c r="NJ392" s="11"/>
      <c r="NK392" s="11"/>
      <c r="NL392" s="11"/>
      <c r="NM392" s="11"/>
      <c r="NN392" s="11"/>
      <c r="NO392" s="11"/>
      <c r="NP392" s="11"/>
      <c r="NQ392" s="11"/>
      <c r="NR392" s="11"/>
      <c r="NS392" s="11"/>
      <c r="NT392" s="11"/>
      <c r="NU392" s="11"/>
      <c r="NV392" s="11"/>
      <c r="NW392" s="11"/>
      <c r="NX392" s="11"/>
      <c r="NY392" s="11"/>
      <c r="NZ392" s="11"/>
      <c r="OA392" s="11"/>
      <c r="OB392" s="11"/>
      <c r="OC392" s="11"/>
      <c r="OD392" s="11"/>
      <c r="OE392" s="11"/>
      <c r="OF392" s="11"/>
      <c r="OG392" s="11"/>
      <c r="OH392" s="11"/>
      <c r="OI392" s="11"/>
      <c r="OJ392" s="11"/>
      <c r="OK392" s="11"/>
      <c r="OL392" s="11"/>
      <c r="OM392" s="11"/>
      <c r="ON392" s="11"/>
      <c r="OO392" s="11"/>
      <c r="OP392" s="11"/>
      <c r="OQ392" s="11"/>
      <c r="OR392" s="11"/>
      <c r="OS392" s="11"/>
      <c r="OT392" s="11"/>
      <c r="OU392" s="11"/>
      <c r="OV392" s="11"/>
      <c r="OW392" s="11"/>
      <c r="OX392" s="11"/>
      <c r="OY392" s="11"/>
      <c r="OZ392" s="11"/>
      <c r="PA392" s="11"/>
      <c r="PB392" s="11"/>
      <c r="PC392" s="11"/>
      <c r="PD392" s="11"/>
      <c r="PE392" s="11"/>
      <c r="PF392" s="11"/>
      <c r="PG392" s="11"/>
      <c r="PH392" s="11"/>
      <c r="PI392" s="11"/>
      <c r="PJ392" s="11"/>
      <c r="PK392" s="11"/>
      <c r="PL392" s="11"/>
      <c r="PM392" s="11"/>
      <c r="PN392" s="11"/>
      <c r="PO392" s="11"/>
      <c r="PP392" s="11"/>
      <c r="PQ392" s="11"/>
      <c r="PR392" s="11"/>
      <c r="PS392" s="11"/>
      <c r="PT392" s="11"/>
      <c r="PU392" s="11"/>
      <c r="PV392" s="11"/>
      <c r="PW392" s="11"/>
      <c r="PX392" s="11"/>
      <c r="PY392" s="11"/>
      <c r="PZ392" s="11"/>
      <c r="QA392" s="11"/>
      <c r="QB392" s="11"/>
      <c r="QC392" s="11"/>
      <c r="QD392" s="11"/>
      <c r="QE392" s="11"/>
      <c r="QF392" s="11"/>
      <c r="QG392" s="11"/>
      <c r="QH392" s="11"/>
      <c r="QI392" s="11"/>
      <c r="QJ392" s="11"/>
      <c r="QK392" s="11"/>
      <c r="QL392" s="11"/>
      <c r="QM392" s="11"/>
      <c r="QN392" s="11"/>
      <c r="QO392" s="11"/>
      <c r="QP392" s="11"/>
      <c r="QQ392" s="11"/>
      <c r="QR392" s="11"/>
      <c r="QS392" s="11"/>
      <c r="QT392" s="11"/>
      <c r="QU392" s="11"/>
      <c r="QV392" s="11"/>
      <c r="QW392" s="11"/>
      <c r="QX392" s="11"/>
      <c r="QY392" s="11"/>
      <c r="QZ392" s="11"/>
      <c r="RA392" s="11"/>
      <c r="RB392" s="11"/>
      <c r="RC392" s="11"/>
      <c r="RD392" s="11"/>
      <c r="RE392" s="11"/>
      <c r="RF392" s="11"/>
      <c r="RG392" s="11"/>
      <c r="RH392" s="11"/>
      <c r="RI392" s="11"/>
      <c r="RJ392" s="11"/>
      <c r="RK392" s="11"/>
      <c r="RL392" s="11"/>
      <c r="RM392" s="11"/>
      <c r="RN392" s="11"/>
      <c r="RO392" s="11"/>
      <c r="RP392" s="11"/>
      <c r="RQ392" s="11"/>
      <c r="RR392" s="11"/>
      <c r="RS392" s="11"/>
      <c r="RT392" s="11"/>
      <c r="RU392" s="11"/>
      <c r="RV392" s="11"/>
      <c r="RW392" s="11"/>
      <c r="RX392" s="11"/>
      <c r="RY392" s="11"/>
      <c r="RZ392" s="11"/>
      <c r="SA392" s="11"/>
      <c r="SB392" s="11"/>
      <c r="SC392" s="11"/>
      <c r="SD392" s="11"/>
      <c r="SE392" s="11"/>
      <c r="SF392" s="11"/>
      <c r="SG392" s="11"/>
      <c r="SH392" s="11"/>
      <c r="SI392" s="11"/>
      <c r="SJ392" s="11"/>
      <c r="SK392" s="11"/>
      <c r="SL392" s="11"/>
      <c r="SM392" s="11"/>
      <c r="SN392" s="11"/>
      <c r="SO392" s="11"/>
      <c r="SP392" s="11"/>
      <c r="SQ392" s="11"/>
      <c r="SR392" s="11"/>
      <c r="SS392" s="11"/>
      <c r="ST392" s="11"/>
      <c r="SU392" s="11"/>
      <c r="SV392" s="11"/>
      <c r="SW392" s="11"/>
      <c r="SX392" s="11"/>
      <c r="SY392" s="11"/>
      <c r="SZ392" s="11"/>
      <c r="TA392" s="11"/>
      <c r="TB392" s="11"/>
      <c r="TC392" s="11"/>
      <c r="TD392" s="11"/>
      <c r="TE392" s="11"/>
      <c r="TF392" s="11"/>
      <c r="TG392" s="11"/>
      <c r="TH392" s="11"/>
      <c r="TI392" s="11"/>
      <c r="TJ392" s="11"/>
      <c r="TK392" s="11"/>
      <c r="TL392" s="11"/>
      <c r="TM392" s="11"/>
      <c r="TN392" s="11"/>
      <c r="TO392" s="11"/>
      <c r="TP392" s="11"/>
      <c r="TQ392" s="11"/>
      <c r="TR392" s="11"/>
      <c r="TS392" s="11"/>
      <c r="TT392" s="11"/>
      <c r="TU392" s="11"/>
      <c r="TV392" s="11"/>
      <c r="TW392" s="11"/>
      <c r="TX392" s="11"/>
      <c r="TY392" s="11"/>
      <c r="TZ392" s="11"/>
    </row>
    <row r="393" spans="1:546" x14ac:dyDescent="0.25">
      <c r="A393" s="11"/>
      <c r="B393" s="72"/>
      <c r="C393" s="1" t="s">
        <v>4</v>
      </c>
      <c r="D393" s="1">
        <v>9.9629999999999992</v>
      </c>
      <c r="E393" s="78"/>
      <c r="F393" s="1">
        <v>4.1070000000000002</v>
      </c>
      <c r="G393" s="74"/>
      <c r="I393" s="1">
        <v>0.105</v>
      </c>
      <c r="J393" s="1">
        <v>6.2E-2</v>
      </c>
      <c r="K393" s="1">
        <v>1.9490000000000001</v>
      </c>
      <c r="L393" s="1">
        <v>0.125</v>
      </c>
      <c r="M393" s="1">
        <v>0.16800000000000001</v>
      </c>
      <c r="N393" s="1">
        <v>0.20899999999999999</v>
      </c>
      <c r="O393" s="1">
        <v>0.218</v>
      </c>
      <c r="P393" s="1">
        <v>0.21</v>
      </c>
      <c r="Q393" s="1">
        <v>1.748</v>
      </c>
      <c r="R393" s="1">
        <v>0.36799999999999999</v>
      </c>
      <c r="S393" s="1">
        <v>0.13600000000000001</v>
      </c>
      <c r="T393" s="1">
        <v>0.17299999999999999</v>
      </c>
      <c r="U393" s="1">
        <v>4.1070000000000002</v>
      </c>
      <c r="V393" s="1">
        <v>3.3000000000000002E-2</v>
      </c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  <c r="EM393" s="11"/>
      <c r="EN393" s="11"/>
      <c r="EO393" s="11"/>
      <c r="EP393" s="11"/>
      <c r="EQ393" s="11"/>
      <c r="ER393" s="11"/>
      <c r="ES393" s="11"/>
      <c r="ET393" s="11"/>
      <c r="EU393" s="11"/>
      <c r="EV393" s="11"/>
      <c r="EW393" s="11"/>
      <c r="EX393" s="11"/>
      <c r="EY393" s="11"/>
      <c r="EZ393" s="11"/>
      <c r="FA393" s="11"/>
      <c r="FB393" s="11"/>
      <c r="FC393" s="11"/>
      <c r="FD393" s="11"/>
      <c r="FE393" s="11"/>
      <c r="FF393" s="11"/>
      <c r="FG393" s="11"/>
      <c r="FH393" s="11"/>
      <c r="FI393" s="11"/>
      <c r="FJ393" s="11"/>
      <c r="FK393" s="11"/>
      <c r="FL393" s="11"/>
      <c r="FM393" s="11"/>
      <c r="FN393" s="11"/>
      <c r="FO393" s="11"/>
      <c r="FP393" s="11"/>
      <c r="FQ393" s="11"/>
      <c r="FR393" s="11"/>
      <c r="FS393" s="11"/>
      <c r="FT393" s="11"/>
      <c r="FU393" s="11"/>
      <c r="FV393" s="11"/>
      <c r="FW393" s="11"/>
      <c r="FX393" s="11"/>
      <c r="FY393" s="11"/>
      <c r="FZ393" s="11"/>
      <c r="GA393" s="11"/>
      <c r="GB393" s="11"/>
      <c r="GC393" s="11"/>
      <c r="GD393" s="11"/>
      <c r="GE393" s="11"/>
      <c r="GF393" s="11"/>
      <c r="GG393" s="11"/>
      <c r="GH393" s="11"/>
      <c r="GI393" s="11"/>
      <c r="GJ393" s="11"/>
      <c r="GK393" s="11"/>
      <c r="GL393" s="11"/>
      <c r="GM393" s="11"/>
      <c r="GN393" s="11"/>
      <c r="GO393" s="11"/>
      <c r="GP393" s="11"/>
      <c r="GQ393" s="11"/>
      <c r="GR393" s="11"/>
      <c r="GS393" s="11"/>
      <c r="GT393" s="11"/>
      <c r="GU393" s="11"/>
      <c r="GV393" s="11"/>
      <c r="GW393" s="11"/>
      <c r="GX393" s="11"/>
      <c r="GY393" s="11"/>
      <c r="GZ393" s="11"/>
      <c r="HA393" s="11"/>
      <c r="HB393" s="11"/>
      <c r="HC393" s="11"/>
      <c r="HD393" s="11"/>
      <c r="HE393" s="11"/>
      <c r="HF393" s="11"/>
      <c r="HG393" s="11"/>
      <c r="HH393" s="11"/>
      <c r="HI393" s="11"/>
      <c r="HJ393" s="11"/>
      <c r="HK393" s="11"/>
      <c r="HL393" s="11"/>
      <c r="HM393" s="11"/>
      <c r="HN393" s="11"/>
      <c r="HO393" s="11"/>
      <c r="HP393" s="11"/>
      <c r="HQ393" s="11"/>
      <c r="HR393" s="11"/>
      <c r="HS393" s="11"/>
      <c r="HT393" s="11"/>
      <c r="HU393" s="11"/>
      <c r="HV393" s="11"/>
      <c r="HW393" s="11"/>
      <c r="HX393" s="11"/>
      <c r="HY393" s="11"/>
      <c r="HZ393" s="11"/>
      <c r="IA393" s="11"/>
      <c r="IB393" s="11"/>
      <c r="IC393" s="11"/>
      <c r="ID393" s="11"/>
      <c r="IE393" s="11"/>
      <c r="IF393" s="11"/>
      <c r="IG393" s="11"/>
      <c r="IH393" s="11"/>
      <c r="II393" s="11"/>
      <c r="IJ393" s="11"/>
      <c r="IK393" s="11"/>
      <c r="IL393" s="11"/>
      <c r="IM393" s="11"/>
      <c r="IN393" s="11"/>
      <c r="IO393" s="11"/>
      <c r="IP393" s="11"/>
      <c r="IQ393" s="11"/>
      <c r="IR393" s="11"/>
      <c r="IS393" s="11"/>
      <c r="IT393" s="11"/>
      <c r="IU393" s="11"/>
      <c r="IV393" s="11"/>
      <c r="IW393" s="11"/>
      <c r="IX393" s="11"/>
      <c r="IY393" s="11"/>
      <c r="IZ393" s="11"/>
      <c r="JA393" s="11"/>
      <c r="JB393" s="11"/>
      <c r="JC393" s="11"/>
      <c r="JD393" s="11"/>
      <c r="JE393" s="11"/>
      <c r="JF393" s="11"/>
      <c r="JG393" s="11"/>
      <c r="JH393" s="11"/>
      <c r="JI393" s="11"/>
      <c r="JJ393" s="11"/>
      <c r="JK393" s="11"/>
      <c r="JL393" s="11"/>
      <c r="JM393" s="11"/>
      <c r="JN393" s="11"/>
      <c r="JO393" s="11"/>
      <c r="JP393" s="11"/>
      <c r="JQ393" s="11"/>
      <c r="JR393" s="11"/>
      <c r="JS393" s="11"/>
      <c r="JT393" s="11"/>
      <c r="JU393" s="11"/>
      <c r="JV393" s="11"/>
      <c r="JW393" s="11"/>
      <c r="JX393" s="11"/>
      <c r="JY393" s="11"/>
      <c r="JZ393" s="11"/>
      <c r="KA393" s="11"/>
      <c r="KB393" s="11"/>
      <c r="KC393" s="11"/>
      <c r="KD393" s="11"/>
      <c r="KE393" s="11"/>
      <c r="KF393" s="11"/>
      <c r="KG393" s="11"/>
      <c r="KH393" s="11"/>
      <c r="KI393" s="11"/>
      <c r="KJ393" s="11"/>
      <c r="KK393" s="11"/>
      <c r="KL393" s="11"/>
      <c r="KM393" s="11"/>
      <c r="KN393" s="11"/>
      <c r="KO393" s="11"/>
      <c r="KP393" s="11"/>
      <c r="KQ393" s="11"/>
      <c r="KR393" s="11"/>
      <c r="KS393" s="11"/>
      <c r="KT393" s="11"/>
      <c r="KU393" s="11"/>
      <c r="KV393" s="11"/>
      <c r="KW393" s="11"/>
      <c r="KX393" s="11"/>
      <c r="KY393" s="11"/>
      <c r="KZ393" s="11"/>
      <c r="LA393" s="11"/>
      <c r="LB393" s="11"/>
      <c r="LC393" s="11"/>
      <c r="LD393" s="11"/>
      <c r="LE393" s="11"/>
      <c r="LF393" s="11"/>
      <c r="LG393" s="11"/>
      <c r="LH393" s="11"/>
      <c r="LI393" s="11"/>
      <c r="LJ393" s="11"/>
      <c r="LK393" s="11"/>
      <c r="LL393" s="11"/>
      <c r="LM393" s="11"/>
      <c r="LN393" s="11"/>
      <c r="LO393" s="11"/>
      <c r="LP393" s="11"/>
      <c r="LQ393" s="11"/>
      <c r="LR393" s="11"/>
      <c r="LS393" s="11"/>
      <c r="LT393" s="11"/>
      <c r="LU393" s="11"/>
      <c r="LV393" s="11"/>
      <c r="LW393" s="11"/>
      <c r="LX393" s="11"/>
      <c r="LY393" s="11"/>
      <c r="LZ393" s="11"/>
      <c r="MA393" s="11"/>
      <c r="MB393" s="11"/>
      <c r="MC393" s="11"/>
      <c r="MD393" s="11"/>
      <c r="ME393" s="11"/>
      <c r="MF393" s="11"/>
      <c r="MG393" s="11"/>
      <c r="MH393" s="11"/>
      <c r="MI393" s="11"/>
      <c r="MJ393" s="11"/>
      <c r="MK393" s="11"/>
      <c r="ML393" s="11"/>
      <c r="MM393" s="11"/>
      <c r="MN393" s="11"/>
      <c r="MO393" s="11"/>
      <c r="MP393" s="11"/>
      <c r="MQ393" s="11"/>
      <c r="MR393" s="11"/>
      <c r="MS393" s="11"/>
      <c r="MT393" s="11"/>
      <c r="MU393" s="11"/>
      <c r="MV393" s="11"/>
      <c r="MW393" s="11"/>
      <c r="MX393" s="11"/>
      <c r="MY393" s="11"/>
      <c r="MZ393" s="11"/>
      <c r="NA393" s="11"/>
      <c r="NB393" s="11"/>
      <c r="NC393" s="11"/>
      <c r="ND393" s="11"/>
      <c r="NE393" s="11"/>
      <c r="NF393" s="11"/>
      <c r="NG393" s="11"/>
      <c r="NH393" s="11"/>
      <c r="NI393" s="11"/>
      <c r="NJ393" s="11"/>
      <c r="NK393" s="11"/>
      <c r="NL393" s="11"/>
      <c r="NM393" s="11"/>
      <c r="NN393" s="11"/>
      <c r="NO393" s="11"/>
      <c r="NP393" s="11"/>
      <c r="NQ393" s="11"/>
      <c r="NR393" s="11"/>
      <c r="NS393" s="11"/>
      <c r="NT393" s="11"/>
      <c r="NU393" s="11"/>
      <c r="NV393" s="11"/>
      <c r="NW393" s="11"/>
      <c r="NX393" s="11"/>
      <c r="NY393" s="11"/>
      <c r="NZ393" s="11"/>
      <c r="OA393" s="11"/>
      <c r="OB393" s="11"/>
      <c r="OC393" s="11"/>
      <c r="OD393" s="11"/>
      <c r="OE393" s="11"/>
      <c r="OF393" s="11"/>
      <c r="OG393" s="11"/>
      <c r="OH393" s="11"/>
      <c r="OI393" s="11"/>
      <c r="OJ393" s="11"/>
      <c r="OK393" s="11"/>
      <c r="OL393" s="11"/>
      <c r="OM393" s="11"/>
      <c r="ON393" s="11"/>
      <c r="OO393" s="11"/>
      <c r="OP393" s="11"/>
      <c r="OQ393" s="11"/>
      <c r="OR393" s="11"/>
      <c r="OS393" s="11"/>
      <c r="OT393" s="11"/>
      <c r="OU393" s="11"/>
      <c r="OV393" s="11"/>
      <c r="OW393" s="11"/>
      <c r="OX393" s="11"/>
      <c r="OY393" s="11"/>
      <c r="OZ393" s="11"/>
      <c r="PA393" s="11"/>
      <c r="PB393" s="11"/>
      <c r="PC393" s="11"/>
      <c r="PD393" s="11"/>
      <c r="PE393" s="11"/>
      <c r="PF393" s="11"/>
      <c r="PG393" s="11"/>
      <c r="PH393" s="11"/>
      <c r="PI393" s="11"/>
      <c r="PJ393" s="11"/>
      <c r="PK393" s="11"/>
      <c r="PL393" s="11"/>
      <c r="PM393" s="11"/>
      <c r="PN393" s="11"/>
      <c r="PO393" s="11"/>
      <c r="PP393" s="11"/>
      <c r="PQ393" s="11"/>
      <c r="PR393" s="11"/>
      <c r="PS393" s="11"/>
      <c r="PT393" s="11"/>
      <c r="PU393" s="11"/>
      <c r="PV393" s="11"/>
      <c r="PW393" s="11"/>
      <c r="PX393" s="11"/>
      <c r="PY393" s="11"/>
      <c r="PZ393" s="11"/>
      <c r="QA393" s="11"/>
      <c r="QB393" s="11"/>
      <c r="QC393" s="11"/>
      <c r="QD393" s="11"/>
      <c r="QE393" s="11"/>
      <c r="QF393" s="11"/>
      <c r="QG393" s="11"/>
      <c r="QH393" s="11"/>
      <c r="QI393" s="11"/>
      <c r="QJ393" s="11"/>
      <c r="QK393" s="11"/>
      <c r="QL393" s="11"/>
      <c r="QM393" s="11"/>
      <c r="QN393" s="11"/>
      <c r="QO393" s="11"/>
      <c r="QP393" s="11"/>
      <c r="QQ393" s="11"/>
      <c r="QR393" s="11"/>
      <c r="QS393" s="11"/>
      <c r="QT393" s="11"/>
      <c r="QU393" s="11"/>
      <c r="QV393" s="11"/>
      <c r="QW393" s="11"/>
      <c r="QX393" s="11"/>
      <c r="QY393" s="11"/>
      <c r="QZ393" s="11"/>
      <c r="RA393" s="11"/>
      <c r="RB393" s="11"/>
      <c r="RC393" s="11"/>
      <c r="RD393" s="11"/>
      <c r="RE393" s="11"/>
      <c r="RF393" s="11"/>
      <c r="RG393" s="11"/>
      <c r="RH393" s="11"/>
      <c r="RI393" s="11"/>
      <c r="RJ393" s="11"/>
      <c r="RK393" s="11"/>
      <c r="RL393" s="11"/>
      <c r="RM393" s="11"/>
      <c r="RN393" s="11"/>
      <c r="RO393" s="11"/>
      <c r="RP393" s="11"/>
      <c r="RQ393" s="11"/>
      <c r="RR393" s="11"/>
      <c r="RS393" s="11"/>
      <c r="RT393" s="11"/>
      <c r="RU393" s="11"/>
      <c r="RV393" s="11"/>
      <c r="RW393" s="11"/>
      <c r="RX393" s="11"/>
      <c r="RY393" s="11"/>
      <c r="RZ393" s="11"/>
      <c r="SA393" s="11"/>
      <c r="SB393" s="11"/>
      <c r="SC393" s="11"/>
      <c r="SD393" s="11"/>
      <c r="SE393" s="11"/>
      <c r="SF393" s="11"/>
      <c r="SG393" s="11"/>
      <c r="SH393" s="11"/>
      <c r="SI393" s="11"/>
      <c r="SJ393" s="11"/>
      <c r="SK393" s="11"/>
      <c r="SL393" s="11"/>
      <c r="SM393" s="11"/>
      <c r="SN393" s="11"/>
      <c r="SO393" s="11"/>
      <c r="SP393" s="11"/>
      <c r="SQ393" s="11"/>
      <c r="SR393" s="11"/>
      <c r="SS393" s="11"/>
      <c r="ST393" s="11"/>
      <c r="SU393" s="11"/>
      <c r="SV393" s="11"/>
      <c r="SW393" s="11"/>
      <c r="SX393" s="11"/>
      <c r="SY393" s="11"/>
      <c r="SZ393" s="11"/>
      <c r="TA393" s="11"/>
      <c r="TB393" s="11"/>
      <c r="TC393" s="11"/>
      <c r="TD393" s="11"/>
      <c r="TE393" s="11"/>
      <c r="TF393" s="11"/>
      <c r="TG393" s="11"/>
      <c r="TH393" s="11"/>
      <c r="TI393" s="11"/>
      <c r="TJ393" s="11"/>
      <c r="TK393" s="11"/>
      <c r="TL393" s="11"/>
      <c r="TM393" s="11"/>
      <c r="TN393" s="11"/>
      <c r="TO393" s="11"/>
      <c r="TP393" s="11"/>
      <c r="TQ393" s="11"/>
      <c r="TR393" s="11"/>
      <c r="TS393" s="11"/>
      <c r="TT393" s="11"/>
      <c r="TU393" s="11"/>
      <c r="TV393" s="11"/>
      <c r="TW393" s="11"/>
      <c r="TX393" s="11"/>
      <c r="TY393" s="11"/>
      <c r="TZ393" s="11"/>
    </row>
    <row r="394" spans="1:546" x14ac:dyDescent="0.25">
      <c r="A394" s="11"/>
      <c r="B394" s="72"/>
      <c r="C394" s="1" t="s">
        <v>5</v>
      </c>
      <c r="D394" s="1">
        <v>7.774</v>
      </c>
      <c r="E394" s="78"/>
      <c r="F394" s="1">
        <v>2.9510000000000001</v>
      </c>
      <c r="G394" s="74"/>
      <c r="I394" s="1">
        <v>1.383</v>
      </c>
      <c r="J394" s="1">
        <v>5.1689999999999996</v>
      </c>
      <c r="K394" s="1">
        <v>1.0129999999999999</v>
      </c>
      <c r="L394" s="1">
        <v>0.12</v>
      </c>
      <c r="M394" s="1">
        <v>0.33600000000000002</v>
      </c>
      <c r="N394" s="1">
        <v>0.21099999999999999</v>
      </c>
      <c r="O394" s="1">
        <v>0.22700000000000001</v>
      </c>
      <c r="P394" s="1">
        <v>0.186</v>
      </c>
      <c r="Q394" s="1">
        <v>1.8520000000000001</v>
      </c>
      <c r="R394" s="1">
        <v>8.4000000000000005E-2</v>
      </c>
      <c r="S394" s="1">
        <v>8.4589999999999996</v>
      </c>
      <c r="T394" s="1">
        <v>0.94399999999999995</v>
      </c>
      <c r="U394" s="1">
        <v>2.9510000000000001</v>
      </c>
      <c r="V394" s="1">
        <v>0.109</v>
      </c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  <c r="EM394" s="11"/>
      <c r="EN394" s="11"/>
      <c r="EO394" s="11"/>
      <c r="EP394" s="11"/>
      <c r="EQ394" s="11"/>
      <c r="ER394" s="11"/>
      <c r="ES394" s="11"/>
      <c r="ET394" s="11"/>
      <c r="EU394" s="11"/>
      <c r="EV394" s="11"/>
      <c r="EW394" s="11"/>
      <c r="EX394" s="11"/>
      <c r="EY394" s="11"/>
      <c r="EZ394" s="11"/>
      <c r="FA394" s="11"/>
      <c r="FB394" s="11"/>
      <c r="FC394" s="11"/>
      <c r="FD394" s="11"/>
      <c r="FE394" s="11"/>
      <c r="FF394" s="11"/>
      <c r="FG394" s="11"/>
      <c r="FH394" s="11"/>
      <c r="FI394" s="11"/>
      <c r="FJ394" s="11"/>
      <c r="FK394" s="11"/>
      <c r="FL394" s="11"/>
      <c r="FM394" s="11"/>
      <c r="FN394" s="11"/>
      <c r="FO394" s="11"/>
      <c r="FP394" s="11"/>
      <c r="FQ394" s="11"/>
      <c r="FR394" s="11"/>
      <c r="FS394" s="11"/>
      <c r="FT394" s="11"/>
      <c r="FU394" s="11"/>
      <c r="FV394" s="11"/>
      <c r="FW394" s="11"/>
      <c r="FX394" s="11"/>
      <c r="FY394" s="11"/>
      <c r="FZ394" s="11"/>
      <c r="GA394" s="11"/>
      <c r="GB394" s="11"/>
      <c r="GC394" s="11"/>
      <c r="GD394" s="11"/>
      <c r="GE394" s="11"/>
      <c r="GF394" s="11"/>
      <c r="GG394" s="11"/>
      <c r="GH394" s="11"/>
      <c r="GI394" s="11"/>
      <c r="GJ394" s="11"/>
      <c r="GK394" s="11"/>
      <c r="GL394" s="11"/>
      <c r="GM394" s="11"/>
      <c r="GN394" s="11"/>
      <c r="GO394" s="11"/>
      <c r="GP394" s="11"/>
      <c r="GQ394" s="11"/>
      <c r="GR394" s="11"/>
      <c r="GS394" s="11"/>
      <c r="GT394" s="11"/>
      <c r="GU394" s="11"/>
      <c r="GV394" s="11"/>
      <c r="GW394" s="11"/>
      <c r="GX394" s="11"/>
      <c r="GY394" s="11"/>
      <c r="GZ394" s="11"/>
      <c r="HA394" s="11"/>
      <c r="HB394" s="11"/>
      <c r="HC394" s="11"/>
      <c r="HD394" s="11"/>
      <c r="HE394" s="11"/>
      <c r="HF394" s="11"/>
      <c r="HG394" s="11"/>
      <c r="HH394" s="11"/>
      <c r="HI394" s="11"/>
      <c r="HJ394" s="11"/>
      <c r="HK394" s="11"/>
      <c r="HL394" s="11"/>
      <c r="HM394" s="11"/>
      <c r="HN394" s="11"/>
      <c r="HO394" s="11"/>
      <c r="HP394" s="11"/>
      <c r="HQ394" s="11"/>
      <c r="HR394" s="11"/>
      <c r="HS394" s="11"/>
      <c r="HT394" s="11"/>
      <c r="HU394" s="11"/>
      <c r="HV394" s="11"/>
      <c r="HW394" s="11"/>
      <c r="HX394" s="11"/>
      <c r="HY394" s="11"/>
      <c r="HZ394" s="11"/>
      <c r="IA394" s="11"/>
      <c r="IB394" s="11"/>
      <c r="IC394" s="11"/>
      <c r="ID394" s="11"/>
      <c r="IE394" s="11"/>
      <c r="IF394" s="11"/>
      <c r="IG394" s="11"/>
      <c r="IH394" s="11"/>
      <c r="II394" s="11"/>
      <c r="IJ394" s="11"/>
      <c r="IK394" s="11"/>
      <c r="IL394" s="11"/>
      <c r="IM394" s="11"/>
      <c r="IN394" s="11"/>
      <c r="IO394" s="11"/>
      <c r="IP394" s="11"/>
      <c r="IQ394" s="11"/>
      <c r="IR394" s="11"/>
      <c r="IS394" s="11"/>
      <c r="IT394" s="11"/>
      <c r="IU394" s="11"/>
      <c r="IV394" s="11"/>
      <c r="IW394" s="11"/>
      <c r="IX394" s="11"/>
      <c r="IY394" s="11"/>
      <c r="IZ394" s="11"/>
      <c r="JA394" s="11"/>
      <c r="JB394" s="11"/>
      <c r="JC394" s="11"/>
      <c r="JD394" s="11"/>
      <c r="JE394" s="11"/>
      <c r="JF394" s="11"/>
      <c r="JG394" s="11"/>
      <c r="JH394" s="11"/>
      <c r="JI394" s="11"/>
      <c r="JJ394" s="11"/>
      <c r="JK394" s="11"/>
      <c r="JL394" s="11"/>
      <c r="JM394" s="11"/>
      <c r="JN394" s="11"/>
      <c r="JO394" s="11"/>
      <c r="JP394" s="11"/>
      <c r="JQ394" s="11"/>
      <c r="JR394" s="11"/>
      <c r="JS394" s="11"/>
      <c r="JT394" s="11"/>
      <c r="JU394" s="11"/>
      <c r="JV394" s="11"/>
      <c r="JW394" s="11"/>
      <c r="JX394" s="11"/>
      <c r="JY394" s="11"/>
      <c r="JZ394" s="11"/>
      <c r="KA394" s="11"/>
      <c r="KB394" s="11"/>
      <c r="KC394" s="11"/>
      <c r="KD394" s="11"/>
      <c r="KE394" s="11"/>
      <c r="KF394" s="11"/>
      <c r="KG394" s="11"/>
      <c r="KH394" s="11"/>
      <c r="KI394" s="11"/>
      <c r="KJ394" s="11"/>
      <c r="KK394" s="11"/>
      <c r="KL394" s="11"/>
      <c r="KM394" s="11"/>
      <c r="KN394" s="11"/>
      <c r="KO394" s="11"/>
      <c r="KP394" s="11"/>
      <c r="KQ394" s="11"/>
      <c r="KR394" s="11"/>
      <c r="KS394" s="11"/>
      <c r="KT394" s="11"/>
      <c r="KU394" s="11"/>
      <c r="KV394" s="11"/>
      <c r="KW394" s="11"/>
      <c r="KX394" s="11"/>
      <c r="KY394" s="11"/>
      <c r="KZ394" s="11"/>
      <c r="LA394" s="11"/>
      <c r="LB394" s="11"/>
      <c r="LC394" s="11"/>
      <c r="LD394" s="11"/>
      <c r="LE394" s="11"/>
      <c r="LF394" s="11"/>
      <c r="LG394" s="11"/>
      <c r="LH394" s="11"/>
      <c r="LI394" s="11"/>
      <c r="LJ394" s="11"/>
      <c r="LK394" s="11"/>
      <c r="LL394" s="11"/>
      <c r="LM394" s="11"/>
      <c r="LN394" s="11"/>
      <c r="LO394" s="11"/>
      <c r="LP394" s="11"/>
      <c r="LQ394" s="11"/>
      <c r="LR394" s="11"/>
      <c r="LS394" s="11"/>
      <c r="LT394" s="11"/>
      <c r="LU394" s="11"/>
      <c r="LV394" s="11"/>
      <c r="LW394" s="11"/>
      <c r="LX394" s="11"/>
      <c r="LY394" s="11"/>
      <c r="LZ394" s="11"/>
      <c r="MA394" s="11"/>
      <c r="MB394" s="11"/>
      <c r="MC394" s="11"/>
      <c r="MD394" s="11"/>
      <c r="ME394" s="11"/>
      <c r="MF394" s="11"/>
      <c r="MG394" s="11"/>
      <c r="MH394" s="11"/>
      <c r="MI394" s="11"/>
      <c r="MJ394" s="11"/>
      <c r="MK394" s="11"/>
      <c r="ML394" s="11"/>
      <c r="MM394" s="11"/>
      <c r="MN394" s="11"/>
      <c r="MO394" s="11"/>
      <c r="MP394" s="11"/>
      <c r="MQ394" s="11"/>
      <c r="MR394" s="11"/>
      <c r="MS394" s="11"/>
      <c r="MT394" s="11"/>
      <c r="MU394" s="11"/>
      <c r="MV394" s="11"/>
      <c r="MW394" s="11"/>
      <c r="MX394" s="11"/>
      <c r="MY394" s="11"/>
      <c r="MZ394" s="11"/>
      <c r="NA394" s="11"/>
      <c r="NB394" s="11"/>
      <c r="NC394" s="11"/>
      <c r="ND394" s="11"/>
      <c r="NE394" s="11"/>
      <c r="NF394" s="11"/>
      <c r="NG394" s="11"/>
      <c r="NH394" s="11"/>
      <c r="NI394" s="11"/>
      <c r="NJ394" s="11"/>
      <c r="NK394" s="11"/>
      <c r="NL394" s="11"/>
      <c r="NM394" s="11"/>
      <c r="NN394" s="11"/>
      <c r="NO394" s="11"/>
      <c r="NP394" s="11"/>
      <c r="NQ394" s="11"/>
      <c r="NR394" s="11"/>
      <c r="NS394" s="11"/>
      <c r="NT394" s="11"/>
      <c r="NU394" s="11"/>
      <c r="NV394" s="11"/>
      <c r="NW394" s="11"/>
      <c r="NX394" s="11"/>
      <c r="NY394" s="11"/>
      <c r="NZ394" s="11"/>
      <c r="OA394" s="11"/>
      <c r="OB394" s="11"/>
      <c r="OC394" s="11"/>
      <c r="OD394" s="11"/>
      <c r="OE394" s="11"/>
      <c r="OF394" s="11"/>
      <c r="OG394" s="11"/>
      <c r="OH394" s="11"/>
      <c r="OI394" s="11"/>
      <c r="OJ394" s="11"/>
      <c r="OK394" s="11"/>
      <c r="OL394" s="11"/>
      <c r="OM394" s="11"/>
      <c r="ON394" s="11"/>
      <c r="OO394" s="11"/>
      <c r="OP394" s="11"/>
      <c r="OQ394" s="11"/>
      <c r="OR394" s="11"/>
      <c r="OS394" s="11"/>
      <c r="OT394" s="11"/>
      <c r="OU394" s="11"/>
      <c r="OV394" s="11"/>
      <c r="OW394" s="11"/>
      <c r="OX394" s="11"/>
      <c r="OY394" s="11"/>
      <c r="OZ394" s="11"/>
      <c r="PA394" s="11"/>
      <c r="PB394" s="11"/>
      <c r="PC394" s="11"/>
      <c r="PD394" s="11"/>
      <c r="PE394" s="11"/>
      <c r="PF394" s="11"/>
      <c r="PG394" s="11"/>
      <c r="PH394" s="11"/>
      <c r="PI394" s="11"/>
      <c r="PJ394" s="11"/>
      <c r="PK394" s="11"/>
      <c r="PL394" s="11"/>
      <c r="PM394" s="11"/>
      <c r="PN394" s="11"/>
      <c r="PO394" s="11"/>
      <c r="PP394" s="11"/>
      <c r="PQ394" s="11"/>
      <c r="PR394" s="11"/>
      <c r="PS394" s="11"/>
      <c r="PT394" s="11"/>
      <c r="PU394" s="11"/>
      <c r="PV394" s="11"/>
      <c r="PW394" s="11"/>
      <c r="PX394" s="11"/>
      <c r="PY394" s="11"/>
      <c r="PZ394" s="11"/>
      <c r="QA394" s="11"/>
      <c r="QB394" s="11"/>
      <c r="QC394" s="11"/>
      <c r="QD394" s="11"/>
      <c r="QE394" s="11"/>
      <c r="QF394" s="11"/>
      <c r="QG394" s="11"/>
      <c r="QH394" s="11"/>
      <c r="QI394" s="11"/>
      <c r="QJ394" s="11"/>
      <c r="QK394" s="11"/>
      <c r="QL394" s="11"/>
      <c r="QM394" s="11"/>
      <c r="QN394" s="11"/>
      <c r="QO394" s="11"/>
      <c r="QP394" s="11"/>
      <c r="QQ394" s="11"/>
      <c r="QR394" s="11"/>
      <c r="QS394" s="11"/>
      <c r="QT394" s="11"/>
      <c r="QU394" s="11"/>
      <c r="QV394" s="11"/>
      <c r="QW394" s="11"/>
      <c r="QX394" s="11"/>
      <c r="QY394" s="11"/>
      <c r="QZ394" s="11"/>
      <c r="RA394" s="11"/>
      <c r="RB394" s="11"/>
      <c r="RC394" s="11"/>
      <c r="RD394" s="11"/>
      <c r="RE394" s="11"/>
      <c r="RF394" s="11"/>
      <c r="RG394" s="11"/>
      <c r="RH394" s="11"/>
      <c r="RI394" s="11"/>
      <c r="RJ394" s="11"/>
      <c r="RK394" s="11"/>
      <c r="RL394" s="11"/>
      <c r="RM394" s="11"/>
      <c r="RN394" s="11"/>
      <c r="RO394" s="11"/>
      <c r="RP394" s="11"/>
      <c r="RQ394" s="11"/>
      <c r="RR394" s="11"/>
      <c r="RS394" s="11"/>
      <c r="RT394" s="11"/>
      <c r="RU394" s="11"/>
      <c r="RV394" s="11"/>
      <c r="RW394" s="11"/>
      <c r="RX394" s="11"/>
      <c r="RY394" s="11"/>
      <c r="RZ394" s="11"/>
      <c r="SA394" s="11"/>
      <c r="SB394" s="11"/>
      <c r="SC394" s="11"/>
      <c r="SD394" s="11"/>
      <c r="SE394" s="11"/>
      <c r="SF394" s="11"/>
      <c r="SG394" s="11"/>
      <c r="SH394" s="11"/>
      <c r="SI394" s="11"/>
      <c r="SJ394" s="11"/>
      <c r="SK394" s="11"/>
      <c r="SL394" s="11"/>
      <c r="SM394" s="11"/>
      <c r="SN394" s="11"/>
      <c r="SO394" s="11"/>
      <c r="SP394" s="11"/>
      <c r="SQ394" s="11"/>
      <c r="SR394" s="11"/>
      <c r="SS394" s="11"/>
      <c r="ST394" s="11"/>
      <c r="SU394" s="11"/>
      <c r="SV394" s="11"/>
      <c r="SW394" s="11"/>
      <c r="SX394" s="11"/>
      <c r="SY394" s="11"/>
      <c r="SZ394" s="11"/>
      <c r="TA394" s="11"/>
      <c r="TB394" s="11"/>
      <c r="TC394" s="11"/>
      <c r="TD394" s="11"/>
      <c r="TE394" s="11"/>
      <c r="TF394" s="11"/>
      <c r="TG394" s="11"/>
      <c r="TH394" s="11"/>
      <c r="TI394" s="11"/>
      <c r="TJ394" s="11"/>
      <c r="TK394" s="11"/>
      <c r="TL394" s="11"/>
      <c r="TM394" s="11"/>
      <c r="TN394" s="11"/>
      <c r="TO394" s="11"/>
      <c r="TP394" s="11"/>
      <c r="TQ394" s="11"/>
      <c r="TR394" s="11"/>
      <c r="TS394" s="11"/>
      <c r="TT394" s="11"/>
      <c r="TU394" s="11"/>
      <c r="TV394" s="11"/>
      <c r="TW394" s="11"/>
      <c r="TX394" s="11"/>
      <c r="TY394" s="11"/>
      <c r="TZ394" s="11"/>
    </row>
    <row r="395" spans="1:546" x14ac:dyDescent="0.25">
      <c r="A395" s="11"/>
      <c r="B395" s="72"/>
      <c r="C395" s="1" t="s">
        <v>6</v>
      </c>
      <c r="D395" s="1">
        <v>7.8849999999999998</v>
      </c>
      <c r="E395" s="78"/>
      <c r="F395" s="1">
        <v>0.129</v>
      </c>
      <c r="G395" s="74"/>
      <c r="I395" s="1">
        <v>0.77</v>
      </c>
      <c r="J395" s="1">
        <v>3.6850000000000001</v>
      </c>
      <c r="K395" s="1">
        <v>0.18099999999999999</v>
      </c>
      <c r="L395" s="1">
        <v>1.0369999999999999</v>
      </c>
      <c r="M395" s="1">
        <v>3.3809999999999998</v>
      </c>
      <c r="N395" s="1">
        <v>0.14499999999999999</v>
      </c>
      <c r="O395" s="1">
        <v>0.25800000000000001</v>
      </c>
      <c r="P395" s="1">
        <v>5.8000000000000003E-2</v>
      </c>
      <c r="Q395" s="1">
        <v>0.129</v>
      </c>
      <c r="R395" s="1">
        <v>0.48</v>
      </c>
      <c r="S395" s="1">
        <v>1.978</v>
      </c>
      <c r="T395" s="1">
        <v>0.53100000000000003</v>
      </c>
      <c r="U395" s="1">
        <v>0.129</v>
      </c>
      <c r="V395" s="1">
        <v>9.4E-2</v>
      </c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  <c r="EM395" s="11"/>
      <c r="EN395" s="11"/>
      <c r="EO395" s="11"/>
      <c r="EP395" s="11"/>
      <c r="EQ395" s="11"/>
      <c r="ER395" s="11"/>
      <c r="ES395" s="11"/>
      <c r="ET395" s="11"/>
      <c r="EU395" s="11"/>
      <c r="EV395" s="11"/>
      <c r="EW395" s="11"/>
      <c r="EX395" s="11"/>
      <c r="EY395" s="11"/>
      <c r="EZ395" s="11"/>
      <c r="FA395" s="11"/>
      <c r="FB395" s="11"/>
      <c r="FC395" s="11"/>
      <c r="FD395" s="11"/>
      <c r="FE395" s="11"/>
      <c r="FF395" s="11"/>
      <c r="FG395" s="11"/>
      <c r="FH395" s="11"/>
      <c r="FI395" s="11"/>
      <c r="FJ395" s="11"/>
      <c r="FK395" s="11"/>
      <c r="FL395" s="11"/>
      <c r="FM395" s="11"/>
      <c r="FN395" s="11"/>
      <c r="FO395" s="11"/>
      <c r="FP395" s="11"/>
      <c r="FQ395" s="11"/>
      <c r="FR395" s="11"/>
      <c r="FS395" s="11"/>
      <c r="FT395" s="11"/>
      <c r="FU395" s="11"/>
      <c r="FV395" s="11"/>
      <c r="FW395" s="11"/>
      <c r="FX395" s="11"/>
      <c r="FY395" s="11"/>
      <c r="FZ395" s="11"/>
      <c r="GA395" s="11"/>
      <c r="GB395" s="11"/>
      <c r="GC395" s="11"/>
      <c r="GD395" s="11"/>
      <c r="GE395" s="11"/>
      <c r="GF395" s="11"/>
      <c r="GG395" s="11"/>
      <c r="GH395" s="11"/>
      <c r="GI395" s="11"/>
      <c r="GJ395" s="11"/>
      <c r="GK395" s="11"/>
      <c r="GL395" s="11"/>
      <c r="GM395" s="11"/>
      <c r="GN395" s="11"/>
      <c r="GO395" s="11"/>
      <c r="GP395" s="11"/>
      <c r="GQ395" s="11"/>
      <c r="GR395" s="11"/>
      <c r="GS395" s="11"/>
      <c r="GT395" s="11"/>
      <c r="GU395" s="11"/>
      <c r="GV395" s="11"/>
      <c r="GW395" s="11"/>
      <c r="GX395" s="11"/>
      <c r="GY395" s="11"/>
      <c r="GZ395" s="11"/>
      <c r="HA395" s="11"/>
      <c r="HB395" s="11"/>
      <c r="HC395" s="11"/>
      <c r="HD395" s="11"/>
      <c r="HE395" s="11"/>
      <c r="HF395" s="11"/>
      <c r="HG395" s="11"/>
      <c r="HH395" s="11"/>
      <c r="HI395" s="11"/>
      <c r="HJ395" s="11"/>
      <c r="HK395" s="11"/>
      <c r="HL395" s="11"/>
      <c r="HM395" s="11"/>
      <c r="HN395" s="11"/>
      <c r="HO395" s="11"/>
      <c r="HP395" s="11"/>
      <c r="HQ395" s="11"/>
      <c r="HR395" s="11"/>
      <c r="HS395" s="11"/>
      <c r="HT395" s="11"/>
      <c r="HU395" s="11"/>
      <c r="HV395" s="11"/>
      <c r="HW395" s="11"/>
      <c r="HX395" s="11"/>
      <c r="HY395" s="11"/>
      <c r="HZ395" s="11"/>
      <c r="IA395" s="11"/>
      <c r="IB395" s="11"/>
      <c r="IC395" s="11"/>
      <c r="ID395" s="11"/>
      <c r="IE395" s="11"/>
      <c r="IF395" s="11"/>
      <c r="IG395" s="11"/>
      <c r="IH395" s="11"/>
      <c r="II395" s="11"/>
      <c r="IJ395" s="11"/>
      <c r="IK395" s="11"/>
      <c r="IL395" s="11"/>
      <c r="IM395" s="11"/>
      <c r="IN395" s="11"/>
      <c r="IO395" s="11"/>
      <c r="IP395" s="11"/>
      <c r="IQ395" s="11"/>
      <c r="IR395" s="11"/>
      <c r="IS395" s="11"/>
      <c r="IT395" s="11"/>
      <c r="IU395" s="11"/>
      <c r="IV395" s="11"/>
      <c r="IW395" s="11"/>
      <c r="IX395" s="11"/>
      <c r="IY395" s="11"/>
      <c r="IZ395" s="11"/>
      <c r="JA395" s="11"/>
      <c r="JB395" s="11"/>
      <c r="JC395" s="11"/>
      <c r="JD395" s="11"/>
      <c r="JE395" s="11"/>
      <c r="JF395" s="11"/>
      <c r="JG395" s="11"/>
      <c r="JH395" s="11"/>
      <c r="JI395" s="11"/>
      <c r="JJ395" s="11"/>
      <c r="JK395" s="11"/>
      <c r="JL395" s="11"/>
      <c r="JM395" s="11"/>
      <c r="JN395" s="11"/>
      <c r="JO395" s="11"/>
      <c r="JP395" s="11"/>
      <c r="JQ395" s="11"/>
      <c r="JR395" s="11"/>
      <c r="JS395" s="11"/>
      <c r="JT395" s="11"/>
      <c r="JU395" s="11"/>
      <c r="JV395" s="11"/>
      <c r="JW395" s="11"/>
      <c r="JX395" s="11"/>
      <c r="JY395" s="11"/>
      <c r="JZ395" s="11"/>
      <c r="KA395" s="11"/>
      <c r="KB395" s="11"/>
      <c r="KC395" s="11"/>
      <c r="KD395" s="11"/>
      <c r="KE395" s="11"/>
      <c r="KF395" s="11"/>
      <c r="KG395" s="11"/>
      <c r="KH395" s="11"/>
      <c r="KI395" s="11"/>
      <c r="KJ395" s="11"/>
      <c r="KK395" s="11"/>
      <c r="KL395" s="11"/>
      <c r="KM395" s="11"/>
      <c r="KN395" s="11"/>
      <c r="KO395" s="11"/>
      <c r="KP395" s="11"/>
      <c r="KQ395" s="11"/>
      <c r="KR395" s="11"/>
      <c r="KS395" s="11"/>
      <c r="KT395" s="11"/>
      <c r="KU395" s="11"/>
      <c r="KV395" s="11"/>
      <c r="KW395" s="11"/>
      <c r="KX395" s="11"/>
      <c r="KY395" s="11"/>
      <c r="KZ395" s="11"/>
      <c r="LA395" s="11"/>
      <c r="LB395" s="11"/>
      <c r="LC395" s="11"/>
      <c r="LD395" s="11"/>
      <c r="LE395" s="11"/>
      <c r="LF395" s="11"/>
      <c r="LG395" s="11"/>
      <c r="LH395" s="11"/>
      <c r="LI395" s="11"/>
      <c r="LJ395" s="11"/>
      <c r="LK395" s="11"/>
      <c r="LL395" s="11"/>
      <c r="LM395" s="11"/>
      <c r="LN395" s="11"/>
      <c r="LO395" s="11"/>
      <c r="LP395" s="11"/>
      <c r="LQ395" s="11"/>
      <c r="LR395" s="11"/>
      <c r="LS395" s="11"/>
      <c r="LT395" s="11"/>
      <c r="LU395" s="11"/>
      <c r="LV395" s="11"/>
      <c r="LW395" s="11"/>
      <c r="LX395" s="11"/>
      <c r="LY395" s="11"/>
      <c r="LZ395" s="11"/>
      <c r="MA395" s="11"/>
      <c r="MB395" s="11"/>
      <c r="MC395" s="11"/>
      <c r="MD395" s="11"/>
      <c r="ME395" s="11"/>
      <c r="MF395" s="11"/>
      <c r="MG395" s="11"/>
      <c r="MH395" s="11"/>
      <c r="MI395" s="11"/>
      <c r="MJ395" s="11"/>
      <c r="MK395" s="11"/>
      <c r="ML395" s="11"/>
      <c r="MM395" s="11"/>
      <c r="MN395" s="11"/>
      <c r="MO395" s="11"/>
      <c r="MP395" s="11"/>
      <c r="MQ395" s="11"/>
      <c r="MR395" s="11"/>
      <c r="MS395" s="11"/>
      <c r="MT395" s="11"/>
      <c r="MU395" s="11"/>
      <c r="MV395" s="11"/>
      <c r="MW395" s="11"/>
      <c r="MX395" s="11"/>
      <c r="MY395" s="11"/>
      <c r="MZ395" s="11"/>
      <c r="NA395" s="11"/>
      <c r="NB395" s="11"/>
      <c r="NC395" s="11"/>
      <c r="ND395" s="11"/>
      <c r="NE395" s="11"/>
      <c r="NF395" s="11"/>
      <c r="NG395" s="11"/>
      <c r="NH395" s="11"/>
      <c r="NI395" s="11"/>
      <c r="NJ395" s="11"/>
      <c r="NK395" s="11"/>
      <c r="NL395" s="11"/>
      <c r="NM395" s="11"/>
      <c r="NN395" s="11"/>
      <c r="NO395" s="11"/>
      <c r="NP395" s="11"/>
      <c r="NQ395" s="11"/>
      <c r="NR395" s="11"/>
      <c r="NS395" s="11"/>
      <c r="NT395" s="11"/>
      <c r="NU395" s="11"/>
      <c r="NV395" s="11"/>
      <c r="NW395" s="11"/>
      <c r="NX395" s="11"/>
      <c r="NY395" s="11"/>
      <c r="NZ395" s="11"/>
      <c r="OA395" s="11"/>
      <c r="OB395" s="11"/>
      <c r="OC395" s="11"/>
      <c r="OD395" s="11"/>
      <c r="OE395" s="11"/>
      <c r="OF395" s="11"/>
      <c r="OG395" s="11"/>
      <c r="OH395" s="11"/>
      <c r="OI395" s="11"/>
      <c r="OJ395" s="11"/>
      <c r="OK395" s="11"/>
      <c r="OL395" s="11"/>
      <c r="OM395" s="11"/>
      <c r="ON395" s="11"/>
      <c r="OO395" s="11"/>
      <c r="OP395" s="11"/>
      <c r="OQ395" s="11"/>
      <c r="OR395" s="11"/>
      <c r="OS395" s="11"/>
      <c r="OT395" s="11"/>
      <c r="OU395" s="11"/>
      <c r="OV395" s="11"/>
      <c r="OW395" s="11"/>
      <c r="OX395" s="11"/>
      <c r="OY395" s="11"/>
      <c r="OZ395" s="11"/>
      <c r="PA395" s="11"/>
      <c r="PB395" s="11"/>
      <c r="PC395" s="11"/>
      <c r="PD395" s="11"/>
      <c r="PE395" s="11"/>
      <c r="PF395" s="11"/>
      <c r="PG395" s="11"/>
      <c r="PH395" s="11"/>
      <c r="PI395" s="11"/>
      <c r="PJ395" s="11"/>
      <c r="PK395" s="11"/>
      <c r="PL395" s="11"/>
      <c r="PM395" s="11"/>
      <c r="PN395" s="11"/>
      <c r="PO395" s="11"/>
      <c r="PP395" s="11"/>
      <c r="PQ395" s="11"/>
      <c r="PR395" s="11"/>
      <c r="PS395" s="11"/>
      <c r="PT395" s="11"/>
      <c r="PU395" s="11"/>
      <c r="PV395" s="11"/>
      <c r="PW395" s="11"/>
      <c r="PX395" s="11"/>
      <c r="PY395" s="11"/>
      <c r="PZ395" s="11"/>
      <c r="QA395" s="11"/>
      <c r="QB395" s="11"/>
      <c r="QC395" s="11"/>
      <c r="QD395" s="11"/>
      <c r="QE395" s="11"/>
      <c r="QF395" s="11"/>
      <c r="QG395" s="11"/>
      <c r="QH395" s="11"/>
      <c r="QI395" s="11"/>
      <c r="QJ395" s="11"/>
      <c r="QK395" s="11"/>
      <c r="QL395" s="11"/>
      <c r="QM395" s="11"/>
      <c r="QN395" s="11"/>
      <c r="QO395" s="11"/>
      <c r="QP395" s="11"/>
      <c r="QQ395" s="11"/>
      <c r="QR395" s="11"/>
      <c r="QS395" s="11"/>
      <c r="QT395" s="11"/>
      <c r="QU395" s="11"/>
      <c r="QV395" s="11"/>
      <c r="QW395" s="11"/>
      <c r="QX395" s="11"/>
      <c r="QY395" s="11"/>
      <c r="QZ395" s="11"/>
      <c r="RA395" s="11"/>
      <c r="RB395" s="11"/>
      <c r="RC395" s="11"/>
      <c r="RD395" s="11"/>
      <c r="RE395" s="11"/>
      <c r="RF395" s="11"/>
      <c r="RG395" s="11"/>
      <c r="RH395" s="11"/>
      <c r="RI395" s="11"/>
      <c r="RJ395" s="11"/>
      <c r="RK395" s="11"/>
      <c r="RL395" s="11"/>
      <c r="RM395" s="11"/>
      <c r="RN395" s="11"/>
      <c r="RO395" s="11"/>
      <c r="RP395" s="11"/>
      <c r="RQ395" s="11"/>
      <c r="RR395" s="11"/>
      <c r="RS395" s="11"/>
      <c r="RT395" s="11"/>
      <c r="RU395" s="11"/>
      <c r="RV395" s="11"/>
      <c r="RW395" s="11"/>
      <c r="RX395" s="11"/>
      <c r="RY395" s="11"/>
      <c r="RZ395" s="11"/>
      <c r="SA395" s="11"/>
      <c r="SB395" s="11"/>
      <c r="SC395" s="11"/>
      <c r="SD395" s="11"/>
      <c r="SE395" s="11"/>
      <c r="SF395" s="11"/>
      <c r="SG395" s="11"/>
      <c r="SH395" s="11"/>
      <c r="SI395" s="11"/>
      <c r="SJ395" s="11"/>
      <c r="SK395" s="11"/>
      <c r="SL395" s="11"/>
      <c r="SM395" s="11"/>
      <c r="SN395" s="11"/>
      <c r="SO395" s="11"/>
      <c r="SP395" s="11"/>
      <c r="SQ395" s="11"/>
      <c r="SR395" s="11"/>
      <c r="SS395" s="11"/>
      <c r="ST395" s="11"/>
      <c r="SU395" s="11"/>
      <c r="SV395" s="11"/>
      <c r="SW395" s="11"/>
      <c r="SX395" s="11"/>
      <c r="SY395" s="11"/>
      <c r="SZ395" s="11"/>
      <c r="TA395" s="11"/>
      <c r="TB395" s="11"/>
      <c r="TC395" s="11"/>
      <c r="TD395" s="11"/>
      <c r="TE395" s="11"/>
      <c r="TF395" s="11"/>
      <c r="TG395" s="11"/>
      <c r="TH395" s="11"/>
      <c r="TI395" s="11"/>
      <c r="TJ395" s="11"/>
      <c r="TK395" s="11"/>
      <c r="TL395" s="11"/>
      <c r="TM395" s="11"/>
      <c r="TN395" s="11"/>
      <c r="TO395" s="11"/>
      <c r="TP395" s="11"/>
      <c r="TQ395" s="11"/>
      <c r="TR395" s="11"/>
      <c r="TS395" s="11"/>
      <c r="TT395" s="11"/>
      <c r="TU395" s="11"/>
      <c r="TV395" s="11"/>
      <c r="TW395" s="11"/>
      <c r="TX395" s="11"/>
      <c r="TY395" s="11"/>
      <c r="TZ395" s="11"/>
    </row>
    <row r="396" spans="1:546" x14ac:dyDescent="0.25">
      <c r="A396" s="11"/>
      <c r="B396" s="72"/>
      <c r="C396" s="1" t="s">
        <v>63</v>
      </c>
      <c r="D396" s="50"/>
      <c r="E396" s="78"/>
      <c r="F396" s="1">
        <v>6.5570000000000004</v>
      </c>
      <c r="G396" s="74"/>
      <c r="I396" s="1">
        <v>0.32</v>
      </c>
      <c r="J396" s="1">
        <v>5.7949999999999999</v>
      </c>
      <c r="K396" s="1">
        <v>0.68400000000000005</v>
      </c>
      <c r="L396" s="1">
        <v>0.28000000000000003</v>
      </c>
      <c r="M396" s="1">
        <v>0.27700000000000002</v>
      </c>
      <c r="N396" s="1">
        <v>4.4029999999999996</v>
      </c>
      <c r="O396" s="1">
        <v>0.109</v>
      </c>
      <c r="P396" s="1">
        <v>0.16300000000000001</v>
      </c>
      <c r="Q396" s="1">
        <v>0.155</v>
      </c>
      <c r="R396" s="1">
        <v>4.9000000000000002E-2</v>
      </c>
      <c r="S396" s="1">
        <v>0.98699999999999999</v>
      </c>
      <c r="T396" s="1">
        <v>0.32500000000000001</v>
      </c>
      <c r="U396" s="1">
        <v>6.5570000000000004</v>
      </c>
      <c r="V396" s="1">
        <v>0</v>
      </c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  <c r="EM396" s="11"/>
      <c r="EN396" s="11"/>
      <c r="EO396" s="11"/>
      <c r="EP396" s="11"/>
      <c r="EQ396" s="11"/>
      <c r="ER396" s="11"/>
      <c r="ES396" s="11"/>
      <c r="ET396" s="11"/>
      <c r="EU396" s="11"/>
      <c r="EV396" s="11"/>
      <c r="EW396" s="11"/>
      <c r="EX396" s="11"/>
      <c r="EY396" s="11"/>
      <c r="EZ396" s="11"/>
      <c r="FA396" s="11"/>
      <c r="FB396" s="11"/>
      <c r="FC396" s="11"/>
      <c r="FD396" s="11"/>
      <c r="FE396" s="11"/>
      <c r="FF396" s="11"/>
      <c r="FG396" s="11"/>
      <c r="FH396" s="11"/>
      <c r="FI396" s="11"/>
      <c r="FJ396" s="11"/>
      <c r="FK396" s="11"/>
      <c r="FL396" s="11"/>
      <c r="FM396" s="11"/>
      <c r="FN396" s="11"/>
      <c r="FO396" s="11"/>
      <c r="FP396" s="11"/>
      <c r="FQ396" s="11"/>
      <c r="FR396" s="11"/>
      <c r="FS396" s="11"/>
      <c r="FT396" s="11"/>
      <c r="FU396" s="11"/>
      <c r="FV396" s="11"/>
      <c r="FW396" s="11"/>
      <c r="FX396" s="11"/>
      <c r="FY396" s="11"/>
      <c r="FZ396" s="11"/>
      <c r="GA396" s="11"/>
      <c r="GB396" s="11"/>
      <c r="GC396" s="11"/>
      <c r="GD396" s="11"/>
      <c r="GE396" s="11"/>
      <c r="GF396" s="11"/>
      <c r="GG396" s="11"/>
      <c r="GH396" s="11"/>
      <c r="GI396" s="11"/>
      <c r="GJ396" s="11"/>
      <c r="GK396" s="11"/>
      <c r="GL396" s="11"/>
      <c r="GM396" s="11"/>
      <c r="GN396" s="11"/>
      <c r="GO396" s="11"/>
      <c r="GP396" s="11"/>
      <c r="GQ396" s="11"/>
      <c r="GR396" s="11"/>
      <c r="GS396" s="11"/>
      <c r="GT396" s="11"/>
      <c r="GU396" s="11"/>
      <c r="GV396" s="11"/>
      <c r="GW396" s="11"/>
      <c r="GX396" s="11"/>
      <c r="GY396" s="11"/>
      <c r="GZ396" s="11"/>
      <c r="HA396" s="11"/>
      <c r="HB396" s="11"/>
      <c r="HC396" s="11"/>
      <c r="HD396" s="11"/>
      <c r="HE396" s="11"/>
      <c r="HF396" s="11"/>
      <c r="HG396" s="11"/>
      <c r="HH396" s="11"/>
      <c r="HI396" s="11"/>
      <c r="HJ396" s="11"/>
      <c r="HK396" s="11"/>
      <c r="HL396" s="11"/>
      <c r="HM396" s="11"/>
      <c r="HN396" s="11"/>
      <c r="HO396" s="11"/>
      <c r="HP396" s="11"/>
      <c r="HQ396" s="11"/>
      <c r="HR396" s="11"/>
      <c r="HS396" s="11"/>
      <c r="HT396" s="11"/>
      <c r="HU396" s="11"/>
      <c r="HV396" s="11"/>
      <c r="HW396" s="11"/>
      <c r="HX396" s="11"/>
      <c r="HY396" s="11"/>
      <c r="HZ396" s="11"/>
      <c r="IA396" s="11"/>
      <c r="IB396" s="11"/>
      <c r="IC396" s="11"/>
      <c r="ID396" s="11"/>
      <c r="IE396" s="11"/>
      <c r="IF396" s="11"/>
      <c r="IG396" s="11"/>
      <c r="IH396" s="11"/>
      <c r="II396" s="11"/>
      <c r="IJ396" s="11"/>
      <c r="IK396" s="11"/>
      <c r="IL396" s="11"/>
      <c r="IM396" s="11"/>
      <c r="IN396" s="11"/>
      <c r="IO396" s="11"/>
      <c r="IP396" s="11"/>
      <c r="IQ396" s="11"/>
      <c r="IR396" s="11"/>
      <c r="IS396" s="11"/>
      <c r="IT396" s="11"/>
      <c r="IU396" s="11"/>
      <c r="IV396" s="11"/>
      <c r="IW396" s="11"/>
      <c r="IX396" s="11"/>
      <c r="IY396" s="11"/>
      <c r="IZ396" s="11"/>
      <c r="JA396" s="11"/>
      <c r="JB396" s="11"/>
      <c r="JC396" s="11"/>
      <c r="JD396" s="11"/>
      <c r="JE396" s="11"/>
      <c r="JF396" s="11"/>
      <c r="JG396" s="11"/>
      <c r="JH396" s="11"/>
      <c r="JI396" s="11"/>
      <c r="JJ396" s="11"/>
      <c r="JK396" s="11"/>
      <c r="JL396" s="11"/>
      <c r="JM396" s="11"/>
      <c r="JN396" s="11"/>
      <c r="JO396" s="11"/>
      <c r="JP396" s="11"/>
      <c r="JQ396" s="11"/>
      <c r="JR396" s="11"/>
      <c r="JS396" s="11"/>
      <c r="JT396" s="11"/>
      <c r="JU396" s="11"/>
      <c r="JV396" s="11"/>
      <c r="JW396" s="11"/>
      <c r="JX396" s="11"/>
      <c r="JY396" s="11"/>
      <c r="JZ396" s="11"/>
      <c r="KA396" s="11"/>
      <c r="KB396" s="11"/>
      <c r="KC396" s="11"/>
      <c r="KD396" s="11"/>
      <c r="KE396" s="11"/>
      <c r="KF396" s="11"/>
      <c r="KG396" s="11"/>
      <c r="KH396" s="11"/>
      <c r="KI396" s="11"/>
      <c r="KJ396" s="11"/>
      <c r="KK396" s="11"/>
      <c r="KL396" s="11"/>
      <c r="KM396" s="11"/>
      <c r="KN396" s="11"/>
      <c r="KO396" s="11"/>
      <c r="KP396" s="11"/>
      <c r="KQ396" s="11"/>
      <c r="KR396" s="11"/>
      <c r="KS396" s="11"/>
      <c r="KT396" s="11"/>
      <c r="KU396" s="11"/>
      <c r="KV396" s="11"/>
      <c r="KW396" s="11"/>
      <c r="KX396" s="11"/>
      <c r="KY396" s="11"/>
      <c r="KZ396" s="11"/>
      <c r="LA396" s="11"/>
      <c r="LB396" s="11"/>
      <c r="LC396" s="11"/>
      <c r="LD396" s="11"/>
      <c r="LE396" s="11"/>
      <c r="LF396" s="11"/>
      <c r="LG396" s="11"/>
      <c r="LH396" s="11"/>
      <c r="LI396" s="11"/>
      <c r="LJ396" s="11"/>
      <c r="LK396" s="11"/>
      <c r="LL396" s="11"/>
      <c r="LM396" s="11"/>
      <c r="LN396" s="11"/>
      <c r="LO396" s="11"/>
      <c r="LP396" s="11"/>
      <c r="LQ396" s="11"/>
      <c r="LR396" s="11"/>
      <c r="LS396" s="11"/>
      <c r="LT396" s="11"/>
      <c r="LU396" s="11"/>
      <c r="LV396" s="11"/>
      <c r="LW396" s="11"/>
      <c r="LX396" s="11"/>
      <c r="LY396" s="11"/>
      <c r="LZ396" s="11"/>
      <c r="MA396" s="11"/>
      <c r="MB396" s="11"/>
      <c r="MC396" s="11"/>
      <c r="MD396" s="11"/>
      <c r="ME396" s="11"/>
      <c r="MF396" s="11"/>
      <c r="MG396" s="11"/>
      <c r="MH396" s="11"/>
      <c r="MI396" s="11"/>
      <c r="MJ396" s="11"/>
      <c r="MK396" s="11"/>
      <c r="ML396" s="11"/>
      <c r="MM396" s="11"/>
      <c r="MN396" s="11"/>
      <c r="MO396" s="11"/>
      <c r="MP396" s="11"/>
      <c r="MQ396" s="11"/>
      <c r="MR396" s="11"/>
      <c r="MS396" s="11"/>
      <c r="MT396" s="11"/>
      <c r="MU396" s="11"/>
      <c r="MV396" s="11"/>
      <c r="MW396" s="11"/>
      <c r="MX396" s="11"/>
      <c r="MY396" s="11"/>
      <c r="MZ396" s="11"/>
      <c r="NA396" s="11"/>
      <c r="NB396" s="11"/>
      <c r="NC396" s="11"/>
      <c r="ND396" s="11"/>
      <c r="NE396" s="11"/>
      <c r="NF396" s="11"/>
      <c r="NG396" s="11"/>
      <c r="NH396" s="11"/>
      <c r="NI396" s="11"/>
      <c r="NJ396" s="11"/>
      <c r="NK396" s="11"/>
      <c r="NL396" s="11"/>
      <c r="NM396" s="11"/>
      <c r="NN396" s="11"/>
      <c r="NO396" s="11"/>
      <c r="NP396" s="11"/>
      <c r="NQ396" s="11"/>
      <c r="NR396" s="11"/>
      <c r="NS396" s="11"/>
      <c r="NT396" s="11"/>
      <c r="NU396" s="11"/>
      <c r="NV396" s="11"/>
      <c r="NW396" s="11"/>
      <c r="NX396" s="11"/>
      <c r="NY396" s="11"/>
      <c r="NZ396" s="11"/>
      <c r="OA396" s="11"/>
      <c r="OB396" s="11"/>
      <c r="OC396" s="11"/>
      <c r="OD396" s="11"/>
      <c r="OE396" s="11"/>
      <c r="OF396" s="11"/>
      <c r="OG396" s="11"/>
      <c r="OH396" s="11"/>
      <c r="OI396" s="11"/>
      <c r="OJ396" s="11"/>
      <c r="OK396" s="11"/>
      <c r="OL396" s="11"/>
      <c r="OM396" s="11"/>
      <c r="ON396" s="11"/>
      <c r="OO396" s="11"/>
      <c r="OP396" s="11"/>
      <c r="OQ396" s="11"/>
      <c r="OR396" s="11"/>
      <c r="OS396" s="11"/>
      <c r="OT396" s="11"/>
      <c r="OU396" s="11"/>
      <c r="OV396" s="11"/>
      <c r="OW396" s="11"/>
      <c r="OX396" s="11"/>
      <c r="OY396" s="11"/>
      <c r="OZ396" s="11"/>
      <c r="PA396" s="11"/>
      <c r="PB396" s="11"/>
      <c r="PC396" s="11"/>
      <c r="PD396" s="11"/>
      <c r="PE396" s="11"/>
      <c r="PF396" s="11"/>
      <c r="PG396" s="11"/>
      <c r="PH396" s="11"/>
      <c r="PI396" s="11"/>
      <c r="PJ396" s="11"/>
      <c r="PK396" s="11"/>
      <c r="PL396" s="11"/>
      <c r="PM396" s="11"/>
      <c r="PN396" s="11"/>
      <c r="PO396" s="11"/>
      <c r="PP396" s="11"/>
      <c r="PQ396" s="11"/>
      <c r="PR396" s="11"/>
      <c r="PS396" s="11"/>
      <c r="PT396" s="11"/>
      <c r="PU396" s="11"/>
      <c r="PV396" s="11"/>
      <c r="PW396" s="11"/>
      <c r="PX396" s="11"/>
      <c r="PY396" s="11"/>
      <c r="PZ396" s="11"/>
      <c r="QA396" s="11"/>
      <c r="QB396" s="11"/>
      <c r="QC396" s="11"/>
      <c r="QD396" s="11"/>
      <c r="QE396" s="11"/>
      <c r="QF396" s="11"/>
      <c r="QG396" s="11"/>
      <c r="QH396" s="11"/>
      <c r="QI396" s="11"/>
      <c r="QJ396" s="11"/>
      <c r="QK396" s="11"/>
      <c r="QL396" s="11"/>
      <c r="QM396" s="11"/>
      <c r="QN396" s="11"/>
      <c r="QO396" s="11"/>
      <c r="QP396" s="11"/>
      <c r="QQ396" s="11"/>
      <c r="QR396" s="11"/>
      <c r="QS396" s="11"/>
      <c r="QT396" s="11"/>
      <c r="QU396" s="11"/>
      <c r="QV396" s="11"/>
      <c r="QW396" s="11"/>
      <c r="QX396" s="11"/>
      <c r="QY396" s="11"/>
      <c r="QZ396" s="11"/>
      <c r="RA396" s="11"/>
      <c r="RB396" s="11"/>
      <c r="RC396" s="11"/>
      <c r="RD396" s="11"/>
      <c r="RE396" s="11"/>
      <c r="RF396" s="11"/>
      <c r="RG396" s="11"/>
      <c r="RH396" s="11"/>
      <c r="RI396" s="11"/>
      <c r="RJ396" s="11"/>
      <c r="RK396" s="11"/>
      <c r="RL396" s="11"/>
      <c r="RM396" s="11"/>
      <c r="RN396" s="11"/>
      <c r="RO396" s="11"/>
      <c r="RP396" s="11"/>
      <c r="RQ396" s="11"/>
      <c r="RR396" s="11"/>
      <c r="RS396" s="11"/>
      <c r="RT396" s="11"/>
      <c r="RU396" s="11"/>
      <c r="RV396" s="11"/>
      <c r="RW396" s="11"/>
      <c r="RX396" s="11"/>
      <c r="RY396" s="11"/>
      <c r="RZ396" s="11"/>
      <c r="SA396" s="11"/>
      <c r="SB396" s="11"/>
      <c r="SC396" s="11"/>
      <c r="SD396" s="11"/>
      <c r="SE396" s="11"/>
      <c r="SF396" s="11"/>
      <c r="SG396" s="11"/>
      <c r="SH396" s="11"/>
      <c r="SI396" s="11"/>
      <c r="SJ396" s="11"/>
      <c r="SK396" s="11"/>
      <c r="SL396" s="11"/>
      <c r="SM396" s="11"/>
      <c r="SN396" s="11"/>
      <c r="SO396" s="11"/>
      <c r="SP396" s="11"/>
      <c r="SQ396" s="11"/>
      <c r="SR396" s="11"/>
      <c r="SS396" s="11"/>
      <c r="ST396" s="11"/>
      <c r="SU396" s="11"/>
      <c r="SV396" s="11"/>
      <c r="SW396" s="11"/>
      <c r="SX396" s="11"/>
      <c r="SY396" s="11"/>
      <c r="SZ396" s="11"/>
      <c r="TA396" s="11"/>
      <c r="TB396" s="11"/>
      <c r="TC396" s="11"/>
      <c r="TD396" s="11"/>
      <c r="TE396" s="11"/>
      <c r="TF396" s="11"/>
      <c r="TG396" s="11"/>
      <c r="TH396" s="11"/>
      <c r="TI396" s="11"/>
      <c r="TJ396" s="11"/>
      <c r="TK396" s="11"/>
      <c r="TL396" s="11"/>
      <c r="TM396" s="11"/>
      <c r="TN396" s="11"/>
      <c r="TO396" s="11"/>
      <c r="TP396" s="11"/>
      <c r="TQ396" s="11"/>
      <c r="TR396" s="11"/>
      <c r="TS396" s="11"/>
      <c r="TT396" s="11"/>
      <c r="TU396" s="11"/>
      <c r="TV396" s="11"/>
      <c r="TW396" s="11"/>
      <c r="TX396" s="11"/>
      <c r="TY396" s="11"/>
      <c r="TZ396" s="11"/>
    </row>
    <row r="397" spans="1:546" x14ac:dyDescent="0.25">
      <c r="A397" s="11"/>
      <c r="B397" s="72"/>
      <c r="C397" s="1" t="s">
        <v>47</v>
      </c>
      <c r="D397" s="50"/>
      <c r="E397" s="78"/>
      <c r="F397" s="1">
        <v>5.008</v>
      </c>
      <c r="G397" s="74"/>
      <c r="I397" s="1">
        <v>8.4000000000000005E-2</v>
      </c>
      <c r="J397" s="1">
        <v>0.90800000000000003</v>
      </c>
      <c r="K397" s="1">
        <v>7.4999999999999997E-2</v>
      </c>
      <c r="L397" s="1">
        <v>0.27100000000000002</v>
      </c>
      <c r="M397" s="1">
        <v>0.439</v>
      </c>
      <c r="N397" s="1">
        <v>5.2910000000000004</v>
      </c>
      <c r="O397" s="1">
        <v>0.11899999999999999</v>
      </c>
      <c r="P397" s="1">
        <v>0.157</v>
      </c>
      <c r="Q397" s="1">
        <v>0.72599999999999998</v>
      </c>
      <c r="R397" s="1">
        <v>1.9830000000000001</v>
      </c>
      <c r="S397" s="1">
        <v>0.36599999999999999</v>
      </c>
      <c r="T397" s="1">
        <v>0.24299999999999999</v>
      </c>
      <c r="U397" s="1">
        <v>5.008</v>
      </c>
      <c r="V397" s="1">
        <v>8.1000000000000003E-2</v>
      </c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  <c r="EM397" s="11"/>
      <c r="EN397" s="11"/>
      <c r="EO397" s="11"/>
      <c r="EP397" s="11"/>
      <c r="EQ397" s="11"/>
      <c r="ER397" s="11"/>
      <c r="ES397" s="11"/>
      <c r="ET397" s="11"/>
      <c r="EU397" s="11"/>
      <c r="EV397" s="11"/>
      <c r="EW397" s="11"/>
      <c r="EX397" s="11"/>
      <c r="EY397" s="11"/>
      <c r="EZ397" s="11"/>
      <c r="FA397" s="11"/>
      <c r="FB397" s="11"/>
      <c r="FC397" s="11"/>
      <c r="FD397" s="11"/>
      <c r="FE397" s="11"/>
      <c r="FF397" s="11"/>
      <c r="FG397" s="11"/>
      <c r="FH397" s="11"/>
      <c r="FI397" s="11"/>
      <c r="FJ397" s="11"/>
      <c r="FK397" s="11"/>
      <c r="FL397" s="11"/>
      <c r="FM397" s="11"/>
      <c r="FN397" s="11"/>
      <c r="FO397" s="11"/>
      <c r="FP397" s="11"/>
      <c r="FQ397" s="11"/>
      <c r="FR397" s="11"/>
      <c r="FS397" s="11"/>
      <c r="FT397" s="11"/>
      <c r="FU397" s="11"/>
      <c r="FV397" s="11"/>
      <c r="FW397" s="11"/>
      <c r="FX397" s="11"/>
      <c r="FY397" s="11"/>
      <c r="FZ397" s="11"/>
      <c r="GA397" s="11"/>
      <c r="GB397" s="11"/>
      <c r="GC397" s="11"/>
      <c r="GD397" s="11"/>
      <c r="GE397" s="11"/>
      <c r="GF397" s="11"/>
      <c r="GG397" s="11"/>
      <c r="GH397" s="11"/>
      <c r="GI397" s="11"/>
      <c r="GJ397" s="11"/>
      <c r="GK397" s="11"/>
      <c r="GL397" s="11"/>
      <c r="GM397" s="11"/>
      <c r="GN397" s="11"/>
      <c r="GO397" s="11"/>
      <c r="GP397" s="11"/>
      <c r="GQ397" s="11"/>
      <c r="GR397" s="11"/>
      <c r="GS397" s="11"/>
      <c r="GT397" s="11"/>
      <c r="GU397" s="11"/>
      <c r="GV397" s="11"/>
      <c r="GW397" s="11"/>
      <c r="GX397" s="11"/>
      <c r="GY397" s="11"/>
      <c r="GZ397" s="11"/>
      <c r="HA397" s="11"/>
      <c r="HB397" s="11"/>
      <c r="HC397" s="11"/>
      <c r="HD397" s="11"/>
      <c r="HE397" s="11"/>
      <c r="HF397" s="11"/>
      <c r="HG397" s="11"/>
      <c r="HH397" s="11"/>
      <c r="HI397" s="11"/>
      <c r="HJ397" s="11"/>
      <c r="HK397" s="11"/>
      <c r="HL397" s="11"/>
      <c r="HM397" s="11"/>
      <c r="HN397" s="11"/>
      <c r="HO397" s="11"/>
      <c r="HP397" s="11"/>
      <c r="HQ397" s="11"/>
      <c r="HR397" s="11"/>
      <c r="HS397" s="11"/>
      <c r="HT397" s="11"/>
      <c r="HU397" s="11"/>
      <c r="HV397" s="11"/>
      <c r="HW397" s="11"/>
      <c r="HX397" s="11"/>
      <c r="HY397" s="11"/>
      <c r="HZ397" s="11"/>
      <c r="IA397" s="11"/>
      <c r="IB397" s="11"/>
      <c r="IC397" s="11"/>
      <c r="ID397" s="11"/>
      <c r="IE397" s="11"/>
      <c r="IF397" s="11"/>
      <c r="IG397" s="11"/>
      <c r="IH397" s="11"/>
      <c r="II397" s="11"/>
      <c r="IJ397" s="11"/>
      <c r="IK397" s="11"/>
      <c r="IL397" s="11"/>
      <c r="IM397" s="11"/>
      <c r="IN397" s="11"/>
      <c r="IO397" s="11"/>
      <c r="IP397" s="11"/>
      <c r="IQ397" s="11"/>
      <c r="IR397" s="11"/>
      <c r="IS397" s="11"/>
      <c r="IT397" s="11"/>
      <c r="IU397" s="11"/>
      <c r="IV397" s="11"/>
      <c r="IW397" s="11"/>
      <c r="IX397" s="11"/>
      <c r="IY397" s="11"/>
      <c r="IZ397" s="11"/>
      <c r="JA397" s="11"/>
      <c r="JB397" s="11"/>
      <c r="JC397" s="11"/>
      <c r="JD397" s="11"/>
      <c r="JE397" s="11"/>
      <c r="JF397" s="11"/>
      <c r="JG397" s="11"/>
      <c r="JH397" s="11"/>
      <c r="JI397" s="11"/>
      <c r="JJ397" s="11"/>
      <c r="JK397" s="11"/>
      <c r="JL397" s="11"/>
      <c r="JM397" s="11"/>
      <c r="JN397" s="11"/>
      <c r="JO397" s="11"/>
      <c r="JP397" s="11"/>
      <c r="JQ397" s="11"/>
      <c r="JR397" s="11"/>
      <c r="JS397" s="11"/>
      <c r="JT397" s="11"/>
      <c r="JU397" s="11"/>
      <c r="JV397" s="11"/>
      <c r="JW397" s="11"/>
      <c r="JX397" s="11"/>
      <c r="JY397" s="11"/>
      <c r="JZ397" s="11"/>
      <c r="KA397" s="11"/>
      <c r="KB397" s="11"/>
      <c r="KC397" s="11"/>
      <c r="KD397" s="11"/>
      <c r="KE397" s="11"/>
      <c r="KF397" s="11"/>
      <c r="KG397" s="11"/>
      <c r="KH397" s="11"/>
      <c r="KI397" s="11"/>
      <c r="KJ397" s="11"/>
      <c r="KK397" s="11"/>
      <c r="KL397" s="11"/>
      <c r="KM397" s="11"/>
      <c r="KN397" s="11"/>
      <c r="KO397" s="11"/>
      <c r="KP397" s="11"/>
      <c r="KQ397" s="11"/>
      <c r="KR397" s="11"/>
      <c r="KS397" s="11"/>
      <c r="KT397" s="11"/>
      <c r="KU397" s="11"/>
      <c r="KV397" s="11"/>
      <c r="KW397" s="11"/>
      <c r="KX397" s="11"/>
      <c r="KY397" s="11"/>
      <c r="KZ397" s="11"/>
      <c r="LA397" s="11"/>
      <c r="LB397" s="11"/>
      <c r="LC397" s="11"/>
      <c r="LD397" s="11"/>
      <c r="LE397" s="11"/>
      <c r="LF397" s="11"/>
      <c r="LG397" s="11"/>
      <c r="LH397" s="11"/>
      <c r="LI397" s="11"/>
      <c r="LJ397" s="11"/>
      <c r="LK397" s="11"/>
      <c r="LL397" s="11"/>
      <c r="LM397" s="11"/>
      <c r="LN397" s="11"/>
      <c r="LO397" s="11"/>
      <c r="LP397" s="11"/>
      <c r="LQ397" s="11"/>
      <c r="LR397" s="11"/>
      <c r="LS397" s="11"/>
      <c r="LT397" s="11"/>
      <c r="LU397" s="11"/>
      <c r="LV397" s="11"/>
      <c r="LW397" s="11"/>
      <c r="LX397" s="11"/>
      <c r="LY397" s="11"/>
      <c r="LZ397" s="11"/>
      <c r="MA397" s="11"/>
      <c r="MB397" s="11"/>
      <c r="MC397" s="11"/>
      <c r="MD397" s="11"/>
      <c r="ME397" s="11"/>
      <c r="MF397" s="11"/>
      <c r="MG397" s="11"/>
      <c r="MH397" s="11"/>
      <c r="MI397" s="11"/>
      <c r="MJ397" s="11"/>
      <c r="MK397" s="11"/>
      <c r="ML397" s="11"/>
      <c r="MM397" s="11"/>
      <c r="MN397" s="11"/>
      <c r="MO397" s="11"/>
      <c r="MP397" s="11"/>
      <c r="MQ397" s="11"/>
      <c r="MR397" s="11"/>
      <c r="MS397" s="11"/>
      <c r="MT397" s="11"/>
      <c r="MU397" s="11"/>
      <c r="MV397" s="11"/>
      <c r="MW397" s="11"/>
      <c r="MX397" s="11"/>
      <c r="MY397" s="11"/>
      <c r="MZ397" s="11"/>
      <c r="NA397" s="11"/>
      <c r="NB397" s="11"/>
      <c r="NC397" s="11"/>
      <c r="ND397" s="11"/>
      <c r="NE397" s="11"/>
      <c r="NF397" s="11"/>
      <c r="NG397" s="11"/>
      <c r="NH397" s="11"/>
      <c r="NI397" s="11"/>
      <c r="NJ397" s="11"/>
      <c r="NK397" s="11"/>
      <c r="NL397" s="11"/>
      <c r="NM397" s="11"/>
      <c r="NN397" s="11"/>
      <c r="NO397" s="11"/>
      <c r="NP397" s="11"/>
      <c r="NQ397" s="11"/>
      <c r="NR397" s="11"/>
      <c r="NS397" s="11"/>
      <c r="NT397" s="11"/>
      <c r="NU397" s="11"/>
      <c r="NV397" s="11"/>
      <c r="NW397" s="11"/>
      <c r="NX397" s="11"/>
      <c r="NY397" s="11"/>
      <c r="NZ397" s="11"/>
      <c r="OA397" s="11"/>
      <c r="OB397" s="11"/>
      <c r="OC397" s="11"/>
      <c r="OD397" s="11"/>
      <c r="OE397" s="11"/>
      <c r="OF397" s="11"/>
      <c r="OG397" s="11"/>
      <c r="OH397" s="11"/>
      <c r="OI397" s="11"/>
      <c r="OJ397" s="11"/>
      <c r="OK397" s="11"/>
      <c r="OL397" s="11"/>
      <c r="OM397" s="11"/>
      <c r="ON397" s="11"/>
      <c r="OO397" s="11"/>
      <c r="OP397" s="11"/>
      <c r="OQ397" s="11"/>
      <c r="OR397" s="11"/>
      <c r="OS397" s="11"/>
      <c r="OT397" s="11"/>
      <c r="OU397" s="11"/>
      <c r="OV397" s="11"/>
      <c r="OW397" s="11"/>
      <c r="OX397" s="11"/>
      <c r="OY397" s="11"/>
      <c r="OZ397" s="11"/>
      <c r="PA397" s="11"/>
      <c r="PB397" s="11"/>
      <c r="PC397" s="11"/>
      <c r="PD397" s="11"/>
      <c r="PE397" s="11"/>
      <c r="PF397" s="11"/>
      <c r="PG397" s="11"/>
      <c r="PH397" s="11"/>
      <c r="PI397" s="11"/>
      <c r="PJ397" s="11"/>
      <c r="PK397" s="11"/>
      <c r="PL397" s="11"/>
      <c r="PM397" s="11"/>
      <c r="PN397" s="11"/>
      <c r="PO397" s="11"/>
      <c r="PP397" s="11"/>
      <c r="PQ397" s="11"/>
      <c r="PR397" s="11"/>
      <c r="PS397" s="11"/>
      <c r="PT397" s="11"/>
      <c r="PU397" s="11"/>
      <c r="PV397" s="11"/>
      <c r="PW397" s="11"/>
      <c r="PX397" s="11"/>
      <c r="PY397" s="11"/>
      <c r="PZ397" s="11"/>
      <c r="QA397" s="11"/>
      <c r="QB397" s="11"/>
      <c r="QC397" s="11"/>
      <c r="QD397" s="11"/>
      <c r="QE397" s="11"/>
      <c r="QF397" s="11"/>
      <c r="QG397" s="11"/>
      <c r="QH397" s="11"/>
      <c r="QI397" s="11"/>
      <c r="QJ397" s="11"/>
      <c r="QK397" s="11"/>
      <c r="QL397" s="11"/>
      <c r="QM397" s="11"/>
      <c r="QN397" s="11"/>
      <c r="QO397" s="11"/>
      <c r="QP397" s="11"/>
      <c r="QQ397" s="11"/>
      <c r="QR397" s="11"/>
      <c r="QS397" s="11"/>
      <c r="QT397" s="11"/>
      <c r="QU397" s="11"/>
      <c r="QV397" s="11"/>
      <c r="QW397" s="11"/>
      <c r="QX397" s="11"/>
      <c r="QY397" s="11"/>
      <c r="QZ397" s="11"/>
      <c r="RA397" s="11"/>
      <c r="RB397" s="11"/>
      <c r="RC397" s="11"/>
      <c r="RD397" s="11"/>
      <c r="RE397" s="11"/>
      <c r="RF397" s="11"/>
      <c r="RG397" s="11"/>
      <c r="RH397" s="11"/>
      <c r="RI397" s="11"/>
      <c r="RJ397" s="11"/>
      <c r="RK397" s="11"/>
      <c r="RL397" s="11"/>
      <c r="RM397" s="11"/>
      <c r="RN397" s="11"/>
      <c r="RO397" s="11"/>
      <c r="RP397" s="11"/>
      <c r="RQ397" s="11"/>
      <c r="RR397" s="11"/>
      <c r="RS397" s="11"/>
      <c r="RT397" s="11"/>
      <c r="RU397" s="11"/>
      <c r="RV397" s="11"/>
      <c r="RW397" s="11"/>
      <c r="RX397" s="11"/>
      <c r="RY397" s="11"/>
      <c r="RZ397" s="11"/>
      <c r="SA397" s="11"/>
      <c r="SB397" s="11"/>
      <c r="SC397" s="11"/>
      <c r="SD397" s="11"/>
      <c r="SE397" s="11"/>
      <c r="SF397" s="11"/>
      <c r="SG397" s="11"/>
      <c r="SH397" s="11"/>
      <c r="SI397" s="11"/>
      <c r="SJ397" s="11"/>
      <c r="SK397" s="11"/>
      <c r="SL397" s="11"/>
      <c r="SM397" s="11"/>
      <c r="SN397" s="11"/>
      <c r="SO397" s="11"/>
      <c r="SP397" s="11"/>
      <c r="SQ397" s="11"/>
      <c r="SR397" s="11"/>
      <c r="SS397" s="11"/>
      <c r="ST397" s="11"/>
      <c r="SU397" s="11"/>
      <c r="SV397" s="11"/>
      <c r="SW397" s="11"/>
      <c r="SX397" s="11"/>
      <c r="SY397" s="11"/>
      <c r="SZ397" s="11"/>
      <c r="TA397" s="11"/>
      <c r="TB397" s="11"/>
      <c r="TC397" s="11"/>
      <c r="TD397" s="11"/>
      <c r="TE397" s="11"/>
      <c r="TF397" s="11"/>
      <c r="TG397" s="11"/>
      <c r="TH397" s="11"/>
      <c r="TI397" s="11"/>
      <c r="TJ397" s="11"/>
      <c r="TK397" s="11"/>
      <c r="TL397" s="11"/>
      <c r="TM397" s="11"/>
      <c r="TN397" s="11"/>
      <c r="TO397" s="11"/>
      <c r="TP397" s="11"/>
      <c r="TQ397" s="11"/>
      <c r="TR397" s="11"/>
      <c r="TS397" s="11"/>
      <c r="TT397" s="11"/>
      <c r="TU397" s="11"/>
      <c r="TV397" s="11"/>
      <c r="TW397" s="11"/>
      <c r="TX397" s="11"/>
      <c r="TY397" s="11"/>
      <c r="TZ397" s="11"/>
    </row>
    <row r="398" spans="1:546" x14ac:dyDescent="0.25">
      <c r="A398" s="11"/>
      <c r="B398" s="72"/>
      <c r="C398" s="1" t="s">
        <v>70</v>
      </c>
      <c r="D398" s="50"/>
      <c r="E398" s="78"/>
      <c r="F398" s="1">
        <v>7.4999999999999997E-2</v>
      </c>
      <c r="G398" s="74"/>
      <c r="I398" s="1">
        <v>0.106</v>
      </c>
      <c r="J398" s="1">
        <v>1.607</v>
      </c>
      <c r="K398" s="1">
        <v>0.18099999999999999</v>
      </c>
      <c r="L398" s="1">
        <v>6.5000000000000002E-2</v>
      </c>
      <c r="M398" s="1">
        <v>0.13500000000000001</v>
      </c>
      <c r="N398" s="1">
        <v>0.70299999999999996</v>
      </c>
      <c r="O398" s="1">
        <v>4.2000000000000003E-2</v>
      </c>
      <c r="P398" s="1">
        <v>0.20499999999999999</v>
      </c>
      <c r="Q398" s="1">
        <v>0.223</v>
      </c>
      <c r="R398" s="1">
        <v>1.2909999999999999</v>
      </c>
      <c r="S398" s="1">
        <v>4.8070000000000004</v>
      </c>
      <c r="T398" s="1">
        <v>6.9000000000000006E-2</v>
      </c>
      <c r="U398" s="1">
        <v>7.4999999999999997E-2</v>
      </c>
      <c r="V398" s="1">
        <v>3.4000000000000002E-2</v>
      </c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  <c r="EM398" s="11"/>
      <c r="EN398" s="11"/>
      <c r="EO398" s="11"/>
      <c r="EP398" s="11"/>
      <c r="EQ398" s="11"/>
      <c r="ER398" s="11"/>
      <c r="ES398" s="11"/>
      <c r="ET398" s="11"/>
      <c r="EU398" s="11"/>
      <c r="EV398" s="11"/>
      <c r="EW398" s="11"/>
      <c r="EX398" s="11"/>
      <c r="EY398" s="11"/>
      <c r="EZ398" s="11"/>
      <c r="FA398" s="11"/>
      <c r="FB398" s="11"/>
      <c r="FC398" s="11"/>
      <c r="FD398" s="11"/>
      <c r="FE398" s="11"/>
      <c r="FF398" s="11"/>
      <c r="FG398" s="11"/>
      <c r="FH398" s="11"/>
      <c r="FI398" s="11"/>
      <c r="FJ398" s="11"/>
      <c r="FK398" s="11"/>
      <c r="FL398" s="11"/>
      <c r="FM398" s="11"/>
      <c r="FN398" s="11"/>
      <c r="FO398" s="11"/>
      <c r="FP398" s="11"/>
      <c r="FQ398" s="11"/>
      <c r="FR398" s="11"/>
      <c r="FS398" s="11"/>
      <c r="FT398" s="11"/>
      <c r="FU398" s="11"/>
      <c r="FV398" s="11"/>
      <c r="FW398" s="11"/>
      <c r="FX398" s="11"/>
      <c r="FY398" s="11"/>
      <c r="FZ398" s="11"/>
      <c r="GA398" s="11"/>
      <c r="GB398" s="11"/>
      <c r="GC398" s="11"/>
      <c r="GD398" s="11"/>
      <c r="GE398" s="11"/>
      <c r="GF398" s="11"/>
      <c r="GG398" s="11"/>
      <c r="GH398" s="11"/>
      <c r="GI398" s="11"/>
      <c r="GJ398" s="11"/>
      <c r="GK398" s="11"/>
      <c r="GL398" s="11"/>
      <c r="GM398" s="11"/>
      <c r="GN398" s="11"/>
      <c r="GO398" s="11"/>
      <c r="GP398" s="11"/>
      <c r="GQ398" s="11"/>
      <c r="GR398" s="11"/>
      <c r="GS398" s="11"/>
      <c r="GT398" s="11"/>
      <c r="GU398" s="11"/>
      <c r="GV398" s="11"/>
      <c r="GW398" s="11"/>
      <c r="GX398" s="11"/>
      <c r="GY398" s="11"/>
      <c r="GZ398" s="11"/>
      <c r="HA398" s="11"/>
      <c r="HB398" s="11"/>
      <c r="HC398" s="11"/>
      <c r="HD398" s="11"/>
      <c r="HE398" s="11"/>
      <c r="HF398" s="11"/>
      <c r="HG398" s="11"/>
      <c r="HH398" s="11"/>
      <c r="HI398" s="11"/>
      <c r="HJ398" s="11"/>
      <c r="HK398" s="11"/>
      <c r="HL398" s="11"/>
      <c r="HM398" s="11"/>
      <c r="HN398" s="11"/>
      <c r="HO398" s="11"/>
      <c r="HP398" s="11"/>
      <c r="HQ398" s="11"/>
      <c r="HR398" s="11"/>
      <c r="HS398" s="11"/>
      <c r="HT398" s="11"/>
      <c r="HU398" s="11"/>
      <c r="HV398" s="11"/>
      <c r="HW398" s="11"/>
      <c r="HX398" s="11"/>
      <c r="HY398" s="11"/>
      <c r="HZ398" s="11"/>
      <c r="IA398" s="11"/>
      <c r="IB398" s="11"/>
      <c r="IC398" s="11"/>
      <c r="ID398" s="11"/>
      <c r="IE398" s="11"/>
      <c r="IF398" s="11"/>
      <c r="IG398" s="11"/>
      <c r="IH398" s="11"/>
      <c r="II398" s="11"/>
      <c r="IJ398" s="11"/>
      <c r="IK398" s="11"/>
      <c r="IL398" s="11"/>
      <c r="IM398" s="11"/>
      <c r="IN398" s="11"/>
      <c r="IO398" s="11"/>
      <c r="IP398" s="11"/>
      <c r="IQ398" s="11"/>
      <c r="IR398" s="11"/>
      <c r="IS398" s="11"/>
      <c r="IT398" s="11"/>
      <c r="IU398" s="11"/>
      <c r="IV398" s="11"/>
      <c r="IW398" s="11"/>
      <c r="IX398" s="11"/>
      <c r="IY398" s="11"/>
      <c r="IZ398" s="11"/>
      <c r="JA398" s="11"/>
      <c r="JB398" s="11"/>
      <c r="JC398" s="11"/>
      <c r="JD398" s="11"/>
      <c r="JE398" s="11"/>
      <c r="JF398" s="11"/>
      <c r="JG398" s="11"/>
      <c r="JH398" s="11"/>
      <c r="JI398" s="11"/>
      <c r="JJ398" s="11"/>
      <c r="JK398" s="11"/>
      <c r="JL398" s="11"/>
      <c r="JM398" s="11"/>
      <c r="JN398" s="11"/>
      <c r="JO398" s="11"/>
      <c r="JP398" s="11"/>
      <c r="JQ398" s="11"/>
      <c r="JR398" s="11"/>
      <c r="JS398" s="11"/>
      <c r="JT398" s="11"/>
      <c r="JU398" s="11"/>
      <c r="JV398" s="11"/>
      <c r="JW398" s="11"/>
      <c r="JX398" s="11"/>
      <c r="JY398" s="11"/>
      <c r="JZ398" s="11"/>
      <c r="KA398" s="11"/>
      <c r="KB398" s="11"/>
      <c r="KC398" s="11"/>
      <c r="KD398" s="11"/>
      <c r="KE398" s="11"/>
      <c r="KF398" s="11"/>
      <c r="KG398" s="11"/>
      <c r="KH398" s="11"/>
      <c r="KI398" s="11"/>
      <c r="KJ398" s="11"/>
      <c r="KK398" s="11"/>
      <c r="KL398" s="11"/>
      <c r="KM398" s="11"/>
      <c r="KN398" s="11"/>
      <c r="KO398" s="11"/>
      <c r="KP398" s="11"/>
      <c r="KQ398" s="11"/>
      <c r="KR398" s="11"/>
      <c r="KS398" s="11"/>
      <c r="KT398" s="11"/>
      <c r="KU398" s="11"/>
      <c r="KV398" s="11"/>
      <c r="KW398" s="11"/>
      <c r="KX398" s="11"/>
      <c r="KY398" s="11"/>
      <c r="KZ398" s="11"/>
      <c r="LA398" s="11"/>
      <c r="LB398" s="11"/>
      <c r="LC398" s="11"/>
      <c r="LD398" s="11"/>
      <c r="LE398" s="11"/>
      <c r="LF398" s="11"/>
      <c r="LG398" s="11"/>
      <c r="LH398" s="11"/>
      <c r="LI398" s="11"/>
      <c r="LJ398" s="11"/>
      <c r="LK398" s="11"/>
      <c r="LL398" s="11"/>
      <c r="LM398" s="11"/>
      <c r="LN398" s="11"/>
      <c r="LO398" s="11"/>
      <c r="LP398" s="11"/>
      <c r="LQ398" s="11"/>
      <c r="LR398" s="11"/>
      <c r="LS398" s="11"/>
      <c r="LT398" s="11"/>
      <c r="LU398" s="11"/>
      <c r="LV398" s="11"/>
      <c r="LW398" s="11"/>
      <c r="LX398" s="11"/>
      <c r="LY398" s="11"/>
      <c r="LZ398" s="11"/>
      <c r="MA398" s="11"/>
      <c r="MB398" s="11"/>
      <c r="MC398" s="11"/>
      <c r="MD398" s="11"/>
      <c r="ME398" s="11"/>
      <c r="MF398" s="11"/>
      <c r="MG398" s="11"/>
      <c r="MH398" s="11"/>
      <c r="MI398" s="11"/>
      <c r="MJ398" s="11"/>
      <c r="MK398" s="11"/>
      <c r="ML398" s="11"/>
      <c r="MM398" s="11"/>
      <c r="MN398" s="11"/>
      <c r="MO398" s="11"/>
      <c r="MP398" s="11"/>
      <c r="MQ398" s="11"/>
      <c r="MR398" s="11"/>
      <c r="MS398" s="11"/>
      <c r="MT398" s="11"/>
      <c r="MU398" s="11"/>
      <c r="MV398" s="11"/>
      <c r="MW398" s="11"/>
      <c r="MX398" s="11"/>
      <c r="MY398" s="11"/>
      <c r="MZ398" s="11"/>
      <c r="NA398" s="11"/>
      <c r="NB398" s="11"/>
      <c r="NC398" s="11"/>
      <c r="ND398" s="11"/>
      <c r="NE398" s="11"/>
      <c r="NF398" s="11"/>
      <c r="NG398" s="11"/>
      <c r="NH398" s="11"/>
      <c r="NI398" s="11"/>
      <c r="NJ398" s="11"/>
      <c r="NK398" s="11"/>
      <c r="NL398" s="11"/>
      <c r="NM398" s="11"/>
      <c r="NN398" s="11"/>
      <c r="NO398" s="11"/>
      <c r="NP398" s="11"/>
      <c r="NQ398" s="11"/>
      <c r="NR398" s="11"/>
      <c r="NS398" s="11"/>
      <c r="NT398" s="11"/>
      <c r="NU398" s="11"/>
      <c r="NV398" s="11"/>
      <c r="NW398" s="11"/>
      <c r="NX398" s="11"/>
      <c r="NY398" s="11"/>
      <c r="NZ398" s="11"/>
      <c r="OA398" s="11"/>
      <c r="OB398" s="11"/>
      <c r="OC398" s="11"/>
      <c r="OD398" s="11"/>
      <c r="OE398" s="11"/>
      <c r="OF398" s="11"/>
      <c r="OG398" s="11"/>
      <c r="OH398" s="11"/>
      <c r="OI398" s="11"/>
      <c r="OJ398" s="11"/>
      <c r="OK398" s="11"/>
      <c r="OL398" s="11"/>
      <c r="OM398" s="11"/>
      <c r="ON398" s="11"/>
      <c r="OO398" s="11"/>
      <c r="OP398" s="11"/>
      <c r="OQ398" s="11"/>
      <c r="OR398" s="11"/>
      <c r="OS398" s="11"/>
      <c r="OT398" s="11"/>
      <c r="OU398" s="11"/>
      <c r="OV398" s="11"/>
      <c r="OW398" s="11"/>
      <c r="OX398" s="11"/>
      <c r="OY398" s="11"/>
      <c r="OZ398" s="11"/>
      <c r="PA398" s="11"/>
      <c r="PB398" s="11"/>
      <c r="PC398" s="11"/>
      <c r="PD398" s="11"/>
      <c r="PE398" s="11"/>
      <c r="PF398" s="11"/>
      <c r="PG398" s="11"/>
      <c r="PH398" s="11"/>
      <c r="PI398" s="11"/>
      <c r="PJ398" s="11"/>
      <c r="PK398" s="11"/>
      <c r="PL398" s="11"/>
      <c r="PM398" s="11"/>
      <c r="PN398" s="11"/>
      <c r="PO398" s="11"/>
      <c r="PP398" s="11"/>
      <c r="PQ398" s="11"/>
      <c r="PR398" s="11"/>
      <c r="PS398" s="11"/>
      <c r="PT398" s="11"/>
      <c r="PU398" s="11"/>
      <c r="PV398" s="11"/>
      <c r="PW398" s="11"/>
      <c r="PX398" s="11"/>
      <c r="PY398" s="11"/>
      <c r="PZ398" s="11"/>
      <c r="QA398" s="11"/>
      <c r="QB398" s="11"/>
      <c r="QC398" s="11"/>
      <c r="QD398" s="11"/>
      <c r="QE398" s="11"/>
      <c r="QF398" s="11"/>
      <c r="QG398" s="11"/>
      <c r="QH398" s="11"/>
      <c r="QI398" s="11"/>
      <c r="QJ398" s="11"/>
      <c r="QK398" s="11"/>
      <c r="QL398" s="11"/>
      <c r="QM398" s="11"/>
      <c r="QN398" s="11"/>
      <c r="QO398" s="11"/>
      <c r="QP398" s="11"/>
      <c r="QQ398" s="11"/>
      <c r="QR398" s="11"/>
      <c r="QS398" s="11"/>
      <c r="QT398" s="11"/>
      <c r="QU398" s="11"/>
      <c r="QV398" s="11"/>
      <c r="QW398" s="11"/>
      <c r="QX398" s="11"/>
      <c r="QY398" s="11"/>
      <c r="QZ398" s="11"/>
      <c r="RA398" s="11"/>
      <c r="RB398" s="11"/>
      <c r="RC398" s="11"/>
      <c r="RD398" s="11"/>
      <c r="RE398" s="11"/>
      <c r="RF398" s="11"/>
      <c r="RG398" s="11"/>
      <c r="RH398" s="11"/>
      <c r="RI398" s="11"/>
      <c r="RJ398" s="11"/>
      <c r="RK398" s="11"/>
      <c r="RL398" s="11"/>
      <c r="RM398" s="11"/>
      <c r="RN398" s="11"/>
      <c r="RO398" s="11"/>
      <c r="RP398" s="11"/>
      <c r="RQ398" s="11"/>
      <c r="RR398" s="11"/>
      <c r="RS398" s="11"/>
      <c r="RT398" s="11"/>
      <c r="RU398" s="11"/>
      <c r="RV398" s="11"/>
      <c r="RW398" s="11"/>
      <c r="RX398" s="11"/>
      <c r="RY398" s="11"/>
      <c r="RZ398" s="11"/>
      <c r="SA398" s="11"/>
      <c r="SB398" s="11"/>
      <c r="SC398" s="11"/>
      <c r="SD398" s="11"/>
      <c r="SE398" s="11"/>
      <c r="SF398" s="11"/>
      <c r="SG398" s="11"/>
      <c r="SH398" s="11"/>
      <c r="SI398" s="11"/>
      <c r="SJ398" s="11"/>
      <c r="SK398" s="11"/>
      <c r="SL398" s="11"/>
      <c r="SM398" s="11"/>
      <c r="SN398" s="11"/>
      <c r="SO398" s="11"/>
      <c r="SP398" s="11"/>
      <c r="SQ398" s="11"/>
      <c r="SR398" s="11"/>
      <c r="SS398" s="11"/>
      <c r="ST398" s="11"/>
      <c r="SU398" s="11"/>
      <c r="SV398" s="11"/>
      <c r="SW398" s="11"/>
      <c r="SX398" s="11"/>
      <c r="SY398" s="11"/>
      <c r="SZ398" s="11"/>
      <c r="TA398" s="11"/>
      <c r="TB398" s="11"/>
      <c r="TC398" s="11"/>
      <c r="TD398" s="11"/>
      <c r="TE398" s="11"/>
      <c r="TF398" s="11"/>
      <c r="TG398" s="11"/>
      <c r="TH398" s="11"/>
      <c r="TI398" s="11"/>
      <c r="TJ398" s="11"/>
      <c r="TK398" s="11"/>
      <c r="TL398" s="11"/>
      <c r="TM398" s="11"/>
      <c r="TN398" s="11"/>
      <c r="TO398" s="11"/>
      <c r="TP398" s="11"/>
      <c r="TQ398" s="11"/>
      <c r="TR398" s="11"/>
      <c r="TS398" s="11"/>
      <c r="TT398" s="11"/>
      <c r="TU398" s="11"/>
      <c r="TV398" s="11"/>
      <c r="TW398" s="11"/>
      <c r="TX398" s="11"/>
      <c r="TY398" s="11"/>
      <c r="TZ398" s="11"/>
    </row>
    <row r="399" spans="1:546" x14ac:dyDescent="0.25">
      <c r="A399" s="11"/>
      <c r="B399" s="72"/>
      <c r="C399" s="1" t="s">
        <v>71</v>
      </c>
      <c r="D399" s="50"/>
      <c r="E399" s="79"/>
      <c r="F399" s="1">
        <v>4.4999999999999998E-2</v>
      </c>
      <c r="G399" s="75"/>
      <c r="I399" s="1">
        <v>0.252</v>
      </c>
      <c r="J399" s="1">
        <v>9.8000000000000004E-2</v>
      </c>
      <c r="K399" s="1">
        <v>3.3519999999999999</v>
      </c>
      <c r="L399" s="1">
        <v>3.5999999999999997E-2</v>
      </c>
      <c r="M399" s="1">
        <v>0.56299999999999994</v>
      </c>
      <c r="N399" s="1">
        <v>3.3000000000000002E-2</v>
      </c>
      <c r="O399" s="1">
        <v>0.46899999999999997</v>
      </c>
      <c r="P399" s="1">
        <v>0.15</v>
      </c>
      <c r="Q399" s="1">
        <v>3.1389999999999998</v>
      </c>
      <c r="R399" s="1">
        <v>9.6000000000000002E-2</v>
      </c>
      <c r="S399" s="1">
        <v>0.13500000000000001</v>
      </c>
      <c r="T399" s="1">
        <v>0.45600000000000002</v>
      </c>
      <c r="U399" s="1">
        <v>4.4999999999999998E-2</v>
      </c>
      <c r="V399" s="1">
        <v>8.5000000000000006E-2</v>
      </c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  <c r="EM399" s="11"/>
      <c r="EN399" s="11"/>
      <c r="EO399" s="11"/>
      <c r="EP399" s="11"/>
      <c r="EQ399" s="11"/>
      <c r="ER399" s="11"/>
      <c r="ES399" s="11"/>
      <c r="ET399" s="11"/>
      <c r="EU399" s="11"/>
      <c r="EV399" s="11"/>
      <c r="EW399" s="11"/>
      <c r="EX399" s="11"/>
      <c r="EY399" s="11"/>
      <c r="EZ399" s="11"/>
      <c r="FA399" s="11"/>
      <c r="FB399" s="11"/>
      <c r="FC399" s="11"/>
      <c r="FD399" s="11"/>
      <c r="FE399" s="11"/>
      <c r="FF399" s="11"/>
      <c r="FG399" s="11"/>
      <c r="FH399" s="11"/>
      <c r="FI399" s="11"/>
      <c r="FJ399" s="11"/>
      <c r="FK399" s="11"/>
      <c r="FL399" s="11"/>
      <c r="FM399" s="11"/>
      <c r="FN399" s="11"/>
      <c r="FO399" s="11"/>
      <c r="FP399" s="11"/>
      <c r="FQ399" s="11"/>
      <c r="FR399" s="11"/>
      <c r="FS399" s="11"/>
      <c r="FT399" s="11"/>
      <c r="FU399" s="11"/>
      <c r="FV399" s="11"/>
      <c r="FW399" s="11"/>
      <c r="FX399" s="11"/>
      <c r="FY399" s="11"/>
      <c r="FZ399" s="11"/>
      <c r="GA399" s="11"/>
      <c r="GB399" s="11"/>
      <c r="GC399" s="11"/>
      <c r="GD399" s="11"/>
      <c r="GE399" s="11"/>
      <c r="GF399" s="11"/>
      <c r="GG399" s="11"/>
      <c r="GH399" s="11"/>
      <c r="GI399" s="11"/>
      <c r="GJ399" s="11"/>
      <c r="GK399" s="11"/>
      <c r="GL399" s="11"/>
      <c r="GM399" s="11"/>
      <c r="GN399" s="11"/>
      <c r="GO399" s="11"/>
      <c r="GP399" s="11"/>
      <c r="GQ399" s="11"/>
      <c r="GR399" s="11"/>
      <c r="GS399" s="11"/>
      <c r="GT399" s="11"/>
      <c r="GU399" s="11"/>
      <c r="GV399" s="11"/>
      <c r="GW399" s="11"/>
      <c r="GX399" s="11"/>
      <c r="GY399" s="11"/>
      <c r="GZ399" s="11"/>
      <c r="HA399" s="11"/>
      <c r="HB399" s="11"/>
      <c r="HC399" s="11"/>
      <c r="HD399" s="11"/>
      <c r="HE399" s="11"/>
      <c r="HF399" s="11"/>
      <c r="HG399" s="11"/>
      <c r="HH399" s="11"/>
      <c r="HI399" s="11"/>
      <c r="HJ399" s="11"/>
      <c r="HK399" s="11"/>
      <c r="HL399" s="11"/>
      <c r="HM399" s="11"/>
      <c r="HN399" s="11"/>
      <c r="HO399" s="11"/>
      <c r="HP399" s="11"/>
      <c r="HQ399" s="11"/>
      <c r="HR399" s="11"/>
      <c r="HS399" s="11"/>
      <c r="HT399" s="11"/>
      <c r="HU399" s="11"/>
      <c r="HV399" s="11"/>
      <c r="HW399" s="11"/>
      <c r="HX399" s="11"/>
      <c r="HY399" s="11"/>
      <c r="HZ399" s="11"/>
      <c r="IA399" s="11"/>
      <c r="IB399" s="11"/>
      <c r="IC399" s="11"/>
      <c r="ID399" s="11"/>
      <c r="IE399" s="11"/>
      <c r="IF399" s="11"/>
      <c r="IG399" s="11"/>
      <c r="IH399" s="11"/>
      <c r="II399" s="11"/>
      <c r="IJ399" s="11"/>
      <c r="IK399" s="11"/>
      <c r="IL399" s="11"/>
      <c r="IM399" s="11"/>
      <c r="IN399" s="11"/>
      <c r="IO399" s="11"/>
      <c r="IP399" s="11"/>
      <c r="IQ399" s="11"/>
      <c r="IR399" s="11"/>
      <c r="IS399" s="11"/>
      <c r="IT399" s="11"/>
      <c r="IU399" s="11"/>
      <c r="IV399" s="11"/>
      <c r="IW399" s="11"/>
      <c r="IX399" s="11"/>
      <c r="IY399" s="11"/>
      <c r="IZ399" s="11"/>
      <c r="JA399" s="11"/>
      <c r="JB399" s="11"/>
      <c r="JC399" s="11"/>
      <c r="JD399" s="11"/>
      <c r="JE399" s="11"/>
      <c r="JF399" s="11"/>
      <c r="JG399" s="11"/>
      <c r="JH399" s="11"/>
      <c r="JI399" s="11"/>
      <c r="JJ399" s="11"/>
      <c r="JK399" s="11"/>
      <c r="JL399" s="11"/>
      <c r="JM399" s="11"/>
      <c r="JN399" s="11"/>
      <c r="JO399" s="11"/>
      <c r="JP399" s="11"/>
      <c r="JQ399" s="11"/>
      <c r="JR399" s="11"/>
      <c r="JS399" s="11"/>
      <c r="JT399" s="11"/>
      <c r="JU399" s="11"/>
      <c r="JV399" s="11"/>
      <c r="JW399" s="11"/>
      <c r="JX399" s="11"/>
      <c r="JY399" s="11"/>
      <c r="JZ399" s="11"/>
      <c r="KA399" s="11"/>
      <c r="KB399" s="11"/>
      <c r="KC399" s="11"/>
      <c r="KD399" s="11"/>
      <c r="KE399" s="11"/>
      <c r="KF399" s="11"/>
      <c r="KG399" s="11"/>
      <c r="KH399" s="11"/>
      <c r="KI399" s="11"/>
      <c r="KJ399" s="11"/>
      <c r="KK399" s="11"/>
      <c r="KL399" s="11"/>
      <c r="KM399" s="11"/>
      <c r="KN399" s="11"/>
      <c r="KO399" s="11"/>
      <c r="KP399" s="11"/>
      <c r="KQ399" s="11"/>
      <c r="KR399" s="11"/>
      <c r="KS399" s="11"/>
      <c r="KT399" s="11"/>
      <c r="KU399" s="11"/>
      <c r="KV399" s="11"/>
      <c r="KW399" s="11"/>
      <c r="KX399" s="11"/>
      <c r="KY399" s="11"/>
      <c r="KZ399" s="11"/>
      <c r="LA399" s="11"/>
      <c r="LB399" s="11"/>
      <c r="LC399" s="11"/>
      <c r="LD399" s="11"/>
      <c r="LE399" s="11"/>
      <c r="LF399" s="11"/>
      <c r="LG399" s="11"/>
      <c r="LH399" s="11"/>
      <c r="LI399" s="11"/>
      <c r="LJ399" s="11"/>
      <c r="LK399" s="11"/>
      <c r="LL399" s="11"/>
      <c r="LM399" s="11"/>
      <c r="LN399" s="11"/>
      <c r="LO399" s="11"/>
      <c r="LP399" s="11"/>
      <c r="LQ399" s="11"/>
      <c r="LR399" s="11"/>
      <c r="LS399" s="11"/>
      <c r="LT399" s="11"/>
      <c r="LU399" s="11"/>
      <c r="LV399" s="11"/>
      <c r="LW399" s="11"/>
      <c r="LX399" s="11"/>
      <c r="LY399" s="11"/>
      <c r="LZ399" s="11"/>
      <c r="MA399" s="11"/>
      <c r="MB399" s="11"/>
      <c r="MC399" s="11"/>
      <c r="MD399" s="11"/>
      <c r="ME399" s="11"/>
      <c r="MF399" s="11"/>
      <c r="MG399" s="11"/>
      <c r="MH399" s="11"/>
      <c r="MI399" s="11"/>
      <c r="MJ399" s="11"/>
      <c r="MK399" s="11"/>
      <c r="ML399" s="11"/>
      <c r="MM399" s="11"/>
      <c r="MN399" s="11"/>
      <c r="MO399" s="11"/>
      <c r="MP399" s="11"/>
      <c r="MQ399" s="11"/>
      <c r="MR399" s="11"/>
      <c r="MS399" s="11"/>
      <c r="MT399" s="11"/>
      <c r="MU399" s="11"/>
      <c r="MV399" s="11"/>
      <c r="MW399" s="11"/>
      <c r="MX399" s="11"/>
      <c r="MY399" s="11"/>
      <c r="MZ399" s="11"/>
      <c r="NA399" s="11"/>
      <c r="NB399" s="11"/>
      <c r="NC399" s="11"/>
      <c r="ND399" s="11"/>
      <c r="NE399" s="11"/>
      <c r="NF399" s="11"/>
      <c r="NG399" s="11"/>
      <c r="NH399" s="11"/>
      <c r="NI399" s="11"/>
      <c r="NJ399" s="11"/>
      <c r="NK399" s="11"/>
      <c r="NL399" s="11"/>
      <c r="NM399" s="11"/>
      <c r="NN399" s="11"/>
      <c r="NO399" s="11"/>
      <c r="NP399" s="11"/>
      <c r="NQ399" s="11"/>
      <c r="NR399" s="11"/>
      <c r="NS399" s="11"/>
      <c r="NT399" s="11"/>
      <c r="NU399" s="11"/>
      <c r="NV399" s="11"/>
      <c r="NW399" s="11"/>
      <c r="NX399" s="11"/>
      <c r="NY399" s="11"/>
      <c r="NZ399" s="11"/>
      <c r="OA399" s="11"/>
      <c r="OB399" s="11"/>
      <c r="OC399" s="11"/>
      <c r="OD399" s="11"/>
      <c r="OE399" s="11"/>
      <c r="OF399" s="11"/>
      <c r="OG399" s="11"/>
      <c r="OH399" s="11"/>
      <c r="OI399" s="11"/>
      <c r="OJ399" s="11"/>
      <c r="OK399" s="11"/>
      <c r="OL399" s="11"/>
      <c r="OM399" s="11"/>
      <c r="ON399" s="11"/>
      <c r="OO399" s="11"/>
      <c r="OP399" s="11"/>
      <c r="OQ399" s="11"/>
      <c r="OR399" s="11"/>
      <c r="OS399" s="11"/>
      <c r="OT399" s="11"/>
      <c r="OU399" s="11"/>
      <c r="OV399" s="11"/>
      <c r="OW399" s="11"/>
      <c r="OX399" s="11"/>
      <c r="OY399" s="11"/>
      <c r="OZ399" s="11"/>
      <c r="PA399" s="11"/>
      <c r="PB399" s="11"/>
      <c r="PC399" s="11"/>
      <c r="PD399" s="11"/>
      <c r="PE399" s="11"/>
      <c r="PF399" s="11"/>
      <c r="PG399" s="11"/>
      <c r="PH399" s="11"/>
      <c r="PI399" s="11"/>
      <c r="PJ399" s="11"/>
      <c r="PK399" s="11"/>
      <c r="PL399" s="11"/>
      <c r="PM399" s="11"/>
      <c r="PN399" s="11"/>
      <c r="PO399" s="11"/>
      <c r="PP399" s="11"/>
      <c r="PQ399" s="11"/>
      <c r="PR399" s="11"/>
      <c r="PS399" s="11"/>
      <c r="PT399" s="11"/>
      <c r="PU399" s="11"/>
      <c r="PV399" s="11"/>
      <c r="PW399" s="11"/>
      <c r="PX399" s="11"/>
      <c r="PY399" s="11"/>
      <c r="PZ399" s="11"/>
      <c r="QA399" s="11"/>
      <c r="QB399" s="11"/>
      <c r="QC399" s="11"/>
      <c r="QD399" s="11"/>
      <c r="QE399" s="11"/>
      <c r="QF399" s="11"/>
      <c r="QG399" s="11"/>
      <c r="QH399" s="11"/>
      <c r="QI399" s="11"/>
      <c r="QJ399" s="11"/>
      <c r="QK399" s="11"/>
      <c r="QL399" s="11"/>
      <c r="QM399" s="11"/>
      <c r="QN399" s="11"/>
      <c r="QO399" s="11"/>
      <c r="QP399" s="11"/>
      <c r="QQ399" s="11"/>
      <c r="QR399" s="11"/>
      <c r="QS399" s="11"/>
      <c r="QT399" s="11"/>
      <c r="QU399" s="11"/>
      <c r="QV399" s="11"/>
      <c r="QW399" s="11"/>
      <c r="QX399" s="11"/>
      <c r="QY399" s="11"/>
      <c r="QZ399" s="11"/>
      <c r="RA399" s="11"/>
      <c r="RB399" s="11"/>
      <c r="RC399" s="11"/>
      <c r="RD399" s="11"/>
      <c r="RE399" s="11"/>
      <c r="RF399" s="11"/>
      <c r="RG399" s="11"/>
      <c r="RH399" s="11"/>
      <c r="RI399" s="11"/>
      <c r="RJ399" s="11"/>
      <c r="RK399" s="11"/>
      <c r="RL399" s="11"/>
      <c r="RM399" s="11"/>
      <c r="RN399" s="11"/>
      <c r="RO399" s="11"/>
      <c r="RP399" s="11"/>
      <c r="RQ399" s="11"/>
      <c r="RR399" s="11"/>
      <c r="RS399" s="11"/>
      <c r="RT399" s="11"/>
      <c r="RU399" s="11"/>
      <c r="RV399" s="11"/>
      <c r="RW399" s="11"/>
      <c r="RX399" s="11"/>
      <c r="RY399" s="11"/>
      <c r="RZ399" s="11"/>
      <c r="SA399" s="11"/>
      <c r="SB399" s="11"/>
      <c r="SC399" s="11"/>
      <c r="SD399" s="11"/>
      <c r="SE399" s="11"/>
      <c r="SF399" s="11"/>
      <c r="SG399" s="11"/>
      <c r="SH399" s="11"/>
      <c r="SI399" s="11"/>
      <c r="SJ399" s="11"/>
      <c r="SK399" s="11"/>
      <c r="SL399" s="11"/>
      <c r="SM399" s="11"/>
      <c r="SN399" s="11"/>
      <c r="SO399" s="11"/>
      <c r="SP399" s="11"/>
      <c r="SQ399" s="11"/>
      <c r="SR399" s="11"/>
      <c r="SS399" s="11"/>
      <c r="ST399" s="11"/>
      <c r="SU399" s="11"/>
      <c r="SV399" s="11"/>
      <c r="SW399" s="11"/>
      <c r="SX399" s="11"/>
      <c r="SY399" s="11"/>
      <c r="SZ399" s="11"/>
      <c r="TA399" s="11"/>
      <c r="TB399" s="11"/>
      <c r="TC399" s="11"/>
      <c r="TD399" s="11"/>
      <c r="TE399" s="11"/>
      <c r="TF399" s="11"/>
      <c r="TG399" s="11"/>
      <c r="TH399" s="11"/>
      <c r="TI399" s="11"/>
      <c r="TJ399" s="11"/>
      <c r="TK399" s="11"/>
      <c r="TL399" s="11"/>
      <c r="TM399" s="11"/>
      <c r="TN399" s="11"/>
      <c r="TO399" s="11"/>
      <c r="TP399" s="11"/>
      <c r="TQ399" s="11"/>
      <c r="TR399" s="11"/>
      <c r="TS399" s="11"/>
      <c r="TT399" s="11"/>
      <c r="TU399" s="11"/>
      <c r="TV399" s="11"/>
      <c r="TW399" s="11"/>
      <c r="TX399" s="11"/>
      <c r="TY399" s="11"/>
      <c r="TZ399" s="11"/>
    </row>
    <row r="400" spans="1:546" x14ac:dyDescent="0.25">
      <c r="A400" s="11"/>
      <c r="B400" s="72" t="s">
        <v>2</v>
      </c>
      <c r="C400" s="1" t="s">
        <v>3</v>
      </c>
      <c r="D400" s="1">
        <v>2.5999999999999999E-2</v>
      </c>
      <c r="E400" s="77">
        <f t="shared" ref="E400" si="25">AVERAGE(D400:D403)</f>
        <v>4.2999999999999997E-2</v>
      </c>
      <c r="F400" s="1">
        <v>0.04</v>
      </c>
      <c r="G400" s="72">
        <f>AVERAGE(F400:F411)</f>
        <v>7.6166666666666674E-2</v>
      </c>
      <c r="I400" s="4">
        <v>8.984</v>
      </c>
      <c r="J400" s="4">
        <v>5.08</v>
      </c>
      <c r="K400" s="4">
        <v>11.605</v>
      </c>
      <c r="L400" s="4">
        <v>10.015000000000001</v>
      </c>
      <c r="M400" s="4">
        <v>11.833</v>
      </c>
      <c r="N400" s="4">
        <v>10.616</v>
      </c>
      <c r="O400" s="4">
        <v>8.4269999999999996</v>
      </c>
      <c r="P400" s="4">
        <v>9.2439999999999998</v>
      </c>
      <c r="Q400" s="4">
        <v>1.633</v>
      </c>
      <c r="R400" s="4">
        <v>8.6340000000000003</v>
      </c>
      <c r="S400" s="4">
        <v>14.055999999999999</v>
      </c>
      <c r="T400" s="4">
        <v>3.5659999999999998</v>
      </c>
      <c r="U400" s="4">
        <v>9.86</v>
      </c>
      <c r="V400" s="1">
        <v>9.1999999999999998E-2</v>
      </c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  <c r="EM400" s="11"/>
      <c r="EN400" s="11"/>
      <c r="EO400" s="11"/>
      <c r="EP400" s="11"/>
      <c r="EQ400" s="11"/>
      <c r="ER400" s="11"/>
      <c r="ES400" s="11"/>
      <c r="ET400" s="11"/>
      <c r="EU400" s="11"/>
      <c r="EV400" s="11"/>
      <c r="EW400" s="11"/>
      <c r="EX400" s="11"/>
      <c r="EY400" s="11"/>
      <c r="EZ400" s="11"/>
      <c r="FA400" s="11"/>
      <c r="FB400" s="11"/>
      <c r="FC400" s="11"/>
      <c r="FD400" s="11"/>
      <c r="FE400" s="11"/>
      <c r="FF400" s="11"/>
      <c r="FG400" s="11"/>
      <c r="FH400" s="11"/>
      <c r="FI400" s="11"/>
      <c r="FJ400" s="11"/>
      <c r="FK400" s="11"/>
      <c r="FL400" s="11"/>
      <c r="FM400" s="11"/>
      <c r="FN400" s="11"/>
      <c r="FO400" s="11"/>
      <c r="FP400" s="11"/>
      <c r="FQ400" s="11"/>
      <c r="FR400" s="11"/>
      <c r="FS400" s="11"/>
      <c r="FT400" s="11"/>
      <c r="FU400" s="11"/>
      <c r="FV400" s="11"/>
      <c r="FW400" s="11"/>
      <c r="FX400" s="11"/>
      <c r="FY400" s="11"/>
      <c r="FZ400" s="11"/>
      <c r="GA400" s="11"/>
      <c r="GB400" s="11"/>
      <c r="GC400" s="11"/>
      <c r="GD400" s="11"/>
      <c r="GE400" s="11"/>
      <c r="GF400" s="11"/>
      <c r="GG400" s="11"/>
      <c r="GH400" s="11"/>
      <c r="GI400" s="11"/>
      <c r="GJ400" s="11"/>
      <c r="GK400" s="11"/>
      <c r="GL400" s="11"/>
      <c r="GM400" s="11"/>
      <c r="GN400" s="11"/>
      <c r="GO400" s="11"/>
      <c r="GP400" s="11"/>
      <c r="GQ400" s="11"/>
      <c r="GR400" s="11"/>
      <c r="GS400" s="11"/>
      <c r="GT400" s="11"/>
      <c r="GU400" s="11"/>
      <c r="GV400" s="11"/>
      <c r="GW400" s="11"/>
      <c r="GX400" s="11"/>
      <c r="GY400" s="11"/>
      <c r="GZ400" s="11"/>
      <c r="HA400" s="11"/>
      <c r="HB400" s="11"/>
      <c r="HC400" s="11"/>
      <c r="HD400" s="11"/>
      <c r="HE400" s="11"/>
      <c r="HF400" s="11"/>
      <c r="HG400" s="11"/>
      <c r="HH400" s="11"/>
      <c r="HI400" s="11"/>
      <c r="HJ400" s="11"/>
      <c r="HK400" s="11"/>
      <c r="HL400" s="11"/>
      <c r="HM400" s="11"/>
      <c r="HN400" s="11"/>
      <c r="HO400" s="11"/>
      <c r="HP400" s="11"/>
      <c r="HQ400" s="11"/>
      <c r="HR400" s="11"/>
      <c r="HS400" s="11"/>
      <c r="HT400" s="11"/>
      <c r="HU400" s="11"/>
      <c r="HV400" s="11"/>
      <c r="HW400" s="11"/>
      <c r="HX400" s="11"/>
      <c r="HY400" s="11"/>
      <c r="HZ400" s="11"/>
      <c r="IA400" s="11"/>
      <c r="IB400" s="11"/>
      <c r="IC400" s="11"/>
      <c r="ID400" s="11"/>
      <c r="IE400" s="11"/>
      <c r="IF400" s="11"/>
      <c r="IG400" s="11"/>
      <c r="IH400" s="11"/>
      <c r="II400" s="11"/>
      <c r="IJ400" s="11"/>
      <c r="IK400" s="11"/>
      <c r="IL400" s="11"/>
      <c r="IM400" s="11"/>
      <c r="IN400" s="11"/>
      <c r="IO400" s="11"/>
      <c r="IP400" s="11"/>
      <c r="IQ400" s="11"/>
      <c r="IR400" s="11"/>
      <c r="IS400" s="11"/>
      <c r="IT400" s="11"/>
      <c r="IU400" s="11"/>
      <c r="IV400" s="11"/>
      <c r="IW400" s="11"/>
      <c r="IX400" s="11"/>
      <c r="IY400" s="11"/>
      <c r="IZ400" s="11"/>
      <c r="JA400" s="11"/>
      <c r="JB400" s="11"/>
      <c r="JC400" s="11"/>
      <c r="JD400" s="11"/>
      <c r="JE400" s="11"/>
      <c r="JF400" s="11"/>
      <c r="JG400" s="11"/>
      <c r="JH400" s="11"/>
      <c r="JI400" s="11"/>
      <c r="JJ400" s="11"/>
      <c r="JK400" s="11"/>
      <c r="JL400" s="11"/>
      <c r="JM400" s="11"/>
      <c r="JN400" s="11"/>
      <c r="JO400" s="11"/>
      <c r="JP400" s="11"/>
      <c r="JQ400" s="11"/>
      <c r="JR400" s="11"/>
      <c r="JS400" s="11"/>
      <c r="JT400" s="11"/>
      <c r="JU400" s="11"/>
      <c r="JV400" s="11"/>
      <c r="JW400" s="11"/>
      <c r="JX400" s="11"/>
      <c r="JY400" s="11"/>
      <c r="JZ400" s="11"/>
      <c r="KA400" s="11"/>
      <c r="KB400" s="11"/>
      <c r="KC400" s="11"/>
      <c r="KD400" s="11"/>
      <c r="KE400" s="11"/>
      <c r="KF400" s="11"/>
      <c r="KG400" s="11"/>
      <c r="KH400" s="11"/>
      <c r="KI400" s="11"/>
      <c r="KJ400" s="11"/>
      <c r="KK400" s="11"/>
      <c r="KL400" s="11"/>
      <c r="KM400" s="11"/>
      <c r="KN400" s="11"/>
      <c r="KO400" s="11"/>
      <c r="KP400" s="11"/>
      <c r="KQ400" s="11"/>
      <c r="KR400" s="11"/>
      <c r="KS400" s="11"/>
      <c r="KT400" s="11"/>
      <c r="KU400" s="11"/>
      <c r="KV400" s="11"/>
      <c r="KW400" s="11"/>
      <c r="KX400" s="11"/>
      <c r="KY400" s="11"/>
      <c r="KZ400" s="11"/>
      <c r="LA400" s="11"/>
      <c r="LB400" s="11"/>
      <c r="LC400" s="11"/>
      <c r="LD400" s="11"/>
      <c r="LE400" s="11"/>
      <c r="LF400" s="11"/>
      <c r="LG400" s="11"/>
      <c r="LH400" s="11"/>
      <c r="LI400" s="11"/>
      <c r="LJ400" s="11"/>
      <c r="LK400" s="11"/>
      <c r="LL400" s="11"/>
      <c r="LM400" s="11"/>
      <c r="LN400" s="11"/>
      <c r="LO400" s="11"/>
      <c r="LP400" s="11"/>
      <c r="LQ400" s="11"/>
      <c r="LR400" s="11"/>
      <c r="LS400" s="11"/>
      <c r="LT400" s="11"/>
      <c r="LU400" s="11"/>
      <c r="LV400" s="11"/>
      <c r="LW400" s="11"/>
      <c r="LX400" s="11"/>
      <c r="LY400" s="11"/>
      <c r="LZ400" s="11"/>
      <c r="MA400" s="11"/>
      <c r="MB400" s="11"/>
      <c r="MC400" s="11"/>
      <c r="MD400" s="11"/>
      <c r="ME400" s="11"/>
      <c r="MF400" s="11"/>
      <c r="MG400" s="11"/>
      <c r="MH400" s="11"/>
      <c r="MI400" s="11"/>
      <c r="MJ400" s="11"/>
      <c r="MK400" s="11"/>
      <c r="ML400" s="11"/>
      <c r="MM400" s="11"/>
      <c r="MN400" s="11"/>
      <c r="MO400" s="11"/>
      <c r="MP400" s="11"/>
      <c r="MQ400" s="11"/>
      <c r="MR400" s="11"/>
      <c r="MS400" s="11"/>
      <c r="MT400" s="11"/>
      <c r="MU400" s="11"/>
      <c r="MV400" s="11"/>
      <c r="MW400" s="11"/>
      <c r="MX400" s="11"/>
      <c r="MY400" s="11"/>
      <c r="MZ400" s="11"/>
      <c r="NA400" s="11"/>
      <c r="NB400" s="11"/>
      <c r="NC400" s="11"/>
      <c r="ND400" s="11"/>
      <c r="NE400" s="11"/>
      <c r="NF400" s="11"/>
      <c r="NG400" s="11"/>
      <c r="NH400" s="11"/>
      <c r="NI400" s="11"/>
      <c r="NJ400" s="11"/>
      <c r="NK400" s="11"/>
      <c r="NL400" s="11"/>
      <c r="NM400" s="11"/>
      <c r="NN400" s="11"/>
      <c r="NO400" s="11"/>
      <c r="NP400" s="11"/>
      <c r="NQ400" s="11"/>
      <c r="NR400" s="11"/>
      <c r="NS400" s="11"/>
      <c r="NT400" s="11"/>
      <c r="NU400" s="11"/>
      <c r="NV400" s="11"/>
      <c r="NW400" s="11"/>
      <c r="NX400" s="11"/>
      <c r="NY400" s="11"/>
      <c r="NZ400" s="11"/>
      <c r="OA400" s="11"/>
      <c r="OB400" s="11"/>
      <c r="OC400" s="11"/>
      <c r="OD400" s="11"/>
      <c r="OE400" s="11"/>
      <c r="OF400" s="11"/>
      <c r="OG400" s="11"/>
      <c r="OH400" s="11"/>
      <c r="OI400" s="11"/>
      <c r="OJ400" s="11"/>
      <c r="OK400" s="11"/>
      <c r="OL400" s="11"/>
      <c r="OM400" s="11"/>
      <c r="ON400" s="11"/>
      <c r="OO400" s="11"/>
      <c r="OP400" s="11"/>
      <c r="OQ400" s="11"/>
      <c r="OR400" s="11"/>
      <c r="OS400" s="11"/>
      <c r="OT400" s="11"/>
      <c r="OU400" s="11"/>
      <c r="OV400" s="11"/>
      <c r="OW400" s="11"/>
      <c r="OX400" s="11"/>
      <c r="OY400" s="11"/>
      <c r="OZ400" s="11"/>
      <c r="PA400" s="11"/>
      <c r="PB400" s="11"/>
      <c r="PC400" s="11"/>
      <c r="PD400" s="11"/>
      <c r="PE400" s="11"/>
      <c r="PF400" s="11"/>
      <c r="PG400" s="11"/>
      <c r="PH400" s="11"/>
      <c r="PI400" s="11"/>
      <c r="PJ400" s="11"/>
      <c r="PK400" s="11"/>
      <c r="PL400" s="11"/>
      <c r="PM400" s="11"/>
      <c r="PN400" s="11"/>
      <c r="PO400" s="11"/>
      <c r="PP400" s="11"/>
      <c r="PQ400" s="11"/>
      <c r="PR400" s="11"/>
      <c r="PS400" s="11"/>
      <c r="PT400" s="11"/>
      <c r="PU400" s="11"/>
      <c r="PV400" s="11"/>
      <c r="PW400" s="11"/>
      <c r="PX400" s="11"/>
      <c r="PY400" s="11"/>
      <c r="PZ400" s="11"/>
      <c r="QA400" s="11"/>
      <c r="QB400" s="11"/>
      <c r="QC400" s="11"/>
      <c r="QD400" s="11"/>
      <c r="QE400" s="11"/>
      <c r="QF400" s="11"/>
      <c r="QG400" s="11"/>
      <c r="QH400" s="11"/>
      <c r="QI400" s="11"/>
      <c r="QJ400" s="11"/>
      <c r="QK400" s="11"/>
      <c r="QL400" s="11"/>
      <c r="QM400" s="11"/>
      <c r="QN400" s="11"/>
      <c r="QO400" s="11"/>
      <c r="QP400" s="11"/>
      <c r="QQ400" s="11"/>
      <c r="QR400" s="11"/>
      <c r="QS400" s="11"/>
      <c r="QT400" s="11"/>
      <c r="QU400" s="11"/>
      <c r="QV400" s="11"/>
      <c r="QW400" s="11"/>
      <c r="QX400" s="11"/>
      <c r="QY400" s="11"/>
      <c r="QZ400" s="11"/>
      <c r="RA400" s="11"/>
      <c r="RB400" s="11"/>
      <c r="RC400" s="11"/>
      <c r="RD400" s="11"/>
      <c r="RE400" s="11"/>
      <c r="RF400" s="11"/>
      <c r="RG400" s="11"/>
      <c r="RH400" s="11"/>
      <c r="RI400" s="11"/>
      <c r="RJ400" s="11"/>
      <c r="RK400" s="11"/>
      <c r="RL400" s="11"/>
      <c r="RM400" s="11"/>
      <c r="RN400" s="11"/>
      <c r="RO400" s="11"/>
      <c r="RP400" s="11"/>
      <c r="RQ400" s="11"/>
      <c r="RR400" s="11"/>
      <c r="RS400" s="11"/>
      <c r="RT400" s="11"/>
      <c r="RU400" s="11"/>
      <c r="RV400" s="11"/>
      <c r="RW400" s="11"/>
      <c r="RX400" s="11"/>
      <c r="RY400" s="11"/>
      <c r="RZ400" s="11"/>
      <c r="SA400" s="11"/>
      <c r="SB400" s="11"/>
      <c r="SC400" s="11"/>
      <c r="SD400" s="11"/>
      <c r="SE400" s="11"/>
      <c r="SF400" s="11"/>
      <c r="SG400" s="11"/>
      <c r="SH400" s="11"/>
      <c r="SI400" s="11"/>
      <c r="SJ400" s="11"/>
      <c r="SK400" s="11"/>
      <c r="SL400" s="11"/>
      <c r="SM400" s="11"/>
      <c r="SN400" s="11"/>
      <c r="SO400" s="11"/>
      <c r="SP400" s="11"/>
      <c r="SQ400" s="11"/>
      <c r="SR400" s="11"/>
      <c r="SS400" s="11"/>
      <c r="ST400" s="11"/>
      <c r="SU400" s="11"/>
      <c r="SV400" s="11"/>
      <c r="SW400" s="11"/>
      <c r="SX400" s="11"/>
      <c r="SY400" s="11"/>
      <c r="SZ400" s="11"/>
      <c r="TA400" s="11"/>
      <c r="TB400" s="11"/>
      <c r="TC400" s="11"/>
      <c r="TD400" s="11"/>
      <c r="TE400" s="11"/>
      <c r="TF400" s="11"/>
      <c r="TG400" s="11"/>
      <c r="TH400" s="11"/>
      <c r="TI400" s="11"/>
      <c r="TJ400" s="11"/>
      <c r="TK400" s="11"/>
      <c r="TL400" s="11"/>
      <c r="TM400" s="11"/>
      <c r="TN400" s="11"/>
      <c r="TO400" s="11"/>
      <c r="TP400" s="11"/>
      <c r="TQ400" s="11"/>
      <c r="TR400" s="11"/>
      <c r="TS400" s="11"/>
      <c r="TT400" s="11"/>
      <c r="TU400" s="11"/>
      <c r="TV400" s="11"/>
      <c r="TW400" s="11"/>
      <c r="TX400" s="11"/>
      <c r="TY400" s="11"/>
      <c r="TZ400" s="11"/>
    </row>
    <row r="401" spans="1:546" x14ac:dyDescent="0.25">
      <c r="A401" s="11"/>
      <c r="B401" s="72"/>
      <c r="C401" s="1" t="s">
        <v>4</v>
      </c>
      <c r="D401" s="1">
        <v>2.1999999999999999E-2</v>
      </c>
      <c r="E401" s="78"/>
      <c r="F401" s="1">
        <v>3.3000000000000002E-2</v>
      </c>
      <c r="G401" s="72"/>
      <c r="I401" s="4">
        <v>13.348000000000001</v>
      </c>
      <c r="J401" s="4">
        <v>5.95</v>
      </c>
      <c r="K401" s="4">
        <v>11.321999999999999</v>
      </c>
      <c r="L401" s="4">
        <v>7.431</v>
      </c>
      <c r="M401" s="4">
        <v>11.222</v>
      </c>
      <c r="N401" s="4">
        <v>10.478999999999999</v>
      </c>
      <c r="O401" s="4">
        <v>10.092000000000001</v>
      </c>
      <c r="P401" s="4">
        <v>10.446999999999999</v>
      </c>
      <c r="Q401" s="4">
        <v>9.1489999999999991</v>
      </c>
      <c r="R401" s="4">
        <v>10.377000000000001</v>
      </c>
      <c r="S401" s="4">
        <v>9.7669999999999995</v>
      </c>
      <c r="T401" s="4">
        <v>3.0750000000000002</v>
      </c>
      <c r="U401" s="4">
        <v>12.714</v>
      </c>
      <c r="V401" s="1">
        <v>2.3E-2</v>
      </c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  <c r="EM401" s="11"/>
      <c r="EN401" s="11"/>
      <c r="EO401" s="11"/>
      <c r="EP401" s="11"/>
      <c r="EQ401" s="11"/>
      <c r="ER401" s="11"/>
      <c r="ES401" s="11"/>
      <c r="ET401" s="11"/>
      <c r="EU401" s="11"/>
      <c r="EV401" s="11"/>
      <c r="EW401" s="11"/>
      <c r="EX401" s="11"/>
      <c r="EY401" s="11"/>
      <c r="EZ401" s="11"/>
      <c r="FA401" s="11"/>
      <c r="FB401" s="11"/>
      <c r="FC401" s="11"/>
      <c r="FD401" s="11"/>
      <c r="FE401" s="11"/>
      <c r="FF401" s="11"/>
      <c r="FG401" s="11"/>
      <c r="FH401" s="11"/>
      <c r="FI401" s="11"/>
      <c r="FJ401" s="11"/>
      <c r="FK401" s="11"/>
      <c r="FL401" s="11"/>
      <c r="FM401" s="11"/>
      <c r="FN401" s="11"/>
      <c r="FO401" s="11"/>
      <c r="FP401" s="11"/>
      <c r="FQ401" s="11"/>
      <c r="FR401" s="11"/>
      <c r="FS401" s="11"/>
      <c r="FT401" s="11"/>
      <c r="FU401" s="11"/>
      <c r="FV401" s="11"/>
      <c r="FW401" s="11"/>
      <c r="FX401" s="11"/>
      <c r="FY401" s="11"/>
      <c r="FZ401" s="11"/>
      <c r="GA401" s="11"/>
      <c r="GB401" s="11"/>
      <c r="GC401" s="11"/>
      <c r="GD401" s="11"/>
      <c r="GE401" s="11"/>
      <c r="GF401" s="11"/>
      <c r="GG401" s="11"/>
      <c r="GH401" s="11"/>
      <c r="GI401" s="11"/>
      <c r="GJ401" s="11"/>
      <c r="GK401" s="11"/>
      <c r="GL401" s="11"/>
      <c r="GM401" s="11"/>
      <c r="GN401" s="11"/>
      <c r="GO401" s="11"/>
      <c r="GP401" s="11"/>
      <c r="GQ401" s="11"/>
      <c r="GR401" s="11"/>
      <c r="GS401" s="11"/>
      <c r="GT401" s="11"/>
      <c r="GU401" s="11"/>
      <c r="GV401" s="11"/>
      <c r="GW401" s="11"/>
      <c r="GX401" s="11"/>
      <c r="GY401" s="11"/>
      <c r="GZ401" s="11"/>
      <c r="HA401" s="11"/>
      <c r="HB401" s="11"/>
      <c r="HC401" s="11"/>
      <c r="HD401" s="11"/>
      <c r="HE401" s="11"/>
      <c r="HF401" s="11"/>
      <c r="HG401" s="11"/>
      <c r="HH401" s="11"/>
      <c r="HI401" s="11"/>
      <c r="HJ401" s="11"/>
      <c r="HK401" s="11"/>
      <c r="HL401" s="11"/>
      <c r="HM401" s="11"/>
      <c r="HN401" s="11"/>
      <c r="HO401" s="11"/>
      <c r="HP401" s="11"/>
      <c r="HQ401" s="11"/>
      <c r="HR401" s="11"/>
      <c r="HS401" s="11"/>
      <c r="HT401" s="11"/>
      <c r="HU401" s="11"/>
      <c r="HV401" s="11"/>
      <c r="HW401" s="11"/>
      <c r="HX401" s="11"/>
      <c r="HY401" s="11"/>
      <c r="HZ401" s="11"/>
      <c r="IA401" s="11"/>
      <c r="IB401" s="11"/>
      <c r="IC401" s="11"/>
      <c r="ID401" s="11"/>
      <c r="IE401" s="11"/>
      <c r="IF401" s="11"/>
      <c r="IG401" s="11"/>
      <c r="IH401" s="11"/>
      <c r="II401" s="11"/>
      <c r="IJ401" s="11"/>
      <c r="IK401" s="11"/>
      <c r="IL401" s="11"/>
      <c r="IM401" s="11"/>
      <c r="IN401" s="11"/>
      <c r="IO401" s="11"/>
      <c r="IP401" s="11"/>
      <c r="IQ401" s="11"/>
      <c r="IR401" s="11"/>
      <c r="IS401" s="11"/>
      <c r="IT401" s="11"/>
      <c r="IU401" s="11"/>
      <c r="IV401" s="11"/>
      <c r="IW401" s="11"/>
      <c r="IX401" s="11"/>
      <c r="IY401" s="11"/>
      <c r="IZ401" s="11"/>
      <c r="JA401" s="11"/>
      <c r="JB401" s="11"/>
      <c r="JC401" s="11"/>
      <c r="JD401" s="11"/>
      <c r="JE401" s="11"/>
      <c r="JF401" s="11"/>
      <c r="JG401" s="11"/>
      <c r="JH401" s="11"/>
      <c r="JI401" s="11"/>
      <c r="JJ401" s="11"/>
      <c r="JK401" s="11"/>
      <c r="JL401" s="11"/>
      <c r="JM401" s="11"/>
      <c r="JN401" s="11"/>
      <c r="JO401" s="11"/>
      <c r="JP401" s="11"/>
      <c r="JQ401" s="11"/>
      <c r="JR401" s="11"/>
      <c r="JS401" s="11"/>
      <c r="JT401" s="11"/>
      <c r="JU401" s="11"/>
      <c r="JV401" s="11"/>
      <c r="JW401" s="11"/>
      <c r="JX401" s="11"/>
      <c r="JY401" s="11"/>
      <c r="JZ401" s="11"/>
      <c r="KA401" s="11"/>
      <c r="KB401" s="11"/>
      <c r="KC401" s="11"/>
      <c r="KD401" s="11"/>
      <c r="KE401" s="11"/>
      <c r="KF401" s="11"/>
      <c r="KG401" s="11"/>
      <c r="KH401" s="11"/>
      <c r="KI401" s="11"/>
      <c r="KJ401" s="11"/>
      <c r="KK401" s="11"/>
      <c r="KL401" s="11"/>
      <c r="KM401" s="11"/>
      <c r="KN401" s="11"/>
      <c r="KO401" s="11"/>
      <c r="KP401" s="11"/>
      <c r="KQ401" s="11"/>
      <c r="KR401" s="11"/>
      <c r="KS401" s="11"/>
      <c r="KT401" s="11"/>
      <c r="KU401" s="11"/>
      <c r="KV401" s="11"/>
      <c r="KW401" s="11"/>
      <c r="KX401" s="11"/>
      <c r="KY401" s="11"/>
      <c r="KZ401" s="11"/>
      <c r="LA401" s="11"/>
      <c r="LB401" s="11"/>
      <c r="LC401" s="11"/>
      <c r="LD401" s="11"/>
      <c r="LE401" s="11"/>
      <c r="LF401" s="11"/>
      <c r="LG401" s="11"/>
      <c r="LH401" s="11"/>
      <c r="LI401" s="11"/>
      <c r="LJ401" s="11"/>
      <c r="LK401" s="11"/>
      <c r="LL401" s="11"/>
      <c r="LM401" s="11"/>
      <c r="LN401" s="11"/>
      <c r="LO401" s="11"/>
      <c r="LP401" s="11"/>
      <c r="LQ401" s="11"/>
      <c r="LR401" s="11"/>
      <c r="LS401" s="11"/>
      <c r="LT401" s="11"/>
      <c r="LU401" s="11"/>
      <c r="LV401" s="11"/>
      <c r="LW401" s="11"/>
      <c r="LX401" s="11"/>
      <c r="LY401" s="11"/>
      <c r="LZ401" s="11"/>
      <c r="MA401" s="11"/>
      <c r="MB401" s="11"/>
      <c r="MC401" s="11"/>
      <c r="MD401" s="11"/>
      <c r="ME401" s="11"/>
      <c r="MF401" s="11"/>
      <c r="MG401" s="11"/>
      <c r="MH401" s="11"/>
      <c r="MI401" s="11"/>
      <c r="MJ401" s="11"/>
      <c r="MK401" s="11"/>
      <c r="ML401" s="11"/>
      <c r="MM401" s="11"/>
      <c r="MN401" s="11"/>
      <c r="MO401" s="11"/>
      <c r="MP401" s="11"/>
      <c r="MQ401" s="11"/>
      <c r="MR401" s="11"/>
      <c r="MS401" s="11"/>
      <c r="MT401" s="11"/>
      <c r="MU401" s="11"/>
      <c r="MV401" s="11"/>
      <c r="MW401" s="11"/>
      <c r="MX401" s="11"/>
      <c r="MY401" s="11"/>
      <c r="MZ401" s="11"/>
      <c r="NA401" s="11"/>
      <c r="NB401" s="11"/>
      <c r="NC401" s="11"/>
      <c r="ND401" s="11"/>
      <c r="NE401" s="11"/>
      <c r="NF401" s="11"/>
      <c r="NG401" s="11"/>
      <c r="NH401" s="11"/>
      <c r="NI401" s="11"/>
      <c r="NJ401" s="11"/>
      <c r="NK401" s="11"/>
      <c r="NL401" s="11"/>
      <c r="NM401" s="11"/>
      <c r="NN401" s="11"/>
      <c r="NO401" s="11"/>
      <c r="NP401" s="11"/>
      <c r="NQ401" s="11"/>
      <c r="NR401" s="11"/>
      <c r="NS401" s="11"/>
      <c r="NT401" s="11"/>
      <c r="NU401" s="11"/>
      <c r="NV401" s="11"/>
      <c r="NW401" s="11"/>
      <c r="NX401" s="11"/>
      <c r="NY401" s="11"/>
      <c r="NZ401" s="11"/>
      <c r="OA401" s="11"/>
      <c r="OB401" s="11"/>
      <c r="OC401" s="11"/>
      <c r="OD401" s="11"/>
      <c r="OE401" s="11"/>
      <c r="OF401" s="11"/>
      <c r="OG401" s="11"/>
      <c r="OH401" s="11"/>
      <c r="OI401" s="11"/>
      <c r="OJ401" s="11"/>
      <c r="OK401" s="11"/>
      <c r="OL401" s="11"/>
      <c r="OM401" s="11"/>
      <c r="ON401" s="11"/>
      <c r="OO401" s="11"/>
      <c r="OP401" s="11"/>
      <c r="OQ401" s="11"/>
      <c r="OR401" s="11"/>
      <c r="OS401" s="11"/>
      <c r="OT401" s="11"/>
      <c r="OU401" s="11"/>
      <c r="OV401" s="11"/>
      <c r="OW401" s="11"/>
      <c r="OX401" s="11"/>
      <c r="OY401" s="11"/>
      <c r="OZ401" s="11"/>
      <c r="PA401" s="11"/>
      <c r="PB401" s="11"/>
      <c r="PC401" s="11"/>
      <c r="PD401" s="11"/>
      <c r="PE401" s="11"/>
      <c r="PF401" s="11"/>
      <c r="PG401" s="11"/>
      <c r="PH401" s="11"/>
      <c r="PI401" s="11"/>
      <c r="PJ401" s="11"/>
      <c r="PK401" s="11"/>
      <c r="PL401" s="11"/>
      <c r="PM401" s="11"/>
      <c r="PN401" s="11"/>
      <c r="PO401" s="11"/>
      <c r="PP401" s="11"/>
      <c r="PQ401" s="11"/>
      <c r="PR401" s="11"/>
      <c r="PS401" s="11"/>
      <c r="PT401" s="11"/>
      <c r="PU401" s="11"/>
      <c r="PV401" s="11"/>
      <c r="PW401" s="11"/>
      <c r="PX401" s="11"/>
      <c r="PY401" s="11"/>
      <c r="PZ401" s="11"/>
      <c r="QA401" s="11"/>
      <c r="QB401" s="11"/>
      <c r="QC401" s="11"/>
      <c r="QD401" s="11"/>
      <c r="QE401" s="11"/>
      <c r="QF401" s="11"/>
      <c r="QG401" s="11"/>
      <c r="QH401" s="11"/>
      <c r="QI401" s="11"/>
      <c r="QJ401" s="11"/>
      <c r="QK401" s="11"/>
      <c r="QL401" s="11"/>
      <c r="QM401" s="11"/>
      <c r="QN401" s="11"/>
      <c r="QO401" s="11"/>
      <c r="QP401" s="11"/>
      <c r="QQ401" s="11"/>
      <c r="QR401" s="11"/>
      <c r="QS401" s="11"/>
      <c r="QT401" s="11"/>
      <c r="QU401" s="11"/>
      <c r="QV401" s="11"/>
      <c r="QW401" s="11"/>
      <c r="QX401" s="11"/>
      <c r="QY401" s="11"/>
      <c r="QZ401" s="11"/>
      <c r="RA401" s="11"/>
      <c r="RB401" s="11"/>
      <c r="RC401" s="11"/>
      <c r="RD401" s="11"/>
      <c r="RE401" s="11"/>
      <c r="RF401" s="11"/>
      <c r="RG401" s="11"/>
      <c r="RH401" s="11"/>
      <c r="RI401" s="11"/>
      <c r="RJ401" s="11"/>
      <c r="RK401" s="11"/>
      <c r="RL401" s="11"/>
      <c r="RM401" s="11"/>
      <c r="RN401" s="11"/>
      <c r="RO401" s="11"/>
      <c r="RP401" s="11"/>
      <c r="RQ401" s="11"/>
      <c r="RR401" s="11"/>
      <c r="RS401" s="11"/>
      <c r="RT401" s="11"/>
      <c r="RU401" s="11"/>
      <c r="RV401" s="11"/>
      <c r="RW401" s="11"/>
      <c r="RX401" s="11"/>
      <c r="RY401" s="11"/>
      <c r="RZ401" s="11"/>
      <c r="SA401" s="11"/>
      <c r="SB401" s="11"/>
      <c r="SC401" s="11"/>
      <c r="SD401" s="11"/>
      <c r="SE401" s="11"/>
      <c r="SF401" s="11"/>
      <c r="SG401" s="11"/>
      <c r="SH401" s="11"/>
      <c r="SI401" s="11"/>
      <c r="SJ401" s="11"/>
      <c r="SK401" s="11"/>
      <c r="SL401" s="11"/>
      <c r="SM401" s="11"/>
      <c r="SN401" s="11"/>
      <c r="SO401" s="11"/>
      <c r="SP401" s="11"/>
      <c r="SQ401" s="11"/>
      <c r="SR401" s="11"/>
      <c r="SS401" s="11"/>
      <c r="ST401" s="11"/>
      <c r="SU401" s="11"/>
      <c r="SV401" s="11"/>
      <c r="SW401" s="11"/>
      <c r="SX401" s="11"/>
      <c r="SY401" s="11"/>
      <c r="SZ401" s="11"/>
      <c r="TA401" s="11"/>
      <c r="TB401" s="11"/>
      <c r="TC401" s="11"/>
      <c r="TD401" s="11"/>
      <c r="TE401" s="11"/>
      <c r="TF401" s="11"/>
      <c r="TG401" s="11"/>
      <c r="TH401" s="11"/>
      <c r="TI401" s="11"/>
      <c r="TJ401" s="11"/>
      <c r="TK401" s="11"/>
      <c r="TL401" s="11"/>
      <c r="TM401" s="11"/>
      <c r="TN401" s="11"/>
      <c r="TO401" s="11"/>
      <c r="TP401" s="11"/>
      <c r="TQ401" s="11"/>
      <c r="TR401" s="11"/>
      <c r="TS401" s="11"/>
      <c r="TT401" s="11"/>
      <c r="TU401" s="11"/>
      <c r="TV401" s="11"/>
      <c r="TW401" s="11"/>
      <c r="TX401" s="11"/>
      <c r="TY401" s="11"/>
      <c r="TZ401" s="11"/>
    </row>
    <row r="402" spans="1:546" x14ac:dyDescent="0.25">
      <c r="A402" s="11"/>
      <c r="B402" s="72"/>
      <c r="C402" s="1" t="s">
        <v>5</v>
      </c>
      <c r="D402" s="1">
        <v>2.1999999999999999E-2</v>
      </c>
      <c r="E402" s="78"/>
      <c r="F402" s="1">
        <v>0.109</v>
      </c>
      <c r="G402" s="72"/>
      <c r="I402" s="4">
        <v>10.52</v>
      </c>
      <c r="J402" s="4">
        <v>2.8639999999999999</v>
      </c>
      <c r="K402" s="4">
        <v>11.903</v>
      </c>
      <c r="L402" s="4">
        <v>9.5779999999999994</v>
      </c>
      <c r="M402" s="4">
        <v>11.632</v>
      </c>
      <c r="N402" s="4">
        <v>8.11</v>
      </c>
      <c r="O402" s="4">
        <v>6.5880000000000001</v>
      </c>
      <c r="P402" s="4">
        <v>10.689</v>
      </c>
      <c r="Q402" s="4">
        <v>12.821</v>
      </c>
      <c r="R402" s="4">
        <v>8.3550000000000004</v>
      </c>
      <c r="S402" s="4">
        <v>14.675000000000001</v>
      </c>
      <c r="T402" s="4">
        <v>3.2509999999999999</v>
      </c>
      <c r="U402" s="4">
        <v>11.305999999999999</v>
      </c>
      <c r="V402" s="1">
        <v>0.157</v>
      </c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  <c r="EM402" s="11"/>
      <c r="EN402" s="11"/>
      <c r="EO402" s="11"/>
      <c r="EP402" s="11"/>
      <c r="EQ402" s="11"/>
      <c r="ER402" s="11"/>
      <c r="ES402" s="11"/>
      <c r="ET402" s="11"/>
      <c r="EU402" s="11"/>
      <c r="EV402" s="11"/>
      <c r="EW402" s="11"/>
      <c r="EX402" s="11"/>
      <c r="EY402" s="11"/>
      <c r="EZ402" s="11"/>
      <c r="FA402" s="11"/>
      <c r="FB402" s="11"/>
      <c r="FC402" s="11"/>
      <c r="FD402" s="11"/>
      <c r="FE402" s="11"/>
      <c r="FF402" s="11"/>
      <c r="FG402" s="11"/>
      <c r="FH402" s="11"/>
      <c r="FI402" s="11"/>
      <c r="FJ402" s="11"/>
      <c r="FK402" s="11"/>
      <c r="FL402" s="11"/>
      <c r="FM402" s="11"/>
      <c r="FN402" s="11"/>
      <c r="FO402" s="11"/>
      <c r="FP402" s="11"/>
      <c r="FQ402" s="11"/>
      <c r="FR402" s="11"/>
      <c r="FS402" s="11"/>
      <c r="FT402" s="11"/>
      <c r="FU402" s="11"/>
      <c r="FV402" s="11"/>
      <c r="FW402" s="11"/>
      <c r="FX402" s="11"/>
      <c r="FY402" s="11"/>
      <c r="FZ402" s="11"/>
      <c r="GA402" s="11"/>
      <c r="GB402" s="11"/>
      <c r="GC402" s="11"/>
      <c r="GD402" s="11"/>
      <c r="GE402" s="11"/>
      <c r="GF402" s="11"/>
      <c r="GG402" s="11"/>
      <c r="GH402" s="11"/>
      <c r="GI402" s="11"/>
      <c r="GJ402" s="11"/>
      <c r="GK402" s="11"/>
      <c r="GL402" s="11"/>
      <c r="GM402" s="11"/>
      <c r="GN402" s="11"/>
      <c r="GO402" s="11"/>
      <c r="GP402" s="11"/>
      <c r="GQ402" s="11"/>
      <c r="GR402" s="11"/>
      <c r="GS402" s="11"/>
      <c r="GT402" s="11"/>
      <c r="GU402" s="11"/>
      <c r="GV402" s="11"/>
      <c r="GW402" s="11"/>
      <c r="GX402" s="11"/>
      <c r="GY402" s="11"/>
      <c r="GZ402" s="11"/>
      <c r="HA402" s="11"/>
      <c r="HB402" s="11"/>
      <c r="HC402" s="11"/>
      <c r="HD402" s="11"/>
      <c r="HE402" s="11"/>
      <c r="HF402" s="11"/>
      <c r="HG402" s="11"/>
      <c r="HH402" s="11"/>
      <c r="HI402" s="11"/>
      <c r="HJ402" s="11"/>
      <c r="HK402" s="11"/>
      <c r="HL402" s="11"/>
      <c r="HM402" s="11"/>
      <c r="HN402" s="11"/>
      <c r="HO402" s="11"/>
      <c r="HP402" s="11"/>
      <c r="HQ402" s="11"/>
      <c r="HR402" s="11"/>
      <c r="HS402" s="11"/>
      <c r="HT402" s="11"/>
      <c r="HU402" s="11"/>
      <c r="HV402" s="11"/>
      <c r="HW402" s="11"/>
      <c r="HX402" s="11"/>
      <c r="HY402" s="11"/>
      <c r="HZ402" s="11"/>
      <c r="IA402" s="11"/>
      <c r="IB402" s="11"/>
      <c r="IC402" s="11"/>
      <c r="ID402" s="11"/>
      <c r="IE402" s="11"/>
      <c r="IF402" s="11"/>
      <c r="IG402" s="11"/>
      <c r="IH402" s="11"/>
      <c r="II402" s="11"/>
      <c r="IJ402" s="11"/>
      <c r="IK402" s="11"/>
      <c r="IL402" s="11"/>
      <c r="IM402" s="11"/>
      <c r="IN402" s="11"/>
      <c r="IO402" s="11"/>
      <c r="IP402" s="11"/>
      <c r="IQ402" s="11"/>
      <c r="IR402" s="11"/>
      <c r="IS402" s="11"/>
      <c r="IT402" s="11"/>
      <c r="IU402" s="11"/>
      <c r="IV402" s="11"/>
      <c r="IW402" s="11"/>
      <c r="IX402" s="11"/>
      <c r="IY402" s="11"/>
      <c r="IZ402" s="11"/>
      <c r="JA402" s="11"/>
      <c r="JB402" s="11"/>
      <c r="JC402" s="11"/>
      <c r="JD402" s="11"/>
      <c r="JE402" s="11"/>
      <c r="JF402" s="11"/>
      <c r="JG402" s="11"/>
      <c r="JH402" s="11"/>
      <c r="JI402" s="11"/>
      <c r="JJ402" s="11"/>
      <c r="JK402" s="11"/>
      <c r="JL402" s="11"/>
      <c r="JM402" s="11"/>
      <c r="JN402" s="11"/>
      <c r="JO402" s="11"/>
      <c r="JP402" s="11"/>
      <c r="JQ402" s="11"/>
      <c r="JR402" s="11"/>
      <c r="JS402" s="11"/>
      <c r="JT402" s="11"/>
      <c r="JU402" s="11"/>
      <c r="JV402" s="11"/>
      <c r="JW402" s="11"/>
      <c r="JX402" s="11"/>
      <c r="JY402" s="11"/>
      <c r="JZ402" s="11"/>
      <c r="KA402" s="11"/>
      <c r="KB402" s="11"/>
      <c r="KC402" s="11"/>
      <c r="KD402" s="11"/>
      <c r="KE402" s="11"/>
      <c r="KF402" s="11"/>
      <c r="KG402" s="11"/>
      <c r="KH402" s="11"/>
      <c r="KI402" s="11"/>
      <c r="KJ402" s="11"/>
      <c r="KK402" s="11"/>
      <c r="KL402" s="11"/>
      <c r="KM402" s="11"/>
      <c r="KN402" s="11"/>
      <c r="KO402" s="11"/>
      <c r="KP402" s="11"/>
      <c r="KQ402" s="11"/>
      <c r="KR402" s="11"/>
      <c r="KS402" s="11"/>
      <c r="KT402" s="11"/>
      <c r="KU402" s="11"/>
      <c r="KV402" s="11"/>
      <c r="KW402" s="11"/>
      <c r="KX402" s="11"/>
      <c r="KY402" s="11"/>
      <c r="KZ402" s="11"/>
      <c r="LA402" s="11"/>
      <c r="LB402" s="11"/>
      <c r="LC402" s="11"/>
      <c r="LD402" s="11"/>
      <c r="LE402" s="11"/>
      <c r="LF402" s="11"/>
      <c r="LG402" s="11"/>
      <c r="LH402" s="11"/>
      <c r="LI402" s="11"/>
      <c r="LJ402" s="11"/>
      <c r="LK402" s="11"/>
      <c r="LL402" s="11"/>
      <c r="LM402" s="11"/>
      <c r="LN402" s="11"/>
      <c r="LO402" s="11"/>
      <c r="LP402" s="11"/>
      <c r="LQ402" s="11"/>
      <c r="LR402" s="11"/>
      <c r="LS402" s="11"/>
      <c r="LT402" s="11"/>
      <c r="LU402" s="11"/>
      <c r="LV402" s="11"/>
      <c r="LW402" s="11"/>
      <c r="LX402" s="11"/>
      <c r="LY402" s="11"/>
      <c r="LZ402" s="11"/>
      <c r="MA402" s="11"/>
      <c r="MB402" s="11"/>
      <c r="MC402" s="11"/>
      <c r="MD402" s="11"/>
      <c r="ME402" s="11"/>
      <c r="MF402" s="11"/>
      <c r="MG402" s="11"/>
      <c r="MH402" s="11"/>
      <c r="MI402" s="11"/>
      <c r="MJ402" s="11"/>
      <c r="MK402" s="11"/>
      <c r="ML402" s="11"/>
      <c r="MM402" s="11"/>
      <c r="MN402" s="11"/>
      <c r="MO402" s="11"/>
      <c r="MP402" s="11"/>
      <c r="MQ402" s="11"/>
      <c r="MR402" s="11"/>
      <c r="MS402" s="11"/>
      <c r="MT402" s="11"/>
      <c r="MU402" s="11"/>
      <c r="MV402" s="11"/>
      <c r="MW402" s="11"/>
      <c r="MX402" s="11"/>
      <c r="MY402" s="11"/>
      <c r="MZ402" s="11"/>
      <c r="NA402" s="11"/>
      <c r="NB402" s="11"/>
      <c r="NC402" s="11"/>
      <c r="ND402" s="11"/>
      <c r="NE402" s="11"/>
      <c r="NF402" s="11"/>
      <c r="NG402" s="11"/>
      <c r="NH402" s="11"/>
      <c r="NI402" s="11"/>
      <c r="NJ402" s="11"/>
      <c r="NK402" s="11"/>
      <c r="NL402" s="11"/>
      <c r="NM402" s="11"/>
      <c r="NN402" s="11"/>
      <c r="NO402" s="11"/>
      <c r="NP402" s="11"/>
      <c r="NQ402" s="11"/>
      <c r="NR402" s="11"/>
      <c r="NS402" s="11"/>
      <c r="NT402" s="11"/>
      <c r="NU402" s="11"/>
      <c r="NV402" s="11"/>
      <c r="NW402" s="11"/>
      <c r="NX402" s="11"/>
      <c r="NY402" s="11"/>
      <c r="NZ402" s="11"/>
      <c r="OA402" s="11"/>
      <c r="OB402" s="11"/>
      <c r="OC402" s="11"/>
      <c r="OD402" s="11"/>
      <c r="OE402" s="11"/>
      <c r="OF402" s="11"/>
      <c r="OG402" s="11"/>
      <c r="OH402" s="11"/>
      <c r="OI402" s="11"/>
      <c r="OJ402" s="11"/>
      <c r="OK402" s="11"/>
      <c r="OL402" s="11"/>
      <c r="OM402" s="11"/>
      <c r="ON402" s="11"/>
      <c r="OO402" s="11"/>
      <c r="OP402" s="11"/>
      <c r="OQ402" s="11"/>
      <c r="OR402" s="11"/>
      <c r="OS402" s="11"/>
      <c r="OT402" s="11"/>
      <c r="OU402" s="11"/>
      <c r="OV402" s="11"/>
      <c r="OW402" s="11"/>
      <c r="OX402" s="11"/>
      <c r="OY402" s="11"/>
      <c r="OZ402" s="11"/>
      <c r="PA402" s="11"/>
      <c r="PB402" s="11"/>
      <c r="PC402" s="11"/>
      <c r="PD402" s="11"/>
      <c r="PE402" s="11"/>
      <c r="PF402" s="11"/>
      <c r="PG402" s="11"/>
      <c r="PH402" s="11"/>
      <c r="PI402" s="11"/>
      <c r="PJ402" s="11"/>
      <c r="PK402" s="11"/>
      <c r="PL402" s="11"/>
      <c r="PM402" s="11"/>
      <c r="PN402" s="11"/>
      <c r="PO402" s="11"/>
      <c r="PP402" s="11"/>
      <c r="PQ402" s="11"/>
      <c r="PR402" s="11"/>
      <c r="PS402" s="11"/>
      <c r="PT402" s="11"/>
      <c r="PU402" s="11"/>
      <c r="PV402" s="11"/>
      <c r="PW402" s="11"/>
      <c r="PX402" s="11"/>
      <c r="PY402" s="11"/>
      <c r="PZ402" s="11"/>
      <c r="QA402" s="11"/>
      <c r="QB402" s="11"/>
      <c r="QC402" s="11"/>
      <c r="QD402" s="11"/>
      <c r="QE402" s="11"/>
      <c r="QF402" s="11"/>
      <c r="QG402" s="11"/>
      <c r="QH402" s="11"/>
      <c r="QI402" s="11"/>
      <c r="QJ402" s="11"/>
      <c r="QK402" s="11"/>
      <c r="QL402" s="11"/>
      <c r="QM402" s="11"/>
      <c r="QN402" s="11"/>
      <c r="QO402" s="11"/>
      <c r="QP402" s="11"/>
      <c r="QQ402" s="11"/>
      <c r="QR402" s="11"/>
      <c r="QS402" s="11"/>
      <c r="QT402" s="11"/>
      <c r="QU402" s="11"/>
      <c r="QV402" s="11"/>
      <c r="QW402" s="11"/>
      <c r="QX402" s="11"/>
      <c r="QY402" s="11"/>
      <c r="QZ402" s="11"/>
      <c r="RA402" s="11"/>
      <c r="RB402" s="11"/>
      <c r="RC402" s="11"/>
      <c r="RD402" s="11"/>
      <c r="RE402" s="11"/>
      <c r="RF402" s="11"/>
      <c r="RG402" s="11"/>
      <c r="RH402" s="11"/>
      <c r="RI402" s="11"/>
      <c r="RJ402" s="11"/>
      <c r="RK402" s="11"/>
      <c r="RL402" s="11"/>
      <c r="RM402" s="11"/>
      <c r="RN402" s="11"/>
      <c r="RO402" s="11"/>
      <c r="RP402" s="11"/>
      <c r="RQ402" s="11"/>
      <c r="RR402" s="11"/>
      <c r="RS402" s="11"/>
      <c r="RT402" s="11"/>
      <c r="RU402" s="11"/>
      <c r="RV402" s="11"/>
      <c r="RW402" s="11"/>
      <c r="RX402" s="11"/>
      <c r="RY402" s="11"/>
      <c r="RZ402" s="11"/>
      <c r="SA402" s="11"/>
      <c r="SB402" s="11"/>
      <c r="SC402" s="11"/>
      <c r="SD402" s="11"/>
      <c r="SE402" s="11"/>
      <c r="SF402" s="11"/>
      <c r="SG402" s="11"/>
      <c r="SH402" s="11"/>
      <c r="SI402" s="11"/>
      <c r="SJ402" s="11"/>
      <c r="SK402" s="11"/>
      <c r="SL402" s="11"/>
      <c r="SM402" s="11"/>
      <c r="SN402" s="11"/>
      <c r="SO402" s="11"/>
      <c r="SP402" s="11"/>
      <c r="SQ402" s="11"/>
      <c r="SR402" s="11"/>
      <c r="SS402" s="11"/>
      <c r="ST402" s="11"/>
      <c r="SU402" s="11"/>
      <c r="SV402" s="11"/>
      <c r="SW402" s="11"/>
      <c r="SX402" s="11"/>
      <c r="SY402" s="11"/>
      <c r="SZ402" s="11"/>
      <c r="TA402" s="11"/>
      <c r="TB402" s="11"/>
      <c r="TC402" s="11"/>
      <c r="TD402" s="11"/>
      <c r="TE402" s="11"/>
      <c r="TF402" s="11"/>
      <c r="TG402" s="11"/>
      <c r="TH402" s="11"/>
      <c r="TI402" s="11"/>
      <c r="TJ402" s="11"/>
      <c r="TK402" s="11"/>
      <c r="TL402" s="11"/>
      <c r="TM402" s="11"/>
      <c r="TN402" s="11"/>
      <c r="TO402" s="11"/>
      <c r="TP402" s="11"/>
      <c r="TQ402" s="11"/>
      <c r="TR402" s="11"/>
      <c r="TS402" s="11"/>
      <c r="TT402" s="11"/>
      <c r="TU402" s="11"/>
      <c r="TV402" s="11"/>
      <c r="TW402" s="11"/>
      <c r="TX402" s="11"/>
      <c r="TY402" s="11"/>
      <c r="TZ402" s="11"/>
    </row>
    <row r="403" spans="1:546" x14ac:dyDescent="0.25">
      <c r="A403" s="11"/>
      <c r="B403" s="72"/>
      <c r="C403" s="1" t="s">
        <v>6</v>
      </c>
      <c r="D403" s="1">
        <v>0.10199999999999999</v>
      </c>
      <c r="E403" s="78"/>
      <c r="F403" s="1">
        <v>9.4E-2</v>
      </c>
      <c r="G403" s="72"/>
      <c r="I403" s="4">
        <v>5.8959999999999999</v>
      </c>
      <c r="J403" s="4">
        <v>3.69</v>
      </c>
      <c r="K403" s="4">
        <v>11.106999999999999</v>
      </c>
      <c r="L403" s="4">
        <v>10.797000000000001</v>
      </c>
      <c r="M403" s="4">
        <v>10.507999999999999</v>
      </c>
      <c r="N403" s="4">
        <v>6.0510000000000002</v>
      </c>
      <c r="O403" s="4">
        <v>7.7080000000000002</v>
      </c>
      <c r="P403" s="4">
        <v>9.5459999999999994</v>
      </c>
      <c r="Q403" s="4">
        <v>9.4990000000000006</v>
      </c>
      <c r="R403" s="4">
        <v>9.1359999999999992</v>
      </c>
      <c r="S403" s="4">
        <v>14.096</v>
      </c>
      <c r="T403" s="4">
        <v>3.6850000000000001</v>
      </c>
      <c r="U403" s="4">
        <v>12.243</v>
      </c>
      <c r="V403" s="1">
        <v>0.16600000000000001</v>
      </c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  <c r="EM403" s="11"/>
      <c r="EN403" s="11"/>
      <c r="EO403" s="11"/>
      <c r="EP403" s="11"/>
      <c r="EQ403" s="11"/>
      <c r="ER403" s="11"/>
      <c r="ES403" s="11"/>
      <c r="ET403" s="11"/>
      <c r="EU403" s="11"/>
      <c r="EV403" s="11"/>
      <c r="EW403" s="11"/>
      <c r="EX403" s="11"/>
      <c r="EY403" s="11"/>
      <c r="EZ403" s="11"/>
      <c r="FA403" s="11"/>
      <c r="FB403" s="11"/>
      <c r="FC403" s="11"/>
      <c r="FD403" s="11"/>
      <c r="FE403" s="11"/>
      <c r="FF403" s="11"/>
      <c r="FG403" s="11"/>
      <c r="FH403" s="11"/>
      <c r="FI403" s="11"/>
      <c r="FJ403" s="11"/>
      <c r="FK403" s="11"/>
      <c r="FL403" s="11"/>
      <c r="FM403" s="11"/>
      <c r="FN403" s="11"/>
      <c r="FO403" s="11"/>
      <c r="FP403" s="11"/>
      <c r="FQ403" s="11"/>
      <c r="FR403" s="11"/>
      <c r="FS403" s="11"/>
      <c r="FT403" s="11"/>
      <c r="FU403" s="11"/>
      <c r="FV403" s="11"/>
      <c r="FW403" s="11"/>
      <c r="FX403" s="11"/>
      <c r="FY403" s="11"/>
      <c r="FZ403" s="11"/>
      <c r="GA403" s="11"/>
      <c r="GB403" s="11"/>
      <c r="GC403" s="11"/>
      <c r="GD403" s="11"/>
      <c r="GE403" s="11"/>
      <c r="GF403" s="11"/>
      <c r="GG403" s="11"/>
      <c r="GH403" s="11"/>
      <c r="GI403" s="11"/>
      <c r="GJ403" s="11"/>
      <c r="GK403" s="11"/>
      <c r="GL403" s="11"/>
      <c r="GM403" s="11"/>
      <c r="GN403" s="11"/>
      <c r="GO403" s="11"/>
      <c r="GP403" s="11"/>
      <c r="GQ403" s="11"/>
      <c r="GR403" s="11"/>
      <c r="GS403" s="11"/>
      <c r="GT403" s="11"/>
      <c r="GU403" s="11"/>
      <c r="GV403" s="11"/>
      <c r="GW403" s="11"/>
      <c r="GX403" s="11"/>
      <c r="GY403" s="11"/>
      <c r="GZ403" s="11"/>
      <c r="HA403" s="11"/>
      <c r="HB403" s="11"/>
      <c r="HC403" s="11"/>
      <c r="HD403" s="11"/>
      <c r="HE403" s="11"/>
      <c r="HF403" s="11"/>
      <c r="HG403" s="11"/>
      <c r="HH403" s="11"/>
      <c r="HI403" s="11"/>
      <c r="HJ403" s="11"/>
      <c r="HK403" s="11"/>
      <c r="HL403" s="11"/>
      <c r="HM403" s="11"/>
      <c r="HN403" s="11"/>
      <c r="HO403" s="11"/>
      <c r="HP403" s="11"/>
      <c r="HQ403" s="11"/>
      <c r="HR403" s="11"/>
      <c r="HS403" s="11"/>
      <c r="HT403" s="11"/>
      <c r="HU403" s="11"/>
      <c r="HV403" s="11"/>
      <c r="HW403" s="11"/>
      <c r="HX403" s="11"/>
      <c r="HY403" s="11"/>
      <c r="HZ403" s="11"/>
      <c r="IA403" s="11"/>
      <c r="IB403" s="11"/>
      <c r="IC403" s="11"/>
      <c r="ID403" s="11"/>
      <c r="IE403" s="11"/>
      <c r="IF403" s="11"/>
      <c r="IG403" s="11"/>
      <c r="IH403" s="11"/>
      <c r="II403" s="11"/>
      <c r="IJ403" s="11"/>
      <c r="IK403" s="11"/>
      <c r="IL403" s="11"/>
      <c r="IM403" s="11"/>
      <c r="IN403" s="11"/>
      <c r="IO403" s="11"/>
      <c r="IP403" s="11"/>
      <c r="IQ403" s="11"/>
      <c r="IR403" s="11"/>
      <c r="IS403" s="11"/>
      <c r="IT403" s="11"/>
      <c r="IU403" s="11"/>
      <c r="IV403" s="11"/>
      <c r="IW403" s="11"/>
      <c r="IX403" s="11"/>
      <c r="IY403" s="11"/>
      <c r="IZ403" s="11"/>
      <c r="JA403" s="11"/>
      <c r="JB403" s="11"/>
      <c r="JC403" s="11"/>
      <c r="JD403" s="11"/>
      <c r="JE403" s="11"/>
      <c r="JF403" s="11"/>
      <c r="JG403" s="11"/>
      <c r="JH403" s="11"/>
      <c r="JI403" s="11"/>
      <c r="JJ403" s="11"/>
      <c r="JK403" s="11"/>
      <c r="JL403" s="11"/>
      <c r="JM403" s="11"/>
      <c r="JN403" s="11"/>
      <c r="JO403" s="11"/>
      <c r="JP403" s="11"/>
      <c r="JQ403" s="11"/>
      <c r="JR403" s="11"/>
      <c r="JS403" s="11"/>
      <c r="JT403" s="11"/>
      <c r="JU403" s="11"/>
      <c r="JV403" s="11"/>
      <c r="JW403" s="11"/>
      <c r="JX403" s="11"/>
      <c r="JY403" s="11"/>
      <c r="JZ403" s="11"/>
      <c r="KA403" s="11"/>
      <c r="KB403" s="11"/>
      <c r="KC403" s="11"/>
      <c r="KD403" s="11"/>
      <c r="KE403" s="11"/>
      <c r="KF403" s="11"/>
      <c r="KG403" s="11"/>
      <c r="KH403" s="11"/>
      <c r="KI403" s="11"/>
      <c r="KJ403" s="11"/>
      <c r="KK403" s="11"/>
      <c r="KL403" s="11"/>
      <c r="KM403" s="11"/>
      <c r="KN403" s="11"/>
      <c r="KO403" s="11"/>
      <c r="KP403" s="11"/>
      <c r="KQ403" s="11"/>
      <c r="KR403" s="11"/>
      <c r="KS403" s="11"/>
      <c r="KT403" s="11"/>
      <c r="KU403" s="11"/>
      <c r="KV403" s="11"/>
      <c r="KW403" s="11"/>
      <c r="KX403" s="11"/>
      <c r="KY403" s="11"/>
      <c r="KZ403" s="11"/>
      <c r="LA403" s="11"/>
      <c r="LB403" s="11"/>
      <c r="LC403" s="11"/>
      <c r="LD403" s="11"/>
      <c r="LE403" s="11"/>
      <c r="LF403" s="11"/>
      <c r="LG403" s="11"/>
      <c r="LH403" s="11"/>
      <c r="LI403" s="11"/>
      <c r="LJ403" s="11"/>
      <c r="LK403" s="11"/>
      <c r="LL403" s="11"/>
      <c r="LM403" s="11"/>
      <c r="LN403" s="11"/>
      <c r="LO403" s="11"/>
      <c r="LP403" s="11"/>
      <c r="LQ403" s="11"/>
      <c r="LR403" s="11"/>
      <c r="LS403" s="11"/>
      <c r="LT403" s="11"/>
      <c r="LU403" s="11"/>
      <c r="LV403" s="11"/>
      <c r="LW403" s="11"/>
      <c r="LX403" s="11"/>
      <c r="LY403" s="11"/>
      <c r="LZ403" s="11"/>
      <c r="MA403" s="11"/>
      <c r="MB403" s="11"/>
      <c r="MC403" s="11"/>
      <c r="MD403" s="11"/>
      <c r="ME403" s="11"/>
      <c r="MF403" s="11"/>
      <c r="MG403" s="11"/>
      <c r="MH403" s="11"/>
      <c r="MI403" s="11"/>
      <c r="MJ403" s="11"/>
      <c r="MK403" s="11"/>
      <c r="ML403" s="11"/>
      <c r="MM403" s="11"/>
      <c r="MN403" s="11"/>
      <c r="MO403" s="11"/>
      <c r="MP403" s="11"/>
      <c r="MQ403" s="11"/>
      <c r="MR403" s="11"/>
      <c r="MS403" s="11"/>
      <c r="MT403" s="11"/>
      <c r="MU403" s="11"/>
      <c r="MV403" s="11"/>
      <c r="MW403" s="11"/>
      <c r="MX403" s="11"/>
      <c r="MY403" s="11"/>
      <c r="MZ403" s="11"/>
      <c r="NA403" s="11"/>
      <c r="NB403" s="11"/>
      <c r="NC403" s="11"/>
      <c r="ND403" s="11"/>
      <c r="NE403" s="11"/>
      <c r="NF403" s="11"/>
      <c r="NG403" s="11"/>
      <c r="NH403" s="11"/>
      <c r="NI403" s="11"/>
      <c r="NJ403" s="11"/>
      <c r="NK403" s="11"/>
      <c r="NL403" s="11"/>
      <c r="NM403" s="11"/>
      <c r="NN403" s="11"/>
      <c r="NO403" s="11"/>
      <c r="NP403" s="11"/>
      <c r="NQ403" s="11"/>
      <c r="NR403" s="11"/>
      <c r="NS403" s="11"/>
      <c r="NT403" s="11"/>
      <c r="NU403" s="11"/>
      <c r="NV403" s="11"/>
      <c r="NW403" s="11"/>
      <c r="NX403" s="11"/>
      <c r="NY403" s="11"/>
      <c r="NZ403" s="11"/>
      <c r="OA403" s="11"/>
      <c r="OB403" s="11"/>
      <c r="OC403" s="11"/>
      <c r="OD403" s="11"/>
      <c r="OE403" s="11"/>
      <c r="OF403" s="11"/>
      <c r="OG403" s="11"/>
      <c r="OH403" s="11"/>
      <c r="OI403" s="11"/>
      <c r="OJ403" s="11"/>
      <c r="OK403" s="11"/>
      <c r="OL403" s="11"/>
      <c r="OM403" s="11"/>
      <c r="ON403" s="11"/>
      <c r="OO403" s="11"/>
      <c r="OP403" s="11"/>
      <c r="OQ403" s="11"/>
      <c r="OR403" s="11"/>
      <c r="OS403" s="11"/>
      <c r="OT403" s="11"/>
      <c r="OU403" s="11"/>
      <c r="OV403" s="11"/>
      <c r="OW403" s="11"/>
      <c r="OX403" s="11"/>
      <c r="OY403" s="11"/>
      <c r="OZ403" s="11"/>
      <c r="PA403" s="11"/>
      <c r="PB403" s="11"/>
      <c r="PC403" s="11"/>
      <c r="PD403" s="11"/>
      <c r="PE403" s="11"/>
      <c r="PF403" s="11"/>
      <c r="PG403" s="11"/>
      <c r="PH403" s="11"/>
      <c r="PI403" s="11"/>
      <c r="PJ403" s="11"/>
      <c r="PK403" s="11"/>
      <c r="PL403" s="11"/>
      <c r="PM403" s="11"/>
      <c r="PN403" s="11"/>
      <c r="PO403" s="11"/>
      <c r="PP403" s="11"/>
      <c r="PQ403" s="11"/>
      <c r="PR403" s="11"/>
      <c r="PS403" s="11"/>
      <c r="PT403" s="11"/>
      <c r="PU403" s="11"/>
      <c r="PV403" s="11"/>
      <c r="PW403" s="11"/>
      <c r="PX403" s="11"/>
      <c r="PY403" s="11"/>
      <c r="PZ403" s="11"/>
      <c r="QA403" s="11"/>
      <c r="QB403" s="11"/>
      <c r="QC403" s="11"/>
      <c r="QD403" s="11"/>
      <c r="QE403" s="11"/>
      <c r="QF403" s="11"/>
      <c r="QG403" s="11"/>
      <c r="QH403" s="11"/>
      <c r="QI403" s="11"/>
      <c r="QJ403" s="11"/>
      <c r="QK403" s="11"/>
      <c r="QL403" s="11"/>
      <c r="QM403" s="11"/>
      <c r="QN403" s="11"/>
      <c r="QO403" s="11"/>
      <c r="QP403" s="11"/>
      <c r="QQ403" s="11"/>
      <c r="QR403" s="11"/>
      <c r="QS403" s="11"/>
      <c r="QT403" s="11"/>
      <c r="QU403" s="11"/>
      <c r="QV403" s="11"/>
      <c r="QW403" s="11"/>
      <c r="QX403" s="11"/>
      <c r="QY403" s="11"/>
      <c r="QZ403" s="11"/>
      <c r="RA403" s="11"/>
      <c r="RB403" s="11"/>
      <c r="RC403" s="11"/>
      <c r="RD403" s="11"/>
      <c r="RE403" s="11"/>
      <c r="RF403" s="11"/>
      <c r="RG403" s="11"/>
      <c r="RH403" s="11"/>
      <c r="RI403" s="11"/>
      <c r="RJ403" s="11"/>
      <c r="RK403" s="11"/>
      <c r="RL403" s="11"/>
      <c r="RM403" s="11"/>
      <c r="RN403" s="11"/>
      <c r="RO403" s="11"/>
      <c r="RP403" s="11"/>
      <c r="RQ403" s="11"/>
      <c r="RR403" s="11"/>
      <c r="RS403" s="11"/>
      <c r="RT403" s="11"/>
      <c r="RU403" s="11"/>
      <c r="RV403" s="11"/>
      <c r="RW403" s="11"/>
      <c r="RX403" s="11"/>
      <c r="RY403" s="11"/>
      <c r="RZ403" s="11"/>
      <c r="SA403" s="11"/>
      <c r="SB403" s="11"/>
      <c r="SC403" s="11"/>
      <c r="SD403" s="11"/>
      <c r="SE403" s="11"/>
      <c r="SF403" s="11"/>
      <c r="SG403" s="11"/>
      <c r="SH403" s="11"/>
      <c r="SI403" s="11"/>
      <c r="SJ403" s="11"/>
      <c r="SK403" s="11"/>
      <c r="SL403" s="11"/>
      <c r="SM403" s="11"/>
      <c r="SN403" s="11"/>
      <c r="SO403" s="11"/>
      <c r="SP403" s="11"/>
      <c r="SQ403" s="11"/>
      <c r="SR403" s="11"/>
      <c r="SS403" s="11"/>
      <c r="ST403" s="11"/>
      <c r="SU403" s="11"/>
      <c r="SV403" s="11"/>
      <c r="SW403" s="11"/>
      <c r="SX403" s="11"/>
      <c r="SY403" s="11"/>
      <c r="SZ403" s="11"/>
      <c r="TA403" s="11"/>
      <c r="TB403" s="11"/>
      <c r="TC403" s="11"/>
      <c r="TD403" s="11"/>
      <c r="TE403" s="11"/>
      <c r="TF403" s="11"/>
      <c r="TG403" s="11"/>
      <c r="TH403" s="11"/>
      <c r="TI403" s="11"/>
      <c r="TJ403" s="11"/>
      <c r="TK403" s="11"/>
      <c r="TL403" s="11"/>
      <c r="TM403" s="11"/>
      <c r="TN403" s="11"/>
      <c r="TO403" s="11"/>
      <c r="TP403" s="11"/>
      <c r="TQ403" s="11"/>
      <c r="TR403" s="11"/>
      <c r="TS403" s="11"/>
      <c r="TT403" s="11"/>
      <c r="TU403" s="11"/>
      <c r="TV403" s="11"/>
      <c r="TW403" s="11"/>
      <c r="TX403" s="11"/>
      <c r="TY403" s="11"/>
      <c r="TZ403" s="11"/>
    </row>
    <row r="404" spans="1:546" x14ac:dyDescent="0.25">
      <c r="A404" s="11"/>
      <c r="B404" s="72"/>
      <c r="C404" s="1" t="s">
        <v>63</v>
      </c>
      <c r="D404" s="50"/>
      <c r="E404" s="78"/>
      <c r="F404" s="1">
        <v>0</v>
      </c>
      <c r="G404" s="72"/>
      <c r="I404" s="4">
        <v>9.4239999999999995</v>
      </c>
      <c r="J404" s="4">
        <v>4.5810000000000004</v>
      </c>
      <c r="K404" s="4">
        <v>10.894</v>
      </c>
      <c r="L404" s="4">
        <v>9.0579999999999998</v>
      </c>
      <c r="M404" s="4">
        <v>7.6909999999999998</v>
      </c>
      <c r="N404" s="4">
        <v>9.3559999999999999</v>
      </c>
      <c r="O404" s="4">
        <v>10.586</v>
      </c>
      <c r="P404" s="4">
        <v>9.5</v>
      </c>
      <c r="Q404" s="4">
        <v>7.569</v>
      </c>
      <c r="R404" s="4">
        <v>9.9239999999999995</v>
      </c>
      <c r="S404" s="4">
        <v>13.704000000000001</v>
      </c>
      <c r="T404" s="4">
        <v>2.2839999999999998</v>
      </c>
      <c r="U404" s="4">
        <v>9.7620000000000005</v>
      </c>
      <c r="V404" s="4">
        <v>0</v>
      </c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  <c r="EM404" s="11"/>
      <c r="EN404" s="11"/>
      <c r="EO404" s="11"/>
      <c r="EP404" s="11"/>
      <c r="EQ404" s="11"/>
      <c r="ER404" s="11"/>
      <c r="ES404" s="11"/>
      <c r="ET404" s="11"/>
      <c r="EU404" s="11"/>
      <c r="EV404" s="11"/>
      <c r="EW404" s="11"/>
      <c r="EX404" s="11"/>
      <c r="EY404" s="11"/>
      <c r="EZ404" s="11"/>
      <c r="FA404" s="11"/>
      <c r="FB404" s="11"/>
      <c r="FC404" s="11"/>
      <c r="FD404" s="11"/>
      <c r="FE404" s="11"/>
      <c r="FF404" s="11"/>
      <c r="FG404" s="11"/>
      <c r="FH404" s="11"/>
      <c r="FI404" s="11"/>
      <c r="FJ404" s="11"/>
      <c r="FK404" s="11"/>
      <c r="FL404" s="11"/>
      <c r="FM404" s="11"/>
      <c r="FN404" s="11"/>
      <c r="FO404" s="11"/>
      <c r="FP404" s="11"/>
      <c r="FQ404" s="11"/>
      <c r="FR404" s="11"/>
      <c r="FS404" s="11"/>
      <c r="FT404" s="11"/>
      <c r="FU404" s="11"/>
      <c r="FV404" s="11"/>
      <c r="FW404" s="11"/>
      <c r="FX404" s="11"/>
      <c r="FY404" s="11"/>
      <c r="FZ404" s="11"/>
      <c r="GA404" s="11"/>
      <c r="GB404" s="11"/>
      <c r="GC404" s="11"/>
      <c r="GD404" s="11"/>
      <c r="GE404" s="11"/>
      <c r="GF404" s="11"/>
      <c r="GG404" s="11"/>
      <c r="GH404" s="11"/>
      <c r="GI404" s="11"/>
      <c r="GJ404" s="11"/>
      <c r="GK404" s="11"/>
      <c r="GL404" s="11"/>
      <c r="GM404" s="11"/>
      <c r="GN404" s="11"/>
      <c r="GO404" s="11"/>
      <c r="GP404" s="11"/>
      <c r="GQ404" s="11"/>
      <c r="GR404" s="11"/>
      <c r="GS404" s="11"/>
      <c r="GT404" s="11"/>
      <c r="GU404" s="11"/>
      <c r="GV404" s="11"/>
      <c r="GW404" s="11"/>
      <c r="GX404" s="11"/>
      <c r="GY404" s="11"/>
      <c r="GZ404" s="11"/>
      <c r="HA404" s="11"/>
      <c r="HB404" s="11"/>
      <c r="HC404" s="11"/>
      <c r="HD404" s="11"/>
      <c r="HE404" s="11"/>
      <c r="HF404" s="11"/>
      <c r="HG404" s="11"/>
      <c r="HH404" s="11"/>
      <c r="HI404" s="11"/>
      <c r="HJ404" s="11"/>
      <c r="HK404" s="11"/>
      <c r="HL404" s="11"/>
      <c r="HM404" s="11"/>
      <c r="HN404" s="11"/>
      <c r="HO404" s="11"/>
      <c r="HP404" s="11"/>
      <c r="HQ404" s="11"/>
      <c r="HR404" s="11"/>
      <c r="HS404" s="11"/>
      <c r="HT404" s="11"/>
      <c r="HU404" s="11"/>
      <c r="HV404" s="11"/>
      <c r="HW404" s="11"/>
      <c r="HX404" s="11"/>
      <c r="HY404" s="11"/>
      <c r="HZ404" s="11"/>
      <c r="IA404" s="11"/>
      <c r="IB404" s="11"/>
      <c r="IC404" s="11"/>
      <c r="ID404" s="11"/>
      <c r="IE404" s="11"/>
      <c r="IF404" s="11"/>
      <c r="IG404" s="11"/>
      <c r="IH404" s="11"/>
      <c r="II404" s="11"/>
      <c r="IJ404" s="11"/>
      <c r="IK404" s="11"/>
      <c r="IL404" s="11"/>
      <c r="IM404" s="11"/>
      <c r="IN404" s="11"/>
      <c r="IO404" s="11"/>
      <c r="IP404" s="11"/>
      <c r="IQ404" s="11"/>
      <c r="IR404" s="11"/>
      <c r="IS404" s="11"/>
      <c r="IT404" s="11"/>
      <c r="IU404" s="11"/>
      <c r="IV404" s="11"/>
      <c r="IW404" s="11"/>
      <c r="IX404" s="11"/>
      <c r="IY404" s="11"/>
      <c r="IZ404" s="11"/>
      <c r="JA404" s="11"/>
      <c r="JB404" s="11"/>
      <c r="JC404" s="11"/>
      <c r="JD404" s="11"/>
      <c r="JE404" s="11"/>
      <c r="JF404" s="11"/>
      <c r="JG404" s="11"/>
      <c r="JH404" s="11"/>
      <c r="JI404" s="11"/>
      <c r="JJ404" s="11"/>
      <c r="JK404" s="11"/>
      <c r="JL404" s="11"/>
      <c r="JM404" s="11"/>
      <c r="JN404" s="11"/>
      <c r="JO404" s="11"/>
      <c r="JP404" s="11"/>
      <c r="JQ404" s="11"/>
      <c r="JR404" s="11"/>
      <c r="JS404" s="11"/>
      <c r="JT404" s="11"/>
      <c r="JU404" s="11"/>
      <c r="JV404" s="11"/>
      <c r="JW404" s="11"/>
      <c r="JX404" s="11"/>
      <c r="JY404" s="11"/>
      <c r="JZ404" s="11"/>
      <c r="KA404" s="11"/>
      <c r="KB404" s="11"/>
      <c r="KC404" s="11"/>
      <c r="KD404" s="11"/>
      <c r="KE404" s="11"/>
      <c r="KF404" s="11"/>
      <c r="KG404" s="11"/>
      <c r="KH404" s="11"/>
      <c r="KI404" s="11"/>
      <c r="KJ404" s="11"/>
      <c r="KK404" s="11"/>
      <c r="KL404" s="11"/>
      <c r="KM404" s="11"/>
      <c r="KN404" s="11"/>
      <c r="KO404" s="11"/>
      <c r="KP404" s="11"/>
      <c r="KQ404" s="11"/>
      <c r="KR404" s="11"/>
      <c r="KS404" s="11"/>
      <c r="KT404" s="11"/>
      <c r="KU404" s="11"/>
      <c r="KV404" s="11"/>
      <c r="KW404" s="11"/>
      <c r="KX404" s="11"/>
      <c r="KY404" s="11"/>
      <c r="KZ404" s="11"/>
      <c r="LA404" s="11"/>
      <c r="LB404" s="11"/>
      <c r="LC404" s="11"/>
      <c r="LD404" s="11"/>
      <c r="LE404" s="11"/>
      <c r="LF404" s="11"/>
      <c r="LG404" s="11"/>
      <c r="LH404" s="11"/>
      <c r="LI404" s="11"/>
      <c r="LJ404" s="11"/>
      <c r="LK404" s="11"/>
      <c r="LL404" s="11"/>
      <c r="LM404" s="11"/>
      <c r="LN404" s="11"/>
      <c r="LO404" s="11"/>
      <c r="LP404" s="11"/>
      <c r="LQ404" s="11"/>
      <c r="LR404" s="11"/>
      <c r="LS404" s="11"/>
      <c r="LT404" s="11"/>
      <c r="LU404" s="11"/>
      <c r="LV404" s="11"/>
      <c r="LW404" s="11"/>
      <c r="LX404" s="11"/>
      <c r="LY404" s="11"/>
      <c r="LZ404" s="11"/>
      <c r="MA404" s="11"/>
      <c r="MB404" s="11"/>
      <c r="MC404" s="11"/>
      <c r="MD404" s="11"/>
      <c r="ME404" s="11"/>
      <c r="MF404" s="11"/>
      <c r="MG404" s="11"/>
      <c r="MH404" s="11"/>
      <c r="MI404" s="11"/>
      <c r="MJ404" s="11"/>
      <c r="MK404" s="11"/>
      <c r="ML404" s="11"/>
      <c r="MM404" s="11"/>
      <c r="MN404" s="11"/>
      <c r="MO404" s="11"/>
      <c r="MP404" s="11"/>
      <c r="MQ404" s="11"/>
      <c r="MR404" s="11"/>
      <c r="MS404" s="11"/>
      <c r="MT404" s="11"/>
      <c r="MU404" s="11"/>
      <c r="MV404" s="11"/>
      <c r="MW404" s="11"/>
      <c r="MX404" s="11"/>
      <c r="MY404" s="11"/>
      <c r="MZ404" s="11"/>
      <c r="NA404" s="11"/>
      <c r="NB404" s="11"/>
      <c r="NC404" s="11"/>
      <c r="ND404" s="11"/>
      <c r="NE404" s="11"/>
      <c r="NF404" s="11"/>
      <c r="NG404" s="11"/>
      <c r="NH404" s="11"/>
      <c r="NI404" s="11"/>
      <c r="NJ404" s="11"/>
      <c r="NK404" s="11"/>
      <c r="NL404" s="11"/>
      <c r="NM404" s="11"/>
      <c r="NN404" s="11"/>
      <c r="NO404" s="11"/>
      <c r="NP404" s="11"/>
      <c r="NQ404" s="11"/>
      <c r="NR404" s="11"/>
      <c r="NS404" s="11"/>
      <c r="NT404" s="11"/>
      <c r="NU404" s="11"/>
      <c r="NV404" s="11"/>
      <c r="NW404" s="11"/>
      <c r="NX404" s="11"/>
      <c r="NY404" s="11"/>
      <c r="NZ404" s="11"/>
      <c r="OA404" s="11"/>
      <c r="OB404" s="11"/>
      <c r="OC404" s="11"/>
      <c r="OD404" s="11"/>
      <c r="OE404" s="11"/>
      <c r="OF404" s="11"/>
      <c r="OG404" s="11"/>
      <c r="OH404" s="11"/>
      <c r="OI404" s="11"/>
      <c r="OJ404" s="11"/>
      <c r="OK404" s="11"/>
      <c r="OL404" s="11"/>
      <c r="OM404" s="11"/>
      <c r="ON404" s="11"/>
      <c r="OO404" s="11"/>
      <c r="OP404" s="11"/>
      <c r="OQ404" s="11"/>
      <c r="OR404" s="11"/>
      <c r="OS404" s="11"/>
      <c r="OT404" s="11"/>
      <c r="OU404" s="11"/>
      <c r="OV404" s="11"/>
      <c r="OW404" s="11"/>
      <c r="OX404" s="11"/>
      <c r="OY404" s="11"/>
      <c r="OZ404" s="11"/>
      <c r="PA404" s="11"/>
      <c r="PB404" s="11"/>
      <c r="PC404" s="11"/>
      <c r="PD404" s="11"/>
      <c r="PE404" s="11"/>
      <c r="PF404" s="11"/>
      <c r="PG404" s="11"/>
      <c r="PH404" s="11"/>
      <c r="PI404" s="11"/>
      <c r="PJ404" s="11"/>
      <c r="PK404" s="11"/>
      <c r="PL404" s="11"/>
      <c r="PM404" s="11"/>
      <c r="PN404" s="11"/>
      <c r="PO404" s="11"/>
      <c r="PP404" s="11"/>
      <c r="PQ404" s="11"/>
      <c r="PR404" s="11"/>
      <c r="PS404" s="11"/>
      <c r="PT404" s="11"/>
      <c r="PU404" s="11"/>
      <c r="PV404" s="11"/>
      <c r="PW404" s="11"/>
      <c r="PX404" s="11"/>
      <c r="PY404" s="11"/>
      <c r="PZ404" s="11"/>
      <c r="QA404" s="11"/>
      <c r="QB404" s="11"/>
      <c r="QC404" s="11"/>
      <c r="QD404" s="11"/>
      <c r="QE404" s="11"/>
      <c r="QF404" s="11"/>
      <c r="QG404" s="11"/>
      <c r="QH404" s="11"/>
      <c r="QI404" s="11"/>
      <c r="QJ404" s="11"/>
      <c r="QK404" s="11"/>
      <c r="QL404" s="11"/>
      <c r="QM404" s="11"/>
      <c r="QN404" s="11"/>
      <c r="QO404" s="11"/>
      <c r="QP404" s="11"/>
      <c r="QQ404" s="11"/>
      <c r="QR404" s="11"/>
      <c r="QS404" s="11"/>
      <c r="QT404" s="11"/>
      <c r="QU404" s="11"/>
      <c r="QV404" s="11"/>
      <c r="QW404" s="11"/>
      <c r="QX404" s="11"/>
      <c r="QY404" s="11"/>
      <c r="QZ404" s="11"/>
      <c r="RA404" s="11"/>
      <c r="RB404" s="11"/>
      <c r="RC404" s="11"/>
      <c r="RD404" s="11"/>
      <c r="RE404" s="11"/>
      <c r="RF404" s="11"/>
      <c r="RG404" s="11"/>
      <c r="RH404" s="11"/>
      <c r="RI404" s="11"/>
      <c r="RJ404" s="11"/>
      <c r="RK404" s="11"/>
      <c r="RL404" s="11"/>
      <c r="RM404" s="11"/>
      <c r="RN404" s="11"/>
      <c r="RO404" s="11"/>
      <c r="RP404" s="11"/>
      <c r="RQ404" s="11"/>
      <c r="RR404" s="11"/>
      <c r="RS404" s="11"/>
      <c r="RT404" s="11"/>
      <c r="RU404" s="11"/>
      <c r="RV404" s="11"/>
      <c r="RW404" s="11"/>
      <c r="RX404" s="11"/>
      <c r="RY404" s="11"/>
      <c r="RZ404" s="11"/>
      <c r="SA404" s="11"/>
      <c r="SB404" s="11"/>
      <c r="SC404" s="11"/>
      <c r="SD404" s="11"/>
      <c r="SE404" s="11"/>
      <c r="SF404" s="11"/>
      <c r="SG404" s="11"/>
      <c r="SH404" s="11"/>
      <c r="SI404" s="11"/>
      <c r="SJ404" s="11"/>
      <c r="SK404" s="11"/>
      <c r="SL404" s="11"/>
      <c r="SM404" s="11"/>
      <c r="SN404" s="11"/>
      <c r="SO404" s="11"/>
      <c r="SP404" s="11"/>
      <c r="SQ404" s="11"/>
      <c r="SR404" s="11"/>
      <c r="SS404" s="11"/>
      <c r="ST404" s="11"/>
      <c r="SU404" s="11"/>
      <c r="SV404" s="11"/>
      <c r="SW404" s="11"/>
      <c r="SX404" s="11"/>
      <c r="SY404" s="11"/>
      <c r="SZ404" s="11"/>
      <c r="TA404" s="11"/>
      <c r="TB404" s="11"/>
      <c r="TC404" s="11"/>
      <c r="TD404" s="11"/>
      <c r="TE404" s="11"/>
      <c r="TF404" s="11"/>
      <c r="TG404" s="11"/>
      <c r="TH404" s="11"/>
      <c r="TI404" s="11"/>
      <c r="TJ404" s="11"/>
      <c r="TK404" s="11"/>
      <c r="TL404" s="11"/>
      <c r="TM404" s="11"/>
      <c r="TN404" s="11"/>
      <c r="TO404" s="11"/>
      <c r="TP404" s="11"/>
      <c r="TQ404" s="11"/>
      <c r="TR404" s="11"/>
      <c r="TS404" s="11"/>
      <c r="TT404" s="11"/>
      <c r="TU404" s="11"/>
      <c r="TV404" s="11"/>
      <c r="TW404" s="11"/>
      <c r="TX404" s="11"/>
      <c r="TY404" s="11"/>
      <c r="TZ404" s="11"/>
    </row>
    <row r="405" spans="1:546" x14ac:dyDescent="0.25">
      <c r="A405" s="11"/>
      <c r="B405" s="72"/>
      <c r="C405" s="1" t="s">
        <v>47</v>
      </c>
      <c r="D405" s="50"/>
      <c r="E405" s="78"/>
      <c r="F405" s="1">
        <v>8.1000000000000003E-2</v>
      </c>
      <c r="G405" s="72"/>
      <c r="I405" s="4">
        <v>7.9770000000000003</v>
      </c>
      <c r="J405" s="4">
        <v>7.1150000000000002</v>
      </c>
      <c r="K405" s="4">
        <v>10.179</v>
      </c>
      <c r="L405" s="4">
        <v>12.039</v>
      </c>
      <c r="M405" s="4">
        <v>11.957000000000001</v>
      </c>
      <c r="N405" s="4">
        <v>10.41</v>
      </c>
      <c r="O405" s="4">
        <v>9.7089999999999996</v>
      </c>
      <c r="P405" s="4">
        <v>4.6399999999999997</v>
      </c>
      <c r="Q405" s="4">
        <v>11.282</v>
      </c>
      <c r="R405" s="4">
        <v>7.9260000000000002</v>
      </c>
      <c r="S405" s="4">
        <v>11.359</v>
      </c>
      <c r="T405" s="4">
        <v>3.75</v>
      </c>
      <c r="U405" s="4">
        <v>0</v>
      </c>
      <c r="V405" s="4">
        <v>0</v>
      </c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  <c r="EM405" s="11"/>
      <c r="EN405" s="11"/>
      <c r="EO405" s="11"/>
      <c r="EP405" s="11"/>
      <c r="EQ405" s="11"/>
      <c r="ER405" s="11"/>
      <c r="ES405" s="11"/>
      <c r="ET405" s="11"/>
      <c r="EU405" s="11"/>
      <c r="EV405" s="11"/>
      <c r="EW405" s="11"/>
      <c r="EX405" s="11"/>
      <c r="EY405" s="11"/>
      <c r="EZ405" s="11"/>
      <c r="FA405" s="11"/>
      <c r="FB405" s="11"/>
      <c r="FC405" s="11"/>
      <c r="FD405" s="11"/>
      <c r="FE405" s="11"/>
      <c r="FF405" s="11"/>
      <c r="FG405" s="11"/>
      <c r="FH405" s="11"/>
      <c r="FI405" s="11"/>
      <c r="FJ405" s="11"/>
      <c r="FK405" s="11"/>
      <c r="FL405" s="11"/>
      <c r="FM405" s="11"/>
      <c r="FN405" s="11"/>
      <c r="FO405" s="11"/>
      <c r="FP405" s="11"/>
      <c r="FQ405" s="11"/>
      <c r="FR405" s="11"/>
      <c r="FS405" s="11"/>
      <c r="FT405" s="11"/>
      <c r="FU405" s="11"/>
      <c r="FV405" s="11"/>
      <c r="FW405" s="11"/>
      <c r="FX405" s="11"/>
      <c r="FY405" s="11"/>
      <c r="FZ405" s="11"/>
      <c r="GA405" s="11"/>
      <c r="GB405" s="11"/>
      <c r="GC405" s="11"/>
      <c r="GD405" s="11"/>
      <c r="GE405" s="11"/>
      <c r="GF405" s="11"/>
      <c r="GG405" s="11"/>
      <c r="GH405" s="11"/>
      <c r="GI405" s="11"/>
      <c r="GJ405" s="11"/>
      <c r="GK405" s="11"/>
      <c r="GL405" s="11"/>
      <c r="GM405" s="11"/>
      <c r="GN405" s="11"/>
      <c r="GO405" s="11"/>
      <c r="GP405" s="11"/>
      <c r="GQ405" s="11"/>
      <c r="GR405" s="11"/>
      <c r="GS405" s="11"/>
      <c r="GT405" s="11"/>
      <c r="GU405" s="11"/>
      <c r="GV405" s="11"/>
      <c r="GW405" s="11"/>
      <c r="GX405" s="11"/>
      <c r="GY405" s="11"/>
      <c r="GZ405" s="11"/>
      <c r="HA405" s="11"/>
      <c r="HB405" s="11"/>
      <c r="HC405" s="11"/>
      <c r="HD405" s="11"/>
      <c r="HE405" s="11"/>
      <c r="HF405" s="11"/>
      <c r="HG405" s="11"/>
      <c r="HH405" s="11"/>
      <c r="HI405" s="11"/>
      <c r="HJ405" s="11"/>
      <c r="HK405" s="11"/>
      <c r="HL405" s="11"/>
      <c r="HM405" s="11"/>
      <c r="HN405" s="11"/>
      <c r="HO405" s="11"/>
      <c r="HP405" s="11"/>
      <c r="HQ405" s="11"/>
      <c r="HR405" s="11"/>
      <c r="HS405" s="11"/>
      <c r="HT405" s="11"/>
      <c r="HU405" s="11"/>
      <c r="HV405" s="11"/>
      <c r="HW405" s="11"/>
      <c r="HX405" s="11"/>
      <c r="HY405" s="11"/>
      <c r="HZ405" s="11"/>
      <c r="IA405" s="11"/>
      <c r="IB405" s="11"/>
      <c r="IC405" s="11"/>
      <c r="ID405" s="11"/>
      <c r="IE405" s="11"/>
      <c r="IF405" s="11"/>
      <c r="IG405" s="11"/>
      <c r="IH405" s="11"/>
      <c r="II405" s="11"/>
      <c r="IJ405" s="11"/>
      <c r="IK405" s="11"/>
      <c r="IL405" s="11"/>
      <c r="IM405" s="11"/>
      <c r="IN405" s="11"/>
      <c r="IO405" s="11"/>
      <c r="IP405" s="11"/>
      <c r="IQ405" s="11"/>
      <c r="IR405" s="11"/>
      <c r="IS405" s="11"/>
      <c r="IT405" s="11"/>
      <c r="IU405" s="11"/>
      <c r="IV405" s="11"/>
      <c r="IW405" s="11"/>
      <c r="IX405" s="11"/>
      <c r="IY405" s="11"/>
      <c r="IZ405" s="11"/>
      <c r="JA405" s="11"/>
      <c r="JB405" s="11"/>
      <c r="JC405" s="11"/>
      <c r="JD405" s="11"/>
      <c r="JE405" s="11"/>
      <c r="JF405" s="11"/>
      <c r="JG405" s="11"/>
      <c r="JH405" s="11"/>
      <c r="JI405" s="11"/>
      <c r="JJ405" s="11"/>
      <c r="JK405" s="11"/>
      <c r="JL405" s="11"/>
      <c r="JM405" s="11"/>
      <c r="JN405" s="11"/>
      <c r="JO405" s="11"/>
      <c r="JP405" s="11"/>
      <c r="JQ405" s="11"/>
      <c r="JR405" s="11"/>
      <c r="JS405" s="11"/>
      <c r="JT405" s="11"/>
      <c r="JU405" s="11"/>
      <c r="JV405" s="11"/>
      <c r="JW405" s="11"/>
      <c r="JX405" s="11"/>
      <c r="JY405" s="11"/>
      <c r="JZ405" s="11"/>
      <c r="KA405" s="11"/>
      <c r="KB405" s="11"/>
      <c r="KC405" s="11"/>
      <c r="KD405" s="11"/>
      <c r="KE405" s="11"/>
      <c r="KF405" s="11"/>
      <c r="KG405" s="11"/>
      <c r="KH405" s="11"/>
      <c r="KI405" s="11"/>
      <c r="KJ405" s="11"/>
      <c r="KK405" s="11"/>
      <c r="KL405" s="11"/>
      <c r="KM405" s="11"/>
      <c r="KN405" s="11"/>
      <c r="KO405" s="11"/>
      <c r="KP405" s="11"/>
      <c r="KQ405" s="11"/>
      <c r="KR405" s="11"/>
      <c r="KS405" s="11"/>
      <c r="KT405" s="11"/>
      <c r="KU405" s="11"/>
      <c r="KV405" s="11"/>
      <c r="KW405" s="11"/>
      <c r="KX405" s="11"/>
      <c r="KY405" s="11"/>
      <c r="KZ405" s="11"/>
      <c r="LA405" s="11"/>
      <c r="LB405" s="11"/>
      <c r="LC405" s="11"/>
      <c r="LD405" s="11"/>
      <c r="LE405" s="11"/>
      <c r="LF405" s="11"/>
      <c r="LG405" s="11"/>
      <c r="LH405" s="11"/>
      <c r="LI405" s="11"/>
      <c r="LJ405" s="11"/>
      <c r="LK405" s="11"/>
      <c r="LL405" s="11"/>
      <c r="LM405" s="11"/>
      <c r="LN405" s="11"/>
      <c r="LO405" s="11"/>
      <c r="LP405" s="11"/>
      <c r="LQ405" s="11"/>
      <c r="LR405" s="11"/>
      <c r="LS405" s="11"/>
      <c r="LT405" s="11"/>
      <c r="LU405" s="11"/>
      <c r="LV405" s="11"/>
      <c r="LW405" s="11"/>
      <c r="LX405" s="11"/>
      <c r="LY405" s="11"/>
      <c r="LZ405" s="11"/>
      <c r="MA405" s="11"/>
      <c r="MB405" s="11"/>
      <c r="MC405" s="11"/>
      <c r="MD405" s="11"/>
      <c r="ME405" s="11"/>
      <c r="MF405" s="11"/>
      <c r="MG405" s="11"/>
      <c r="MH405" s="11"/>
      <c r="MI405" s="11"/>
      <c r="MJ405" s="11"/>
      <c r="MK405" s="11"/>
      <c r="ML405" s="11"/>
      <c r="MM405" s="11"/>
      <c r="MN405" s="11"/>
      <c r="MO405" s="11"/>
      <c r="MP405" s="11"/>
      <c r="MQ405" s="11"/>
      <c r="MR405" s="11"/>
      <c r="MS405" s="11"/>
      <c r="MT405" s="11"/>
      <c r="MU405" s="11"/>
      <c r="MV405" s="11"/>
      <c r="MW405" s="11"/>
      <c r="MX405" s="11"/>
      <c r="MY405" s="11"/>
      <c r="MZ405" s="11"/>
      <c r="NA405" s="11"/>
      <c r="NB405" s="11"/>
      <c r="NC405" s="11"/>
      <c r="ND405" s="11"/>
      <c r="NE405" s="11"/>
      <c r="NF405" s="11"/>
      <c r="NG405" s="11"/>
      <c r="NH405" s="11"/>
      <c r="NI405" s="11"/>
      <c r="NJ405" s="11"/>
      <c r="NK405" s="11"/>
      <c r="NL405" s="11"/>
      <c r="NM405" s="11"/>
      <c r="NN405" s="11"/>
      <c r="NO405" s="11"/>
      <c r="NP405" s="11"/>
      <c r="NQ405" s="11"/>
      <c r="NR405" s="11"/>
      <c r="NS405" s="11"/>
      <c r="NT405" s="11"/>
      <c r="NU405" s="11"/>
      <c r="NV405" s="11"/>
      <c r="NW405" s="11"/>
      <c r="NX405" s="11"/>
      <c r="NY405" s="11"/>
      <c r="NZ405" s="11"/>
      <c r="OA405" s="11"/>
      <c r="OB405" s="11"/>
      <c r="OC405" s="11"/>
      <c r="OD405" s="11"/>
      <c r="OE405" s="11"/>
      <c r="OF405" s="11"/>
      <c r="OG405" s="11"/>
      <c r="OH405" s="11"/>
      <c r="OI405" s="11"/>
      <c r="OJ405" s="11"/>
      <c r="OK405" s="11"/>
      <c r="OL405" s="11"/>
      <c r="OM405" s="11"/>
      <c r="ON405" s="11"/>
      <c r="OO405" s="11"/>
      <c r="OP405" s="11"/>
      <c r="OQ405" s="11"/>
      <c r="OR405" s="11"/>
      <c r="OS405" s="11"/>
      <c r="OT405" s="11"/>
      <c r="OU405" s="11"/>
      <c r="OV405" s="11"/>
      <c r="OW405" s="11"/>
      <c r="OX405" s="11"/>
      <c r="OY405" s="11"/>
      <c r="OZ405" s="11"/>
      <c r="PA405" s="11"/>
      <c r="PB405" s="11"/>
      <c r="PC405" s="11"/>
      <c r="PD405" s="11"/>
      <c r="PE405" s="11"/>
      <c r="PF405" s="11"/>
      <c r="PG405" s="11"/>
      <c r="PH405" s="11"/>
      <c r="PI405" s="11"/>
      <c r="PJ405" s="11"/>
      <c r="PK405" s="11"/>
      <c r="PL405" s="11"/>
      <c r="PM405" s="11"/>
      <c r="PN405" s="11"/>
      <c r="PO405" s="11"/>
      <c r="PP405" s="11"/>
      <c r="PQ405" s="11"/>
      <c r="PR405" s="11"/>
      <c r="PS405" s="11"/>
      <c r="PT405" s="11"/>
      <c r="PU405" s="11"/>
      <c r="PV405" s="11"/>
      <c r="PW405" s="11"/>
      <c r="PX405" s="11"/>
      <c r="PY405" s="11"/>
      <c r="PZ405" s="11"/>
      <c r="QA405" s="11"/>
      <c r="QB405" s="11"/>
      <c r="QC405" s="11"/>
      <c r="QD405" s="11"/>
      <c r="QE405" s="11"/>
      <c r="QF405" s="11"/>
      <c r="QG405" s="11"/>
      <c r="QH405" s="11"/>
      <c r="QI405" s="11"/>
      <c r="QJ405" s="11"/>
      <c r="QK405" s="11"/>
      <c r="QL405" s="11"/>
      <c r="QM405" s="11"/>
      <c r="QN405" s="11"/>
      <c r="QO405" s="11"/>
      <c r="QP405" s="11"/>
      <c r="QQ405" s="11"/>
      <c r="QR405" s="11"/>
      <c r="QS405" s="11"/>
      <c r="QT405" s="11"/>
      <c r="QU405" s="11"/>
      <c r="QV405" s="11"/>
      <c r="QW405" s="11"/>
      <c r="QX405" s="11"/>
      <c r="QY405" s="11"/>
      <c r="QZ405" s="11"/>
      <c r="RA405" s="11"/>
      <c r="RB405" s="11"/>
      <c r="RC405" s="11"/>
      <c r="RD405" s="11"/>
      <c r="RE405" s="11"/>
      <c r="RF405" s="11"/>
      <c r="RG405" s="11"/>
      <c r="RH405" s="11"/>
      <c r="RI405" s="11"/>
      <c r="RJ405" s="11"/>
      <c r="RK405" s="11"/>
      <c r="RL405" s="11"/>
      <c r="RM405" s="11"/>
      <c r="RN405" s="11"/>
      <c r="RO405" s="11"/>
      <c r="RP405" s="11"/>
      <c r="RQ405" s="11"/>
      <c r="RR405" s="11"/>
      <c r="RS405" s="11"/>
      <c r="RT405" s="11"/>
      <c r="RU405" s="11"/>
      <c r="RV405" s="11"/>
      <c r="RW405" s="11"/>
      <c r="RX405" s="11"/>
      <c r="RY405" s="11"/>
      <c r="RZ405" s="11"/>
      <c r="SA405" s="11"/>
      <c r="SB405" s="11"/>
      <c r="SC405" s="11"/>
      <c r="SD405" s="11"/>
      <c r="SE405" s="11"/>
      <c r="SF405" s="11"/>
      <c r="SG405" s="11"/>
      <c r="SH405" s="11"/>
      <c r="SI405" s="11"/>
      <c r="SJ405" s="11"/>
      <c r="SK405" s="11"/>
      <c r="SL405" s="11"/>
      <c r="SM405" s="11"/>
      <c r="SN405" s="11"/>
      <c r="SO405" s="11"/>
      <c r="SP405" s="11"/>
      <c r="SQ405" s="11"/>
      <c r="SR405" s="11"/>
      <c r="SS405" s="11"/>
      <c r="ST405" s="11"/>
      <c r="SU405" s="11"/>
      <c r="SV405" s="11"/>
      <c r="SW405" s="11"/>
      <c r="SX405" s="11"/>
      <c r="SY405" s="11"/>
      <c r="SZ405" s="11"/>
      <c r="TA405" s="11"/>
      <c r="TB405" s="11"/>
      <c r="TC405" s="11"/>
      <c r="TD405" s="11"/>
      <c r="TE405" s="11"/>
      <c r="TF405" s="11"/>
      <c r="TG405" s="11"/>
      <c r="TH405" s="11"/>
      <c r="TI405" s="11"/>
      <c r="TJ405" s="11"/>
      <c r="TK405" s="11"/>
      <c r="TL405" s="11"/>
      <c r="TM405" s="11"/>
      <c r="TN405" s="11"/>
      <c r="TO405" s="11"/>
      <c r="TP405" s="11"/>
      <c r="TQ405" s="11"/>
      <c r="TR405" s="11"/>
      <c r="TS405" s="11"/>
      <c r="TT405" s="11"/>
      <c r="TU405" s="11"/>
      <c r="TV405" s="11"/>
      <c r="TW405" s="11"/>
      <c r="TX405" s="11"/>
      <c r="TY405" s="11"/>
      <c r="TZ405" s="11"/>
    </row>
    <row r="406" spans="1:546" x14ac:dyDescent="0.25">
      <c r="A406" s="11"/>
      <c r="B406" s="72"/>
      <c r="C406" s="1" t="s">
        <v>70</v>
      </c>
      <c r="D406" s="50"/>
      <c r="E406" s="78"/>
      <c r="F406" s="1">
        <v>3.4000000000000002E-2</v>
      </c>
      <c r="G406" s="72"/>
      <c r="I406" s="4">
        <v>8.8089999999999993</v>
      </c>
      <c r="J406" s="4">
        <v>8.9990000000000006</v>
      </c>
      <c r="K406" s="4">
        <v>6.02</v>
      </c>
      <c r="L406" s="4">
        <v>8.9459999999999997</v>
      </c>
      <c r="M406" s="4">
        <v>8.1300000000000008</v>
      </c>
      <c r="N406" s="4">
        <v>8.4819999999999993</v>
      </c>
      <c r="O406" s="4">
        <v>8.9049999999999994</v>
      </c>
      <c r="P406" s="4">
        <v>5.5049999999999999</v>
      </c>
      <c r="Q406" s="4">
        <v>12.692</v>
      </c>
      <c r="R406" s="4">
        <v>8.3829999999999991</v>
      </c>
      <c r="S406" s="4">
        <v>13.35</v>
      </c>
      <c r="T406" s="4">
        <v>3.347</v>
      </c>
      <c r="U406" s="4">
        <v>12.51</v>
      </c>
      <c r="V406" s="4">
        <v>0</v>
      </c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  <c r="EM406" s="11"/>
      <c r="EN406" s="11"/>
      <c r="EO406" s="11"/>
      <c r="EP406" s="11"/>
      <c r="EQ406" s="11"/>
      <c r="ER406" s="11"/>
      <c r="ES406" s="11"/>
      <c r="ET406" s="11"/>
      <c r="EU406" s="11"/>
      <c r="EV406" s="11"/>
      <c r="EW406" s="11"/>
      <c r="EX406" s="11"/>
      <c r="EY406" s="11"/>
      <c r="EZ406" s="11"/>
      <c r="FA406" s="11"/>
      <c r="FB406" s="11"/>
      <c r="FC406" s="11"/>
      <c r="FD406" s="11"/>
      <c r="FE406" s="11"/>
      <c r="FF406" s="11"/>
      <c r="FG406" s="11"/>
      <c r="FH406" s="11"/>
      <c r="FI406" s="11"/>
      <c r="FJ406" s="11"/>
      <c r="FK406" s="11"/>
      <c r="FL406" s="11"/>
      <c r="FM406" s="11"/>
      <c r="FN406" s="11"/>
      <c r="FO406" s="11"/>
      <c r="FP406" s="11"/>
      <c r="FQ406" s="11"/>
      <c r="FR406" s="11"/>
      <c r="FS406" s="11"/>
      <c r="FT406" s="11"/>
      <c r="FU406" s="11"/>
      <c r="FV406" s="11"/>
      <c r="FW406" s="11"/>
      <c r="FX406" s="11"/>
      <c r="FY406" s="11"/>
      <c r="FZ406" s="11"/>
      <c r="GA406" s="11"/>
      <c r="GB406" s="11"/>
      <c r="GC406" s="11"/>
      <c r="GD406" s="11"/>
      <c r="GE406" s="11"/>
      <c r="GF406" s="11"/>
      <c r="GG406" s="11"/>
      <c r="GH406" s="11"/>
      <c r="GI406" s="11"/>
      <c r="GJ406" s="11"/>
      <c r="GK406" s="11"/>
      <c r="GL406" s="11"/>
      <c r="GM406" s="11"/>
      <c r="GN406" s="11"/>
      <c r="GO406" s="11"/>
      <c r="GP406" s="11"/>
      <c r="GQ406" s="11"/>
      <c r="GR406" s="11"/>
      <c r="GS406" s="11"/>
      <c r="GT406" s="11"/>
      <c r="GU406" s="11"/>
      <c r="GV406" s="11"/>
      <c r="GW406" s="11"/>
      <c r="GX406" s="11"/>
      <c r="GY406" s="11"/>
      <c r="GZ406" s="11"/>
      <c r="HA406" s="11"/>
      <c r="HB406" s="11"/>
      <c r="HC406" s="11"/>
      <c r="HD406" s="11"/>
      <c r="HE406" s="11"/>
      <c r="HF406" s="11"/>
      <c r="HG406" s="11"/>
      <c r="HH406" s="11"/>
      <c r="HI406" s="11"/>
      <c r="HJ406" s="11"/>
      <c r="HK406" s="11"/>
      <c r="HL406" s="11"/>
      <c r="HM406" s="11"/>
      <c r="HN406" s="11"/>
      <c r="HO406" s="11"/>
      <c r="HP406" s="11"/>
      <c r="HQ406" s="11"/>
      <c r="HR406" s="11"/>
      <c r="HS406" s="11"/>
      <c r="HT406" s="11"/>
      <c r="HU406" s="11"/>
      <c r="HV406" s="11"/>
      <c r="HW406" s="11"/>
      <c r="HX406" s="11"/>
      <c r="HY406" s="11"/>
      <c r="HZ406" s="11"/>
      <c r="IA406" s="11"/>
      <c r="IB406" s="11"/>
      <c r="IC406" s="11"/>
      <c r="ID406" s="11"/>
      <c r="IE406" s="11"/>
      <c r="IF406" s="11"/>
      <c r="IG406" s="11"/>
      <c r="IH406" s="11"/>
      <c r="II406" s="11"/>
      <c r="IJ406" s="11"/>
      <c r="IK406" s="11"/>
      <c r="IL406" s="11"/>
      <c r="IM406" s="11"/>
      <c r="IN406" s="11"/>
      <c r="IO406" s="11"/>
      <c r="IP406" s="11"/>
      <c r="IQ406" s="11"/>
      <c r="IR406" s="11"/>
      <c r="IS406" s="11"/>
      <c r="IT406" s="11"/>
      <c r="IU406" s="11"/>
      <c r="IV406" s="11"/>
      <c r="IW406" s="11"/>
      <c r="IX406" s="11"/>
      <c r="IY406" s="11"/>
      <c r="IZ406" s="11"/>
      <c r="JA406" s="11"/>
      <c r="JB406" s="11"/>
      <c r="JC406" s="11"/>
      <c r="JD406" s="11"/>
      <c r="JE406" s="11"/>
      <c r="JF406" s="11"/>
      <c r="JG406" s="11"/>
      <c r="JH406" s="11"/>
      <c r="JI406" s="11"/>
      <c r="JJ406" s="11"/>
      <c r="JK406" s="11"/>
      <c r="JL406" s="11"/>
      <c r="JM406" s="11"/>
      <c r="JN406" s="11"/>
      <c r="JO406" s="11"/>
      <c r="JP406" s="11"/>
      <c r="JQ406" s="11"/>
      <c r="JR406" s="11"/>
      <c r="JS406" s="11"/>
      <c r="JT406" s="11"/>
      <c r="JU406" s="11"/>
      <c r="JV406" s="11"/>
      <c r="JW406" s="11"/>
      <c r="JX406" s="11"/>
      <c r="JY406" s="11"/>
      <c r="JZ406" s="11"/>
      <c r="KA406" s="11"/>
      <c r="KB406" s="11"/>
      <c r="KC406" s="11"/>
      <c r="KD406" s="11"/>
      <c r="KE406" s="11"/>
      <c r="KF406" s="11"/>
      <c r="KG406" s="11"/>
      <c r="KH406" s="11"/>
      <c r="KI406" s="11"/>
      <c r="KJ406" s="11"/>
      <c r="KK406" s="11"/>
      <c r="KL406" s="11"/>
      <c r="KM406" s="11"/>
      <c r="KN406" s="11"/>
      <c r="KO406" s="11"/>
      <c r="KP406" s="11"/>
      <c r="KQ406" s="11"/>
      <c r="KR406" s="11"/>
      <c r="KS406" s="11"/>
      <c r="KT406" s="11"/>
      <c r="KU406" s="11"/>
      <c r="KV406" s="11"/>
      <c r="KW406" s="11"/>
      <c r="KX406" s="11"/>
      <c r="KY406" s="11"/>
      <c r="KZ406" s="11"/>
      <c r="LA406" s="11"/>
      <c r="LB406" s="11"/>
      <c r="LC406" s="11"/>
      <c r="LD406" s="11"/>
      <c r="LE406" s="11"/>
      <c r="LF406" s="11"/>
      <c r="LG406" s="11"/>
      <c r="LH406" s="11"/>
      <c r="LI406" s="11"/>
      <c r="LJ406" s="11"/>
      <c r="LK406" s="11"/>
      <c r="LL406" s="11"/>
      <c r="LM406" s="11"/>
      <c r="LN406" s="11"/>
      <c r="LO406" s="11"/>
      <c r="LP406" s="11"/>
      <c r="LQ406" s="11"/>
      <c r="LR406" s="11"/>
      <c r="LS406" s="11"/>
      <c r="LT406" s="11"/>
      <c r="LU406" s="11"/>
      <c r="LV406" s="11"/>
      <c r="LW406" s="11"/>
      <c r="LX406" s="11"/>
      <c r="LY406" s="11"/>
      <c r="LZ406" s="11"/>
      <c r="MA406" s="11"/>
      <c r="MB406" s="11"/>
      <c r="MC406" s="11"/>
      <c r="MD406" s="11"/>
      <c r="ME406" s="11"/>
      <c r="MF406" s="11"/>
      <c r="MG406" s="11"/>
      <c r="MH406" s="11"/>
      <c r="MI406" s="11"/>
      <c r="MJ406" s="11"/>
      <c r="MK406" s="11"/>
      <c r="ML406" s="11"/>
      <c r="MM406" s="11"/>
      <c r="MN406" s="11"/>
      <c r="MO406" s="11"/>
      <c r="MP406" s="11"/>
      <c r="MQ406" s="11"/>
      <c r="MR406" s="11"/>
      <c r="MS406" s="11"/>
      <c r="MT406" s="11"/>
      <c r="MU406" s="11"/>
      <c r="MV406" s="11"/>
      <c r="MW406" s="11"/>
      <c r="MX406" s="11"/>
      <c r="MY406" s="11"/>
      <c r="MZ406" s="11"/>
      <c r="NA406" s="11"/>
      <c r="NB406" s="11"/>
      <c r="NC406" s="11"/>
      <c r="ND406" s="11"/>
      <c r="NE406" s="11"/>
      <c r="NF406" s="11"/>
      <c r="NG406" s="11"/>
      <c r="NH406" s="11"/>
      <c r="NI406" s="11"/>
      <c r="NJ406" s="11"/>
      <c r="NK406" s="11"/>
      <c r="NL406" s="11"/>
      <c r="NM406" s="11"/>
      <c r="NN406" s="11"/>
      <c r="NO406" s="11"/>
      <c r="NP406" s="11"/>
      <c r="NQ406" s="11"/>
      <c r="NR406" s="11"/>
      <c r="NS406" s="11"/>
      <c r="NT406" s="11"/>
      <c r="NU406" s="11"/>
      <c r="NV406" s="11"/>
      <c r="NW406" s="11"/>
      <c r="NX406" s="11"/>
      <c r="NY406" s="11"/>
      <c r="NZ406" s="11"/>
      <c r="OA406" s="11"/>
      <c r="OB406" s="11"/>
      <c r="OC406" s="11"/>
      <c r="OD406" s="11"/>
      <c r="OE406" s="11"/>
      <c r="OF406" s="11"/>
      <c r="OG406" s="11"/>
      <c r="OH406" s="11"/>
      <c r="OI406" s="11"/>
      <c r="OJ406" s="11"/>
      <c r="OK406" s="11"/>
      <c r="OL406" s="11"/>
      <c r="OM406" s="11"/>
      <c r="ON406" s="11"/>
      <c r="OO406" s="11"/>
      <c r="OP406" s="11"/>
      <c r="OQ406" s="11"/>
      <c r="OR406" s="11"/>
      <c r="OS406" s="11"/>
      <c r="OT406" s="11"/>
      <c r="OU406" s="11"/>
      <c r="OV406" s="11"/>
      <c r="OW406" s="11"/>
      <c r="OX406" s="11"/>
      <c r="OY406" s="11"/>
      <c r="OZ406" s="11"/>
      <c r="PA406" s="11"/>
      <c r="PB406" s="11"/>
      <c r="PC406" s="11"/>
      <c r="PD406" s="11"/>
      <c r="PE406" s="11"/>
      <c r="PF406" s="11"/>
      <c r="PG406" s="11"/>
      <c r="PH406" s="11"/>
      <c r="PI406" s="11"/>
      <c r="PJ406" s="11"/>
      <c r="PK406" s="11"/>
      <c r="PL406" s="11"/>
      <c r="PM406" s="11"/>
      <c r="PN406" s="11"/>
      <c r="PO406" s="11"/>
      <c r="PP406" s="11"/>
      <c r="PQ406" s="11"/>
      <c r="PR406" s="11"/>
      <c r="PS406" s="11"/>
      <c r="PT406" s="11"/>
      <c r="PU406" s="11"/>
      <c r="PV406" s="11"/>
      <c r="PW406" s="11"/>
      <c r="PX406" s="11"/>
      <c r="PY406" s="11"/>
      <c r="PZ406" s="11"/>
      <c r="QA406" s="11"/>
      <c r="QB406" s="11"/>
      <c r="QC406" s="11"/>
      <c r="QD406" s="11"/>
      <c r="QE406" s="11"/>
      <c r="QF406" s="11"/>
      <c r="QG406" s="11"/>
      <c r="QH406" s="11"/>
      <c r="QI406" s="11"/>
      <c r="QJ406" s="11"/>
      <c r="QK406" s="11"/>
      <c r="QL406" s="11"/>
      <c r="QM406" s="11"/>
      <c r="QN406" s="11"/>
      <c r="QO406" s="11"/>
      <c r="QP406" s="11"/>
      <c r="QQ406" s="11"/>
      <c r="QR406" s="11"/>
      <c r="QS406" s="11"/>
      <c r="QT406" s="11"/>
      <c r="QU406" s="11"/>
      <c r="QV406" s="11"/>
      <c r="QW406" s="11"/>
      <c r="QX406" s="11"/>
      <c r="QY406" s="11"/>
      <c r="QZ406" s="11"/>
      <c r="RA406" s="11"/>
      <c r="RB406" s="11"/>
      <c r="RC406" s="11"/>
      <c r="RD406" s="11"/>
      <c r="RE406" s="11"/>
      <c r="RF406" s="11"/>
      <c r="RG406" s="11"/>
      <c r="RH406" s="11"/>
      <c r="RI406" s="11"/>
      <c r="RJ406" s="11"/>
      <c r="RK406" s="11"/>
      <c r="RL406" s="11"/>
      <c r="RM406" s="11"/>
      <c r="RN406" s="11"/>
      <c r="RO406" s="11"/>
      <c r="RP406" s="11"/>
      <c r="RQ406" s="11"/>
      <c r="RR406" s="11"/>
      <c r="RS406" s="11"/>
      <c r="RT406" s="11"/>
      <c r="RU406" s="11"/>
      <c r="RV406" s="11"/>
      <c r="RW406" s="11"/>
      <c r="RX406" s="11"/>
      <c r="RY406" s="11"/>
      <c r="RZ406" s="11"/>
      <c r="SA406" s="11"/>
      <c r="SB406" s="11"/>
      <c r="SC406" s="11"/>
      <c r="SD406" s="11"/>
      <c r="SE406" s="11"/>
      <c r="SF406" s="11"/>
      <c r="SG406" s="11"/>
      <c r="SH406" s="11"/>
      <c r="SI406" s="11"/>
      <c r="SJ406" s="11"/>
      <c r="SK406" s="11"/>
      <c r="SL406" s="11"/>
      <c r="SM406" s="11"/>
      <c r="SN406" s="11"/>
      <c r="SO406" s="11"/>
      <c r="SP406" s="11"/>
      <c r="SQ406" s="11"/>
      <c r="SR406" s="11"/>
      <c r="SS406" s="11"/>
      <c r="ST406" s="11"/>
      <c r="SU406" s="11"/>
      <c r="SV406" s="11"/>
      <c r="SW406" s="11"/>
      <c r="SX406" s="11"/>
      <c r="SY406" s="11"/>
      <c r="SZ406" s="11"/>
      <c r="TA406" s="11"/>
      <c r="TB406" s="11"/>
      <c r="TC406" s="11"/>
      <c r="TD406" s="11"/>
      <c r="TE406" s="11"/>
      <c r="TF406" s="11"/>
      <c r="TG406" s="11"/>
      <c r="TH406" s="11"/>
      <c r="TI406" s="11"/>
      <c r="TJ406" s="11"/>
      <c r="TK406" s="11"/>
      <c r="TL406" s="11"/>
      <c r="TM406" s="11"/>
      <c r="TN406" s="11"/>
      <c r="TO406" s="11"/>
      <c r="TP406" s="11"/>
      <c r="TQ406" s="11"/>
      <c r="TR406" s="11"/>
      <c r="TS406" s="11"/>
      <c r="TT406" s="11"/>
      <c r="TU406" s="11"/>
      <c r="TV406" s="11"/>
      <c r="TW406" s="11"/>
      <c r="TX406" s="11"/>
      <c r="TY406" s="11"/>
      <c r="TZ406" s="11"/>
    </row>
    <row r="407" spans="1:546" x14ac:dyDescent="0.25">
      <c r="A407" s="11"/>
      <c r="B407" s="72"/>
      <c r="C407" s="1" t="s">
        <v>71</v>
      </c>
      <c r="D407" s="50"/>
      <c r="E407" s="79"/>
      <c r="F407" s="1">
        <v>8.5000000000000006E-2</v>
      </c>
      <c r="G407" s="72"/>
      <c r="I407" s="4">
        <v>11.228</v>
      </c>
      <c r="J407" s="4">
        <v>8.7690000000000001</v>
      </c>
      <c r="K407" s="4">
        <v>11.419</v>
      </c>
      <c r="L407" s="4">
        <v>11.988</v>
      </c>
      <c r="M407" s="4">
        <v>7.76</v>
      </c>
      <c r="N407" s="4">
        <v>7.0259999999999998</v>
      </c>
      <c r="O407" s="4">
        <v>9.2850000000000001</v>
      </c>
      <c r="P407" s="4">
        <v>5.758</v>
      </c>
      <c r="Q407" s="4">
        <v>8.5229999999999997</v>
      </c>
      <c r="R407" s="4">
        <v>6.9779999999999998</v>
      </c>
      <c r="S407" s="4">
        <v>13.313000000000001</v>
      </c>
      <c r="T407" s="4">
        <v>1.9850000000000001</v>
      </c>
      <c r="U407" s="4">
        <v>12.792</v>
      </c>
      <c r="V407" s="4">
        <v>0</v>
      </c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  <c r="EM407" s="11"/>
      <c r="EN407" s="11"/>
      <c r="EO407" s="11"/>
      <c r="EP407" s="11"/>
      <c r="EQ407" s="11"/>
      <c r="ER407" s="11"/>
      <c r="ES407" s="11"/>
      <c r="ET407" s="11"/>
      <c r="EU407" s="11"/>
      <c r="EV407" s="11"/>
      <c r="EW407" s="11"/>
      <c r="EX407" s="11"/>
      <c r="EY407" s="11"/>
      <c r="EZ407" s="11"/>
      <c r="FA407" s="11"/>
      <c r="FB407" s="11"/>
      <c r="FC407" s="11"/>
      <c r="FD407" s="11"/>
      <c r="FE407" s="11"/>
      <c r="FF407" s="11"/>
      <c r="FG407" s="11"/>
      <c r="FH407" s="11"/>
      <c r="FI407" s="11"/>
      <c r="FJ407" s="11"/>
      <c r="FK407" s="11"/>
      <c r="FL407" s="11"/>
      <c r="FM407" s="11"/>
      <c r="FN407" s="11"/>
      <c r="FO407" s="11"/>
      <c r="FP407" s="11"/>
      <c r="FQ407" s="11"/>
      <c r="FR407" s="11"/>
      <c r="FS407" s="11"/>
      <c r="FT407" s="11"/>
      <c r="FU407" s="11"/>
      <c r="FV407" s="11"/>
      <c r="FW407" s="11"/>
      <c r="FX407" s="11"/>
      <c r="FY407" s="11"/>
      <c r="FZ407" s="11"/>
      <c r="GA407" s="11"/>
      <c r="GB407" s="11"/>
      <c r="GC407" s="11"/>
      <c r="GD407" s="11"/>
      <c r="GE407" s="11"/>
      <c r="GF407" s="11"/>
      <c r="GG407" s="11"/>
      <c r="GH407" s="11"/>
      <c r="GI407" s="11"/>
      <c r="GJ407" s="11"/>
      <c r="GK407" s="11"/>
      <c r="GL407" s="11"/>
      <c r="GM407" s="11"/>
      <c r="GN407" s="11"/>
      <c r="GO407" s="11"/>
      <c r="GP407" s="11"/>
      <c r="GQ407" s="11"/>
      <c r="GR407" s="11"/>
      <c r="GS407" s="11"/>
      <c r="GT407" s="11"/>
      <c r="GU407" s="11"/>
      <c r="GV407" s="11"/>
      <c r="GW407" s="11"/>
      <c r="GX407" s="11"/>
      <c r="GY407" s="11"/>
      <c r="GZ407" s="11"/>
      <c r="HA407" s="11"/>
      <c r="HB407" s="11"/>
      <c r="HC407" s="11"/>
      <c r="HD407" s="11"/>
      <c r="HE407" s="11"/>
      <c r="HF407" s="11"/>
      <c r="HG407" s="11"/>
      <c r="HH407" s="11"/>
      <c r="HI407" s="11"/>
      <c r="HJ407" s="11"/>
      <c r="HK407" s="11"/>
      <c r="HL407" s="11"/>
      <c r="HM407" s="11"/>
      <c r="HN407" s="11"/>
      <c r="HO407" s="11"/>
      <c r="HP407" s="11"/>
      <c r="HQ407" s="11"/>
      <c r="HR407" s="11"/>
      <c r="HS407" s="11"/>
      <c r="HT407" s="11"/>
      <c r="HU407" s="11"/>
      <c r="HV407" s="11"/>
      <c r="HW407" s="11"/>
      <c r="HX407" s="11"/>
      <c r="HY407" s="11"/>
      <c r="HZ407" s="11"/>
      <c r="IA407" s="11"/>
      <c r="IB407" s="11"/>
      <c r="IC407" s="11"/>
      <c r="ID407" s="11"/>
      <c r="IE407" s="11"/>
      <c r="IF407" s="11"/>
      <c r="IG407" s="11"/>
      <c r="IH407" s="11"/>
      <c r="II407" s="11"/>
      <c r="IJ407" s="11"/>
      <c r="IK407" s="11"/>
      <c r="IL407" s="11"/>
      <c r="IM407" s="11"/>
      <c r="IN407" s="11"/>
      <c r="IO407" s="11"/>
      <c r="IP407" s="11"/>
      <c r="IQ407" s="11"/>
      <c r="IR407" s="11"/>
      <c r="IS407" s="11"/>
      <c r="IT407" s="11"/>
      <c r="IU407" s="11"/>
      <c r="IV407" s="11"/>
      <c r="IW407" s="11"/>
      <c r="IX407" s="11"/>
      <c r="IY407" s="11"/>
      <c r="IZ407" s="11"/>
      <c r="JA407" s="11"/>
      <c r="JB407" s="11"/>
      <c r="JC407" s="11"/>
      <c r="JD407" s="11"/>
      <c r="JE407" s="11"/>
      <c r="JF407" s="11"/>
      <c r="JG407" s="11"/>
      <c r="JH407" s="11"/>
      <c r="JI407" s="11"/>
      <c r="JJ407" s="11"/>
      <c r="JK407" s="11"/>
      <c r="JL407" s="11"/>
      <c r="JM407" s="11"/>
      <c r="JN407" s="11"/>
      <c r="JO407" s="11"/>
      <c r="JP407" s="11"/>
      <c r="JQ407" s="11"/>
      <c r="JR407" s="11"/>
      <c r="JS407" s="11"/>
      <c r="JT407" s="11"/>
      <c r="JU407" s="11"/>
      <c r="JV407" s="11"/>
      <c r="JW407" s="11"/>
      <c r="JX407" s="11"/>
      <c r="JY407" s="11"/>
      <c r="JZ407" s="11"/>
      <c r="KA407" s="11"/>
      <c r="KB407" s="11"/>
      <c r="KC407" s="11"/>
      <c r="KD407" s="11"/>
      <c r="KE407" s="11"/>
      <c r="KF407" s="11"/>
      <c r="KG407" s="11"/>
      <c r="KH407" s="11"/>
      <c r="KI407" s="11"/>
      <c r="KJ407" s="11"/>
      <c r="KK407" s="11"/>
      <c r="KL407" s="11"/>
      <c r="KM407" s="11"/>
      <c r="KN407" s="11"/>
      <c r="KO407" s="11"/>
      <c r="KP407" s="11"/>
      <c r="KQ407" s="11"/>
      <c r="KR407" s="11"/>
      <c r="KS407" s="11"/>
      <c r="KT407" s="11"/>
      <c r="KU407" s="11"/>
      <c r="KV407" s="11"/>
      <c r="KW407" s="11"/>
      <c r="KX407" s="11"/>
      <c r="KY407" s="11"/>
      <c r="KZ407" s="11"/>
      <c r="LA407" s="11"/>
      <c r="LB407" s="11"/>
      <c r="LC407" s="11"/>
      <c r="LD407" s="11"/>
      <c r="LE407" s="11"/>
      <c r="LF407" s="11"/>
      <c r="LG407" s="11"/>
      <c r="LH407" s="11"/>
      <c r="LI407" s="11"/>
      <c r="LJ407" s="11"/>
      <c r="LK407" s="11"/>
      <c r="LL407" s="11"/>
      <c r="LM407" s="11"/>
      <c r="LN407" s="11"/>
      <c r="LO407" s="11"/>
      <c r="LP407" s="11"/>
      <c r="LQ407" s="11"/>
      <c r="LR407" s="11"/>
      <c r="LS407" s="11"/>
      <c r="LT407" s="11"/>
      <c r="LU407" s="11"/>
      <c r="LV407" s="11"/>
      <c r="LW407" s="11"/>
      <c r="LX407" s="11"/>
      <c r="LY407" s="11"/>
      <c r="LZ407" s="11"/>
      <c r="MA407" s="11"/>
      <c r="MB407" s="11"/>
      <c r="MC407" s="11"/>
      <c r="MD407" s="11"/>
      <c r="ME407" s="11"/>
      <c r="MF407" s="11"/>
      <c r="MG407" s="11"/>
      <c r="MH407" s="11"/>
      <c r="MI407" s="11"/>
      <c r="MJ407" s="11"/>
      <c r="MK407" s="11"/>
      <c r="ML407" s="11"/>
      <c r="MM407" s="11"/>
      <c r="MN407" s="11"/>
      <c r="MO407" s="11"/>
      <c r="MP407" s="11"/>
      <c r="MQ407" s="11"/>
      <c r="MR407" s="11"/>
      <c r="MS407" s="11"/>
      <c r="MT407" s="11"/>
      <c r="MU407" s="11"/>
      <c r="MV407" s="11"/>
      <c r="MW407" s="11"/>
      <c r="MX407" s="11"/>
      <c r="MY407" s="11"/>
      <c r="MZ407" s="11"/>
      <c r="NA407" s="11"/>
      <c r="NB407" s="11"/>
      <c r="NC407" s="11"/>
      <c r="ND407" s="11"/>
      <c r="NE407" s="11"/>
      <c r="NF407" s="11"/>
      <c r="NG407" s="11"/>
      <c r="NH407" s="11"/>
      <c r="NI407" s="11"/>
      <c r="NJ407" s="11"/>
      <c r="NK407" s="11"/>
      <c r="NL407" s="11"/>
      <c r="NM407" s="11"/>
      <c r="NN407" s="11"/>
      <c r="NO407" s="11"/>
      <c r="NP407" s="11"/>
      <c r="NQ407" s="11"/>
      <c r="NR407" s="11"/>
      <c r="NS407" s="11"/>
      <c r="NT407" s="11"/>
      <c r="NU407" s="11"/>
      <c r="NV407" s="11"/>
      <c r="NW407" s="11"/>
      <c r="NX407" s="11"/>
      <c r="NY407" s="11"/>
      <c r="NZ407" s="11"/>
      <c r="OA407" s="11"/>
      <c r="OB407" s="11"/>
      <c r="OC407" s="11"/>
      <c r="OD407" s="11"/>
      <c r="OE407" s="11"/>
      <c r="OF407" s="11"/>
      <c r="OG407" s="11"/>
      <c r="OH407" s="11"/>
      <c r="OI407" s="11"/>
      <c r="OJ407" s="11"/>
      <c r="OK407" s="11"/>
      <c r="OL407" s="11"/>
      <c r="OM407" s="11"/>
      <c r="ON407" s="11"/>
      <c r="OO407" s="11"/>
      <c r="OP407" s="11"/>
      <c r="OQ407" s="11"/>
      <c r="OR407" s="11"/>
      <c r="OS407" s="11"/>
      <c r="OT407" s="11"/>
      <c r="OU407" s="11"/>
      <c r="OV407" s="11"/>
      <c r="OW407" s="11"/>
      <c r="OX407" s="11"/>
      <c r="OY407" s="11"/>
      <c r="OZ407" s="11"/>
      <c r="PA407" s="11"/>
      <c r="PB407" s="11"/>
      <c r="PC407" s="11"/>
      <c r="PD407" s="11"/>
      <c r="PE407" s="11"/>
      <c r="PF407" s="11"/>
      <c r="PG407" s="11"/>
      <c r="PH407" s="11"/>
      <c r="PI407" s="11"/>
      <c r="PJ407" s="11"/>
      <c r="PK407" s="11"/>
      <c r="PL407" s="11"/>
      <c r="PM407" s="11"/>
      <c r="PN407" s="11"/>
      <c r="PO407" s="11"/>
      <c r="PP407" s="11"/>
      <c r="PQ407" s="11"/>
      <c r="PR407" s="11"/>
      <c r="PS407" s="11"/>
      <c r="PT407" s="11"/>
      <c r="PU407" s="11"/>
      <c r="PV407" s="11"/>
      <c r="PW407" s="11"/>
      <c r="PX407" s="11"/>
      <c r="PY407" s="11"/>
      <c r="PZ407" s="11"/>
      <c r="QA407" s="11"/>
      <c r="QB407" s="11"/>
      <c r="QC407" s="11"/>
      <c r="QD407" s="11"/>
      <c r="QE407" s="11"/>
      <c r="QF407" s="11"/>
      <c r="QG407" s="11"/>
      <c r="QH407" s="11"/>
      <c r="QI407" s="11"/>
      <c r="QJ407" s="11"/>
      <c r="QK407" s="11"/>
      <c r="QL407" s="11"/>
      <c r="QM407" s="11"/>
      <c r="QN407" s="11"/>
      <c r="QO407" s="11"/>
      <c r="QP407" s="11"/>
      <c r="QQ407" s="11"/>
      <c r="QR407" s="11"/>
      <c r="QS407" s="11"/>
      <c r="QT407" s="11"/>
      <c r="QU407" s="11"/>
      <c r="QV407" s="11"/>
      <c r="QW407" s="11"/>
      <c r="QX407" s="11"/>
      <c r="QY407" s="11"/>
      <c r="QZ407" s="11"/>
      <c r="RA407" s="11"/>
      <c r="RB407" s="11"/>
      <c r="RC407" s="11"/>
      <c r="RD407" s="11"/>
      <c r="RE407" s="11"/>
      <c r="RF407" s="11"/>
      <c r="RG407" s="11"/>
      <c r="RH407" s="11"/>
      <c r="RI407" s="11"/>
      <c r="RJ407" s="11"/>
      <c r="RK407" s="11"/>
      <c r="RL407" s="11"/>
      <c r="RM407" s="11"/>
      <c r="RN407" s="11"/>
      <c r="RO407" s="11"/>
      <c r="RP407" s="11"/>
      <c r="RQ407" s="11"/>
      <c r="RR407" s="11"/>
      <c r="RS407" s="11"/>
      <c r="RT407" s="11"/>
      <c r="RU407" s="11"/>
      <c r="RV407" s="11"/>
      <c r="RW407" s="11"/>
      <c r="RX407" s="11"/>
      <c r="RY407" s="11"/>
      <c r="RZ407" s="11"/>
      <c r="SA407" s="11"/>
      <c r="SB407" s="11"/>
      <c r="SC407" s="11"/>
      <c r="SD407" s="11"/>
      <c r="SE407" s="11"/>
      <c r="SF407" s="11"/>
      <c r="SG407" s="11"/>
      <c r="SH407" s="11"/>
      <c r="SI407" s="11"/>
      <c r="SJ407" s="11"/>
      <c r="SK407" s="11"/>
      <c r="SL407" s="11"/>
      <c r="SM407" s="11"/>
      <c r="SN407" s="11"/>
      <c r="SO407" s="11"/>
      <c r="SP407" s="11"/>
      <c r="SQ407" s="11"/>
      <c r="SR407" s="11"/>
      <c r="SS407" s="11"/>
      <c r="ST407" s="11"/>
      <c r="SU407" s="11"/>
      <c r="SV407" s="11"/>
      <c r="SW407" s="11"/>
      <c r="SX407" s="11"/>
      <c r="SY407" s="11"/>
      <c r="SZ407" s="11"/>
      <c r="TA407" s="11"/>
      <c r="TB407" s="11"/>
      <c r="TC407" s="11"/>
      <c r="TD407" s="11"/>
      <c r="TE407" s="11"/>
      <c r="TF407" s="11"/>
      <c r="TG407" s="11"/>
      <c r="TH407" s="11"/>
      <c r="TI407" s="11"/>
      <c r="TJ407" s="11"/>
      <c r="TK407" s="11"/>
      <c r="TL407" s="11"/>
      <c r="TM407" s="11"/>
      <c r="TN407" s="11"/>
      <c r="TO407" s="11"/>
      <c r="TP407" s="11"/>
      <c r="TQ407" s="11"/>
      <c r="TR407" s="11"/>
      <c r="TS407" s="11"/>
      <c r="TT407" s="11"/>
      <c r="TU407" s="11"/>
      <c r="TV407" s="11"/>
      <c r="TW407" s="11"/>
      <c r="TX407" s="11"/>
      <c r="TY407" s="11"/>
      <c r="TZ407" s="11"/>
    </row>
    <row r="408" spans="1:546" x14ac:dyDescent="0.25">
      <c r="A408" s="11"/>
      <c r="F408" s="1">
        <v>9.1999999999999998E-2</v>
      </c>
      <c r="G408" s="72"/>
      <c r="I408" s="4">
        <v>0.61199999999999999</v>
      </c>
      <c r="J408" s="4">
        <v>3.84</v>
      </c>
      <c r="K408" s="4">
        <v>5.6070000000000002</v>
      </c>
      <c r="L408" s="4">
        <v>2.3660000000000001</v>
      </c>
      <c r="M408" s="4">
        <v>1.8009999999999999</v>
      </c>
      <c r="N408" s="4">
        <v>2.258</v>
      </c>
      <c r="O408" s="4">
        <v>5.5330000000000004</v>
      </c>
      <c r="P408" s="4">
        <v>3.1829999999999998</v>
      </c>
      <c r="Q408" s="4">
        <v>3.5070000000000001</v>
      </c>
      <c r="R408" s="4">
        <v>5.55</v>
      </c>
      <c r="S408" s="4">
        <v>1.1399999999999999</v>
      </c>
      <c r="T408" s="4">
        <v>1.756</v>
      </c>
      <c r="U408" s="4">
        <v>3.0219999999999998</v>
      </c>
      <c r="V408" s="4">
        <v>0</v>
      </c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  <c r="EM408" s="11"/>
      <c r="EN408" s="11"/>
      <c r="EO408" s="11"/>
      <c r="EP408" s="11"/>
      <c r="EQ408" s="11"/>
      <c r="ER408" s="11"/>
      <c r="ES408" s="11"/>
      <c r="ET408" s="11"/>
      <c r="EU408" s="11"/>
      <c r="EV408" s="11"/>
      <c r="EW408" s="11"/>
      <c r="EX408" s="11"/>
      <c r="EY408" s="11"/>
      <c r="EZ408" s="11"/>
      <c r="FA408" s="11"/>
      <c r="FB408" s="11"/>
      <c r="FC408" s="11"/>
      <c r="FD408" s="11"/>
      <c r="FE408" s="11"/>
      <c r="FF408" s="11"/>
      <c r="FG408" s="11"/>
      <c r="FH408" s="11"/>
      <c r="FI408" s="11"/>
      <c r="FJ408" s="11"/>
      <c r="FK408" s="11"/>
      <c r="FL408" s="11"/>
      <c r="FM408" s="11"/>
      <c r="FN408" s="11"/>
      <c r="FO408" s="11"/>
      <c r="FP408" s="11"/>
      <c r="FQ408" s="11"/>
      <c r="FR408" s="11"/>
      <c r="FS408" s="11"/>
      <c r="FT408" s="11"/>
      <c r="FU408" s="11"/>
      <c r="FV408" s="11"/>
      <c r="FW408" s="11"/>
      <c r="FX408" s="11"/>
      <c r="FY408" s="11"/>
      <c r="FZ408" s="11"/>
      <c r="GA408" s="11"/>
      <c r="GB408" s="11"/>
      <c r="GC408" s="11"/>
      <c r="GD408" s="11"/>
      <c r="GE408" s="11"/>
      <c r="GF408" s="11"/>
      <c r="GG408" s="11"/>
      <c r="GH408" s="11"/>
      <c r="GI408" s="11"/>
      <c r="GJ408" s="11"/>
      <c r="GK408" s="11"/>
      <c r="GL408" s="11"/>
      <c r="GM408" s="11"/>
      <c r="GN408" s="11"/>
      <c r="GO408" s="11"/>
      <c r="GP408" s="11"/>
      <c r="GQ408" s="11"/>
      <c r="GR408" s="11"/>
      <c r="GS408" s="11"/>
      <c r="GT408" s="11"/>
      <c r="GU408" s="11"/>
      <c r="GV408" s="11"/>
      <c r="GW408" s="11"/>
      <c r="GX408" s="11"/>
      <c r="GY408" s="11"/>
      <c r="GZ408" s="11"/>
      <c r="HA408" s="11"/>
      <c r="HB408" s="11"/>
      <c r="HC408" s="11"/>
      <c r="HD408" s="11"/>
      <c r="HE408" s="11"/>
      <c r="HF408" s="11"/>
      <c r="HG408" s="11"/>
      <c r="HH408" s="11"/>
      <c r="HI408" s="11"/>
      <c r="HJ408" s="11"/>
      <c r="HK408" s="11"/>
      <c r="HL408" s="11"/>
      <c r="HM408" s="11"/>
      <c r="HN408" s="11"/>
      <c r="HO408" s="11"/>
      <c r="HP408" s="11"/>
      <c r="HQ408" s="11"/>
      <c r="HR408" s="11"/>
      <c r="HS408" s="11"/>
      <c r="HT408" s="11"/>
      <c r="HU408" s="11"/>
      <c r="HV408" s="11"/>
      <c r="HW408" s="11"/>
      <c r="HX408" s="11"/>
      <c r="HY408" s="11"/>
      <c r="HZ408" s="11"/>
      <c r="IA408" s="11"/>
      <c r="IB408" s="11"/>
      <c r="IC408" s="11"/>
      <c r="ID408" s="11"/>
      <c r="IE408" s="11"/>
      <c r="IF408" s="11"/>
      <c r="IG408" s="11"/>
      <c r="IH408" s="11"/>
      <c r="II408" s="11"/>
      <c r="IJ408" s="11"/>
      <c r="IK408" s="11"/>
      <c r="IL408" s="11"/>
      <c r="IM408" s="11"/>
      <c r="IN408" s="11"/>
      <c r="IO408" s="11"/>
      <c r="IP408" s="11"/>
      <c r="IQ408" s="11"/>
      <c r="IR408" s="11"/>
      <c r="IS408" s="11"/>
      <c r="IT408" s="11"/>
      <c r="IU408" s="11"/>
      <c r="IV408" s="11"/>
      <c r="IW408" s="11"/>
      <c r="IX408" s="11"/>
      <c r="IY408" s="11"/>
      <c r="IZ408" s="11"/>
      <c r="JA408" s="11"/>
      <c r="JB408" s="11"/>
      <c r="JC408" s="11"/>
      <c r="JD408" s="11"/>
      <c r="JE408" s="11"/>
      <c r="JF408" s="11"/>
      <c r="JG408" s="11"/>
      <c r="JH408" s="11"/>
      <c r="JI408" s="11"/>
      <c r="JJ408" s="11"/>
      <c r="JK408" s="11"/>
      <c r="JL408" s="11"/>
      <c r="JM408" s="11"/>
      <c r="JN408" s="11"/>
      <c r="JO408" s="11"/>
      <c r="JP408" s="11"/>
      <c r="JQ408" s="11"/>
      <c r="JR408" s="11"/>
      <c r="JS408" s="11"/>
      <c r="JT408" s="11"/>
      <c r="JU408" s="11"/>
      <c r="JV408" s="11"/>
      <c r="JW408" s="11"/>
      <c r="JX408" s="11"/>
      <c r="JY408" s="11"/>
      <c r="JZ408" s="11"/>
      <c r="KA408" s="11"/>
      <c r="KB408" s="11"/>
      <c r="KC408" s="11"/>
      <c r="KD408" s="11"/>
      <c r="KE408" s="11"/>
      <c r="KF408" s="11"/>
      <c r="KG408" s="11"/>
      <c r="KH408" s="11"/>
      <c r="KI408" s="11"/>
      <c r="KJ408" s="11"/>
      <c r="KK408" s="11"/>
      <c r="KL408" s="11"/>
      <c r="KM408" s="11"/>
      <c r="KN408" s="11"/>
      <c r="KO408" s="11"/>
      <c r="KP408" s="11"/>
      <c r="KQ408" s="11"/>
      <c r="KR408" s="11"/>
      <c r="KS408" s="11"/>
      <c r="KT408" s="11"/>
      <c r="KU408" s="11"/>
      <c r="KV408" s="11"/>
      <c r="KW408" s="11"/>
      <c r="KX408" s="11"/>
      <c r="KY408" s="11"/>
      <c r="KZ408" s="11"/>
      <c r="LA408" s="11"/>
      <c r="LB408" s="11"/>
      <c r="LC408" s="11"/>
      <c r="LD408" s="11"/>
      <c r="LE408" s="11"/>
      <c r="LF408" s="11"/>
      <c r="LG408" s="11"/>
      <c r="LH408" s="11"/>
      <c r="LI408" s="11"/>
      <c r="LJ408" s="11"/>
      <c r="LK408" s="11"/>
      <c r="LL408" s="11"/>
      <c r="LM408" s="11"/>
      <c r="LN408" s="11"/>
      <c r="LO408" s="11"/>
      <c r="LP408" s="11"/>
      <c r="LQ408" s="11"/>
      <c r="LR408" s="11"/>
      <c r="LS408" s="11"/>
      <c r="LT408" s="11"/>
      <c r="LU408" s="11"/>
      <c r="LV408" s="11"/>
      <c r="LW408" s="11"/>
      <c r="LX408" s="11"/>
      <c r="LY408" s="11"/>
      <c r="LZ408" s="11"/>
      <c r="MA408" s="11"/>
      <c r="MB408" s="11"/>
      <c r="MC408" s="11"/>
      <c r="MD408" s="11"/>
      <c r="ME408" s="11"/>
      <c r="MF408" s="11"/>
      <c r="MG408" s="11"/>
      <c r="MH408" s="11"/>
      <c r="MI408" s="11"/>
      <c r="MJ408" s="11"/>
      <c r="MK408" s="11"/>
      <c r="ML408" s="11"/>
      <c r="MM408" s="11"/>
      <c r="MN408" s="11"/>
      <c r="MO408" s="11"/>
      <c r="MP408" s="11"/>
      <c r="MQ408" s="11"/>
      <c r="MR408" s="11"/>
      <c r="MS408" s="11"/>
      <c r="MT408" s="11"/>
      <c r="MU408" s="11"/>
      <c r="MV408" s="11"/>
      <c r="MW408" s="11"/>
      <c r="MX408" s="11"/>
      <c r="MY408" s="11"/>
      <c r="MZ408" s="11"/>
      <c r="NA408" s="11"/>
      <c r="NB408" s="11"/>
      <c r="NC408" s="11"/>
      <c r="ND408" s="11"/>
      <c r="NE408" s="11"/>
      <c r="NF408" s="11"/>
      <c r="NG408" s="11"/>
      <c r="NH408" s="11"/>
      <c r="NI408" s="11"/>
      <c r="NJ408" s="11"/>
      <c r="NK408" s="11"/>
      <c r="NL408" s="11"/>
      <c r="NM408" s="11"/>
      <c r="NN408" s="11"/>
      <c r="NO408" s="11"/>
      <c r="NP408" s="11"/>
      <c r="NQ408" s="11"/>
      <c r="NR408" s="11"/>
      <c r="NS408" s="11"/>
      <c r="NT408" s="11"/>
      <c r="NU408" s="11"/>
      <c r="NV408" s="11"/>
      <c r="NW408" s="11"/>
      <c r="NX408" s="11"/>
      <c r="NY408" s="11"/>
      <c r="NZ408" s="11"/>
      <c r="OA408" s="11"/>
      <c r="OB408" s="11"/>
      <c r="OC408" s="11"/>
      <c r="OD408" s="11"/>
      <c r="OE408" s="11"/>
      <c r="OF408" s="11"/>
      <c r="OG408" s="11"/>
      <c r="OH408" s="11"/>
      <c r="OI408" s="11"/>
      <c r="OJ408" s="11"/>
      <c r="OK408" s="11"/>
      <c r="OL408" s="11"/>
      <c r="OM408" s="11"/>
      <c r="ON408" s="11"/>
      <c r="OO408" s="11"/>
      <c r="OP408" s="11"/>
      <c r="OQ408" s="11"/>
      <c r="OR408" s="11"/>
      <c r="OS408" s="11"/>
      <c r="OT408" s="11"/>
      <c r="OU408" s="11"/>
      <c r="OV408" s="11"/>
      <c r="OW408" s="11"/>
      <c r="OX408" s="11"/>
      <c r="OY408" s="11"/>
      <c r="OZ408" s="11"/>
      <c r="PA408" s="11"/>
      <c r="PB408" s="11"/>
      <c r="PC408" s="11"/>
      <c r="PD408" s="11"/>
      <c r="PE408" s="11"/>
      <c r="PF408" s="11"/>
      <c r="PG408" s="11"/>
      <c r="PH408" s="11"/>
      <c r="PI408" s="11"/>
      <c r="PJ408" s="11"/>
      <c r="PK408" s="11"/>
      <c r="PL408" s="11"/>
      <c r="PM408" s="11"/>
      <c r="PN408" s="11"/>
      <c r="PO408" s="11"/>
      <c r="PP408" s="11"/>
      <c r="PQ408" s="11"/>
      <c r="PR408" s="11"/>
      <c r="PS408" s="11"/>
      <c r="PT408" s="11"/>
      <c r="PU408" s="11"/>
      <c r="PV408" s="11"/>
      <c r="PW408" s="11"/>
      <c r="PX408" s="11"/>
      <c r="PY408" s="11"/>
      <c r="PZ408" s="11"/>
      <c r="QA408" s="11"/>
      <c r="QB408" s="11"/>
      <c r="QC408" s="11"/>
      <c r="QD408" s="11"/>
      <c r="QE408" s="11"/>
      <c r="QF408" s="11"/>
      <c r="QG408" s="11"/>
      <c r="QH408" s="11"/>
      <c r="QI408" s="11"/>
      <c r="QJ408" s="11"/>
      <c r="QK408" s="11"/>
      <c r="QL408" s="11"/>
      <c r="QM408" s="11"/>
      <c r="QN408" s="11"/>
      <c r="QO408" s="11"/>
      <c r="QP408" s="11"/>
      <c r="QQ408" s="11"/>
      <c r="QR408" s="11"/>
      <c r="QS408" s="11"/>
      <c r="QT408" s="11"/>
      <c r="QU408" s="11"/>
      <c r="QV408" s="11"/>
      <c r="QW408" s="11"/>
      <c r="QX408" s="11"/>
      <c r="QY408" s="11"/>
      <c r="QZ408" s="11"/>
      <c r="RA408" s="11"/>
      <c r="RB408" s="11"/>
      <c r="RC408" s="11"/>
      <c r="RD408" s="11"/>
      <c r="RE408" s="11"/>
      <c r="RF408" s="11"/>
      <c r="RG408" s="11"/>
      <c r="RH408" s="11"/>
      <c r="RI408" s="11"/>
      <c r="RJ408" s="11"/>
      <c r="RK408" s="11"/>
      <c r="RL408" s="11"/>
      <c r="RM408" s="11"/>
      <c r="RN408" s="11"/>
      <c r="RO408" s="11"/>
      <c r="RP408" s="11"/>
      <c r="RQ408" s="11"/>
      <c r="RR408" s="11"/>
      <c r="RS408" s="11"/>
      <c r="RT408" s="11"/>
      <c r="RU408" s="11"/>
      <c r="RV408" s="11"/>
      <c r="RW408" s="11"/>
      <c r="RX408" s="11"/>
      <c r="RY408" s="11"/>
      <c r="RZ408" s="11"/>
      <c r="SA408" s="11"/>
      <c r="SB408" s="11"/>
      <c r="SC408" s="11"/>
      <c r="SD408" s="11"/>
      <c r="SE408" s="11"/>
      <c r="SF408" s="11"/>
      <c r="SG408" s="11"/>
      <c r="SH408" s="11"/>
      <c r="SI408" s="11"/>
      <c r="SJ408" s="11"/>
      <c r="SK408" s="11"/>
      <c r="SL408" s="11"/>
      <c r="SM408" s="11"/>
      <c r="SN408" s="11"/>
      <c r="SO408" s="11"/>
      <c r="SP408" s="11"/>
      <c r="SQ408" s="11"/>
      <c r="SR408" s="11"/>
      <c r="SS408" s="11"/>
      <c r="ST408" s="11"/>
      <c r="SU408" s="11"/>
      <c r="SV408" s="11"/>
      <c r="SW408" s="11"/>
      <c r="SX408" s="11"/>
      <c r="SY408" s="11"/>
      <c r="SZ408" s="11"/>
      <c r="TA408" s="11"/>
      <c r="TB408" s="11"/>
      <c r="TC408" s="11"/>
      <c r="TD408" s="11"/>
      <c r="TE408" s="11"/>
      <c r="TF408" s="11"/>
      <c r="TG408" s="11"/>
      <c r="TH408" s="11"/>
      <c r="TI408" s="11"/>
      <c r="TJ408" s="11"/>
      <c r="TK408" s="11"/>
      <c r="TL408" s="11"/>
      <c r="TM408" s="11"/>
      <c r="TN408" s="11"/>
      <c r="TO408" s="11"/>
      <c r="TP408" s="11"/>
      <c r="TQ408" s="11"/>
      <c r="TR408" s="11"/>
      <c r="TS408" s="11"/>
      <c r="TT408" s="11"/>
      <c r="TU408" s="11"/>
      <c r="TV408" s="11"/>
      <c r="TW408" s="11"/>
      <c r="TX408" s="11"/>
      <c r="TY408" s="11"/>
      <c r="TZ408" s="11"/>
    </row>
    <row r="409" spans="1:546" x14ac:dyDescent="0.25">
      <c r="A409" s="11"/>
      <c r="F409" s="1">
        <v>2.3E-2</v>
      </c>
      <c r="G409" s="72"/>
      <c r="I409" s="4">
        <v>0.754</v>
      </c>
      <c r="J409" s="4">
        <v>0.64200000000000002</v>
      </c>
      <c r="K409" s="4">
        <v>5.2990000000000004</v>
      </c>
      <c r="L409" s="4">
        <v>2.0089999999999999</v>
      </c>
      <c r="M409" s="4">
        <v>2.0459999999999998</v>
      </c>
      <c r="N409" s="4">
        <v>3.0739999999999998</v>
      </c>
      <c r="O409" s="4">
        <v>3.8279999999999998</v>
      </c>
      <c r="P409" s="4">
        <v>6.7</v>
      </c>
      <c r="Q409" s="4">
        <v>3.254</v>
      </c>
      <c r="R409" s="4">
        <v>3.8860000000000001</v>
      </c>
      <c r="S409" s="4">
        <v>1.518</v>
      </c>
      <c r="T409" s="4">
        <v>3.0030000000000001</v>
      </c>
      <c r="U409" s="4">
        <v>4.2779999999999996</v>
      </c>
      <c r="V409" s="4">
        <v>0</v>
      </c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  <c r="EM409" s="11"/>
      <c r="EN409" s="11"/>
      <c r="EO409" s="11"/>
      <c r="EP409" s="11"/>
      <c r="EQ409" s="11"/>
      <c r="ER409" s="11"/>
      <c r="ES409" s="11"/>
      <c r="ET409" s="11"/>
      <c r="EU409" s="11"/>
      <c r="EV409" s="11"/>
      <c r="EW409" s="11"/>
      <c r="EX409" s="11"/>
      <c r="EY409" s="11"/>
      <c r="EZ409" s="11"/>
      <c r="FA409" s="11"/>
      <c r="FB409" s="11"/>
      <c r="FC409" s="11"/>
      <c r="FD409" s="11"/>
      <c r="FE409" s="11"/>
      <c r="FF409" s="11"/>
      <c r="FG409" s="11"/>
      <c r="FH409" s="11"/>
      <c r="FI409" s="11"/>
      <c r="FJ409" s="11"/>
      <c r="FK409" s="11"/>
      <c r="FL409" s="11"/>
      <c r="FM409" s="11"/>
      <c r="FN409" s="11"/>
      <c r="FO409" s="11"/>
      <c r="FP409" s="11"/>
      <c r="FQ409" s="11"/>
      <c r="FR409" s="11"/>
      <c r="FS409" s="11"/>
      <c r="FT409" s="11"/>
      <c r="FU409" s="11"/>
      <c r="FV409" s="11"/>
      <c r="FW409" s="11"/>
      <c r="FX409" s="11"/>
      <c r="FY409" s="11"/>
      <c r="FZ409" s="11"/>
      <c r="GA409" s="11"/>
      <c r="GB409" s="11"/>
      <c r="GC409" s="11"/>
      <c r="GD409" s="11"/>
      <c r="GE409" s="11"/>
      <c r="GF409" s="11"/>
      <c r="GG409" s="11"/>
      <c r="GH409" s="11"/>
      <c r="GI409" s="11"/>
      <c r="GJ409" s="11"/>
      <c r="GK409" s="11"/>
      <c r="GL409" s="11"/>
      <c r="GM409" s="11"/>
      <c r="GN409" s="11"/>
      <c r="GO409" s="11"/>
      <c r="GP409" s="11"/>
      <c r="GQ409" s="11"/>
      <c r="GR409" s="11"/>
      <c r="GS409" s="11"/>
      <c r="GT409" s="11"/>
      <c r="GU409" s="11"/>
      <c r="GV409" s="11"/>
      <c r="GW409" s="11"/>
      <c r="GX409" s="11"/>
      <c r="GY409" s="11"/>
      <c r="GZ409" s="11"/>
      <c r="HA409" s="11"/>
      <c r="HB409" s="11"/>
      <c r="HC409" s="11"/>
      <c r="HD409" s="11"/>
      <c r="HE409" s="11"/>
      <c r="HF409" s="11"/>
      <c r="HG409" s="11"/>
      <c r="HH409" s="11"/>
      <c r="HI409" s="11"/>
      <c r="HJ409" s="11"/>
      <c r="HK409" s="11"/>
      <c r="HL409" s="11"/>
      <c r="HM409" s="11"/>
      <c r="HN409" s="11"/>
      <c r="HO409" s="11"/>
      <c r="HP409" s="11"/>
      <c r="HQ409" s="11"/>
      <c r="HR409" s="11"/>
      <c r="HS409" s="11"/>
      <c r="HT409" s="11"/>
      <c r="HU409" s="11"/>
      <c r="HV409" s="11"/>
      <c r="HW409" s="11"/>
      <c r="HX409" s="11"/>
      <c r="HY409" s="11"/>
      <c r="HZ409" s="11"/>
      <c r="IA409" s="11"/>
      <c r="IB409" s="11"/>
      <c r="IC409" s="11"/>
      <c r="ID409" s="11"/>
      <c r="IE409" s="11"/>
      <c r="IF409" s="11"/>
      <c r="IG409" s="11"/>
      <c r="IH409" s="11"/>
      <c r="II409" s="11"/>
      <c r="IJ409" s="11"/>
      <c r="IK409" s="11"/>
      <c r="IL409" s="11"/>
      <c r="IM409" s="11"/>
      <c r="IN409" s="11"/>
      <c r="IO409" s="11"/>
      <c r="IP409" s="11"/>
      <c r="IQ409" s="11"/>
      <c r="IR409" s="11"/>
      <c r="IS409" s="11"/>
      <c r="IT409" s="11"/>
      <c r="IU409" s="11"/>
      <c r="IV409" s="11"/>
      <c r="IW409" s="11"/>
      <c r="IX409" s="11"/>
      <c r="IY409" s="11"/>
      <c r="IZ409" s="11"/>
      <c r="JA409" s="11"/>
      <c r="JB409" s="11"/>
      <c r="JC409" s="11"/>
      <c r="JD409" s="11"/>
      <c r="JE409" s="11"/>
      <c r="JF409" s="11"/>
      <c r="JG409" s="11"/>
      <c r="JH409" s="11"/>
      <c r="JI409" s="11"/>
      <c r="JJ409" s="11"/>
      <c r="JK409" s="11"/>
      <c r="JL409" s="11"/>
      <c r="JM409" s="11"/>
      <c r="JN409" s="11"/>
      <c r="JO409" s="11"/>
      <c r="JP409" s="11"/>
      <c r="JQ409" s="11"/>
      <c r="JR409" s="11"/>
      <c r="JS409" s="11"/>
      <c r="JT409" s="11"/>
      <c r="JU409" s="11"/>
      <c r="JV409" s="11"/>
      <c r="JW409" s="11"/>
      <c r="JX409" s="11"/>
      <c r="JY409" s="11"/>
      <c r="JZ409" s="11"/>
      <c r="KA409" s="11"/>
      <c r="KB409" s="11"/>
      <c r="KC409" s="11"/>
      <c r="KD409" s="11"/>
      <c r="KE409" s="11"/>
      <c r="KF409" s="11"/>
      <c r="KG409" s="11"/>
      <c r="KH409" s="11"/>
      <c r="KI409" s="11"/>
      <c r="KJ409" s="11"/>
      <c r="KK409" s="11"/>
      <c r="KL409" s="11"/>
      <c r="KM409" s="11"/>
      <c r="KN409" s="11"/>
      <c r="KO409" s="11"/>
      <c r="KP409" s="11"/>
      <c r="KQ409" s="11"/>
      <c r="KR409" s="11"/>
      <c r="KS409" s="11"/>
      <c r="KT409" s="11"/>
      <c r="KU409" s="11"/>
      <c r="KV409" s="11"/>
      <c r="KW409" s="11"/>
      <c r="KX409" s="11"/>
      <c r="KY409" s="11"/>
      <c r="KZ409" s="11"/>
      <c r="LA409" s="11"/>
      <c r="LB409" s="11"/>
      <c r="LC409" s="11"/>
      <c r="LD409" s="11"/>
      <c r="LE409" s="11"/>
      <c r="LF409" s="11"/>
      <c r="LG409" s="11"/>
      <c r="LH409" s="11"/>
      <c r="LI409" s="11"/>
      <c r="LJ409" s="11"/>
      <c r="LK409" s="11"/>
      <c r="LL409" s="11"/>
      <c r="LM409" s="11"/>
      <c r="LN409" s="11"/>
      <c r="LO409" s="11"/>
      <c r="LP409" s="11"/>
      <c r="LQ409" s="11"/>
      <c r="LR409" s="11"/>
      <c r="LS409" s="11"/>
      <c r="LT409" s="11"/>
      <c r="LU409" s="11"/>
      <c r="LV409" s="11"/>
      <c r="LW409" s="11"/>
      <c r="LX409" s="11"/>
      <c r="LY409" s="11"/>
      <c r="LZ409" s="11"/>
      <c r="MA409" s="11"/>
      <c r="MB409" s="11"/>
      <c r="MC409" s="11"/>
      <c r="MD409" s="11"/>
      <c r="ME409" s="11"/>
      <c r="MF409" s="11"/>
      <c r="MG409" s="11"/>
      <c r="MH409" s="11"/>
      <c r="MI409" s="11"/>
      <c r="MJ409" s="11"/>
      <c r="MK409" s="11"/>
      <c r="ML409" s="11"/>
      <c r="MM409" s="11"/>
      <c r="MN409" s="11"/>
      <c r="MO409" s="11"/>
      <c r="MP409" s="11"/>
      <c r="MQ409" s="11"/>
      <c r="MR409" s="11"/>
      <c r="MS409" s="11"/>
      <c r="MT409" s="11"/>
      <c r="MU409" s="11"/>
      <c r="MV409" s="11"/>
      <c r="MW409" s="11"/>
      <c r="MX409" s="11"/>
      <c r="MY409" s="11"/>
      <c r="MZ409" s="11"/>
      <c r="NA409" s="11"/>
      <c r="NB409" s="11"/>
      <c r="NC409" s="11"/>
      <c r="ND409" s="11"/>
      <c r="NE409" s="11"/>
      <c r="NF409" s="11"/>
      <c r="NG409" s="11"/>
      <c r="NH409" s="11"/>
      <c r="NI409" s="11"/>
      <c r="NJ409" s="11"/>
      <c r="NK409" s="11"/>
      <c r="NL409" s="11"/>
      <c r="NM409" s="11"/>
      <c r="NN409" s="11"/>
      <c r="NO409" s="11"/>
      <c r="NP409" s="11"/>
      <c r="NQ409" s="11"/>
      <c r="NR409" s="11"/>
      <c r="NS409" s="11"/>
      <c r="NT409" s="11"/>
      <c r="NU409" s="11"/>
      <c r="NV409" s="11"/>
      <c r="NW409" s="11"/>
      <c r="NX409" s="11"/>
      <c r="NY409" s="11"/>
      <c r="NZ409" s="11"/>
      <c r="OA409" s="11"/>
      <c r="OB409" s="11"/>
      <c r="OC409" s="11"/>
      <c r="OD409" s="11"/>
      <c r="OE409" s="11"/>
      <c r="OF409" s="11"/>
      <c r="OG409" s="11"/>
      <c r="OH409" s="11"/>
      <c r="OI409" s="11"/>
      <c r="OJ409" s="11"/>
      <c r="OK409" s="11"/>
      <c r="OL409" s="11"/>
      <c r="OM409" s="11"/>
      <c r="ON409" s="11"/>
      <c r="OO409" s="11"/>
      <c r="OP409" s="11"/>
      <c r="OQ409" s="11"/>
      <c r="OR409" s="11"/>
      <c r="OS409" s="11"/>
      <c r="OT409" s="11"/>
      <c r="OU409" s="11"/>
      <c r="OV409" s="11"/>
      <c r="OW409" s="11"/>
      <c r="OX409" s="11"/>
      <c r="OY409" s="11"/>
      <c r="OZ409" s="11"/>
      <c r="PA409" s="11"/>
      <c r="PB409" s="11"/>
      <c r="PC409" s="11"/>
      <c r="PD409" s="11"/>
      <c r="PE409" s="11"/>
      <c r="PF409" s="11"/>
      <c r="PG409" s="11"/>
      <c r="PH409" s="11"/>
      <c r="PI409" s="11"/>
      <c r="PJ409" s="11"/>
      <c r="PK409" s="11"/>
      <c r="PL409" s="11"/>
      <c r="PM409" s="11"/>
      <c r="PN409" s="11"/>
      <c r="PO409" s="11"/>
      <c r="PP409" s="11"/>
      <c r="PQ409" s="11"/>
      <c r="PR409" s="11"/>
      <c r="PS409" s="11"/>
      <c r="PT409" s="11"/>
      <c r="PU409" s="11"/>
      <c r="PV409" s="11"/>
      <c r="PW409" s="11"/>
      <c r="PX409" s="11"/>
      <c r="PY409" s="11"/>
      <c r="PZ409" s="11"/>
      <c r="QA409" s="11"/>
      <c r="QB409" s="11"/>
      <c r="QC409" s="11"/>
      <c r="QD409" s="11"/>
      <c r="QE409" s="11"/>
      <c r="QF409" s="11"/>
      <c r="QG409" s="11"/>
      <c r="QH409" s="11"/>
      <c r="QI409" s="11"/>
      <c r="QJ409" s="11"/>
      <c r="QK409" s="11"/>
      <c r="QL409" s="11"/>
      <c r="QM409" s="11"/>
      <c r="QN409" s="11"/>
      <c r="QO409" s="11"/>
      <c r="QP409" s="11"/>
      <c r="QQ409" s="11"/>
      <c r="QR409" s="11"/>
      <c r="QS409" s="11"/>
      <c r="QT409" s="11"/>
      <c r="QU409" s="11"/>
      <c r="QV409" s="11"/>
      <c r="QW409" s="11"/>
      <c r="QX409" s="11"/>
      <c r="QY409" s="11"/>
      <c r="QZ409" s="11"/>
      <c r="RA409" s="11"/>
      <c r="RB409" s="11"/>
      <c r="RC409" s="11"/>
      <c r="RD409" s="11"/>
      <c r="RE409" s="11"/>
      <c r="RF409" s="11"/>
      <c r="RG409" s="11"/>
      <c r="RH409" s="11"/>
      <c r="RI409" s="11"/>
      <c r="RJ409" s="11"/>
      <c r="RK409" s="11"/>
      <c r="RL409" s="11"/>
      <c r="RM409" s="11"/>
      <c r="RN409" s="11"/>
      <c r="RO409" s="11"/>
      <c r="RP409" s="11"/>
      <c r="RQ409" s="11"/>
      <c r="RR409" s="11"/>
      <c r="RS409" s="11"/>
      <c r="RT409" s="11"/>
      <c r="RU409" s="11"/>
      <c r="RV409" s="11"/>
      <c r="RW409" s="11"/>
      <c r="RX409" s="11"/>
      <c r="RY409" s="11"/>
      <c r="RZ409" s="11"/>
      <c r="SA409" s="11"/>
      <c r="SB409" s="11"/>
      <c r="SC409" s="11"/>
      <c r="SD409" s="11"/>
      <c r="SE409" s="11"/>
      <c r="SF409" s="11"/>
      <c r="SG409" s="11"/>
      <c r="SH409" s="11"/>
      <c r="SI409" s="11"/>
      <c r="SJ409" s="11"/>
      <c r="SK409" s="11"/>
      <c r="SL409" s="11"/>
      <c r="SM409" s="11"/>
      <c r="SN409" s="11"/>
      <c r="SO409" s="11"/>
      <c r="SP409" s="11"/>
      <c r="SQ409" s="11"/>
      <c r="SR409" s="11"/>
      <c r="SS409" s="11"/>
      <c r="ST409" s="11"/>
      <c r="SU409" s="11"/>
      <c r="SV409" s="11"/>
      <c r="SW409" s="11"/>
      <c r="SX409" s="11"/>
      <c r="SY409" s="11"/>
      <c r="SZ409" s="11"/>
      <c r="TA409" s="11"/>
      <c r="TB409" s="11"/>
      <c r="TC409" s="11"/>
      <c r="TD409" s="11"/>
      <c r="TE409" s="11"/>
      <c r="TF409" s="11"/>
      <c r="TG409" s="11"/>
      <c r="TH409" s="11"/>
      <c r="TI409" s="11"/>
      <c r="TJ409" s="11"/>
      <c r="TK409" s="11"/>
      <c r="TL409" s="11"/>
      <c r="TM409" s="11"/>
      <c r="TN409" s="11"/>
      <c r="TO409" s="11"/>
      <c r="TP409" s="11"/>
      <c r="TQ409" s="11"/>
      <c r="TR409" s="11"/>
      <c r="TS409" s="11"/>
      <c r="TT409" s="11"/>
      <c r="TU409" s="11"/>
      <c r="TV409" s="11"/>
      <c r="TW409" s="11"/>
      <c r="TX409" s="11"/>
      <c r="TY409" s="11"/>
      <c r="TZ409" s="11"/>
    </row>
    <row r="410" spans="1:546" x14ac:dyDescent="0.25">
      <c r="A410" s="11"/>
      <c r="F410" s="1">
        <v>0.157</v>
      </c>
      <c r="G410" s="72"/>
      <c r="I410" s="4">
        <v>4.5060000000000002</v>
      </c>
      <c r="J410" s="4">
        <v>7.3650000000000002</v>
      </c>
      <c r="K410" s="4">
        <v>5.8810000000000002</v>
      </c>
      <c r="L410" s="4">
        <v>3.5259999999999998</v>
      </c>
      <c r="M410" s="4">
        <v>4.9649999999999999</v>
      </c>
      <c r="N410" s="4">
        <v>5.2160000000000002</v>
      </c>
      <c r="O410" s="4">
        <v>5.907</v>
      </c>
      <c r="P410" s="4">
        <v>3.0129999999999999</v>
      </c>
      <c r="Q410" s="4">
        <v>4.9029999999999996</v>
      </c>
      <c r="R410" s="4">
        <v>5.093</v>
      </c>
      <c r="S410" s="4">
        <v>3.2120000000000002</v>
      </c>
      <c r="T410" s="4">
        <v>1.883</v>
      </c>
      <c r="U410" s="4">
        <v>4.8789999999999996</v>
      </c>
      <c r="V410" s="4">
        <v>0</v>
      </c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  <c r="EM410" s="11"/>
      <c r="EN410" s="11"/>
      <c r="EO410" s="11"/>
      <c r="EP410" s="11"/>
      <c r="EQ410" s="11"/>
      <c r="ER410" s="11"/>
      <c r="ES410" s="11"/>
      <c r="ET410" s="11"/>
      <c r="EU410" s="11"/>
      <c r="EV410" s="11"/>
      <c r="EW410" s="11"/>
      <c r="EX410" s="11"/>
      <c r="EY410" s="11"/>
      <c r="EZ410" s="11"/>
      <c r="FA410" s="11"/>
      <c r="FB410" s="11"/>
      <c r="FC410" s="11"/>
      <c r="FD410" s="11"/>
      <c r="FE410" s="11"/>
      <c r="FF410" s="11"/>
      <c r="FG410" s="11"/>
      <c r="FH410" s="11"/>
      <c r="FI410" s="11"/>
      <c r="FJ410" s="11"/>
      <c r="FK410" s="11"/>
      <c r="FL410" s="11"/>
      <c r="FM410" s="11"/>
      <c r="FN410" s="11"/>
      <c r="FO410" s="11"/>
      <c r="FP410" s="11"/>
      <c r="FQ410" s="11"/>
      <c r="FR410" s="11"/>
      <c r="FS410" s="11"/>
      <c r="FT410" s="11"/>
      <c r="FU410" s="11"/>
      <c r="FV410" s="11"/>
      <c r="FW410" s="11"/>
      <c r="FX410" s="11"/>
      <c r="FY410" s="11"/>
      <c r="FZ410" s="11"/>
      <c r="GA410" s="11"/>
      <c r="GB410" s="11"/>
      <c r="GC410" s="11"/>
      <c r="GD410" s="11"/>
      <c r="GE410" s="11"/>
      <c r="GF410" s="11"/>
      <c r="GG410" s="11"/>
      <c r="GH410" s="11"/>
      <c r="GI410" s="11"/>
      <c r="GJ410" s="11"/>
      <c r="GK410" s="11"/>
      <c r="GL410" s="11"/>
      <c r="GM410" s="11"/>
      <c r="GN410" s="11"/>
      <c r="GO410" s="11"/>
      <c r="GP410" s="11"/>
      <c r="GQ410" s="11"/>
      <c r="GR410" s="11"/>
      <c r="GS410" s="11"/>
      <c r="GT410" s="11"/>
      <c r="GU410" s="11"/>
      <c r="GV410" s="11"/>
      <c r="GW410" s="11"/>
      <c r="GX410" s="11"/>
      <c r="GY410" s="11"/>
      <c r="GZ410" s="11"/>
      <c r="HA410" s="11"/>
      <c r="HB410" s="11"/>
      <c r="HC410" s="11"/>
      <c r="HD410" s="11"/>
      <c r="HE410" s="11"/>
      <c r="HF410" s="11"/>
      <c r="HG410" s="11"/>
      <c r="HH410" s="11"/>
      <c r="HI410" s="11"/>
      <c r="HJ410" s="11"/>
      <c r="HK410" s="11"/>
      <c r="HL410" s="11"/>
      <c r="HM410" s="11"/>
      <c r="HN410" s="11"/>
      <c r="HO410" s="11"/>
      <c r="HP410" s="11"/>
      <c r="HQ410" s="11"/>
      <c r="HR410" s="11"/>
      <c r="HS410" s="11"/>
      <c r="HT410" s="11"/>
      <c r="HU410" s="11"/>
      <c r="HV410" s="11"/>
      <c r="HW410" s="11"/>
      <c r="HX410" s="11"/>
      <c r="HY410" s="11"/>
      <c r="HZ410" s="11"/>
      <c r="IA410" s="11"/>
      <c r="IB410" s="11"/>
      <c r="IC410" s="11"/>
      <c r="ID410" s="11"/>
      <c r="IE410" s="11"/>
      <c r="IF410" s="11"/>
      <c r="IG410" s="11"/>
      <c r="IH410" s="11"/>
      <c r="II410" s="11"/>
      <c r="IJ410" s="11"/>
      <c r="IK410" s="11"/>
      <c r="IL410" s="11"/>
      <c r="IM410" s="11"/>
      <c r="IN410" s="11"/>
      <c r="IO410" s="11"/>
      <c r="IP410" s="11"/>
      <c r="IQ410" s="11"/>
      <c r="IR410" s="11"/>
      <c r="IS410" s="11"/>
      <c r="IT410" s="11"/>
      <c r="IU410" s="11"/>
      <c r="IV410" s="11"/>
      <c r="IW410" s="11"/>
      <c r="IX410" s="11"/>
      <c r="IY410" s="11"/>
      <c r="IZ410" s="11"/>
      <c r="JA410" s="11"/>
      <c r="JB410" s="11"/>
      <c r="JC410" s="11"/>
      <c r="JD410" s="11"/>
      <c r="JE410" s="11"/>
      <c r="JF410" s="11"/>
      <c r="JG410" s="11"/>
      <c r="JH410" s="11"/>
      <c r="JI410" s="11"/>
      <c r="JJ410" s="11"/>
      <c r="JK410" s="11"/>
      <c r="JL410" s="11"/>
      <c r="JM410" s="11"/>
      <c r="JN410" s="11"/>
      <c r="JO410" s="11"/>
      <c r="JP410" s="11"/>
      <c r="JQ410" s="11"/>
      <c r="JR410" s="11"/>
      <c r="JS410" s="11"/>
      <c r="JT410" s="11"/>
      <c r="JU410" s="11"/>
      <c r="JV410" s="11"/>
      <c r="JW410" s="11"/>
      <c r="JX410" s="11"/>
      <c r="JY410" s="11"/>
      <c r="JZ410" s="11"/>
      <c r="KA410" s="11"/>
      <c r="KB410" s="11"/>
      <c r="KC410" s="11"/>
      <c r="KD410" s="11"/>
      <c r="KE410" s="11"/>
      <c r="KF410" s="11"/>
      <c r="KG410" s="11"/>
      <c r="KH410" s="11"/>
      <c r="KI410" s="11"/>
      <c r="KJ410" s="11"/>
      <c r="KK410" s="11"/>
      <c r="KL410" s="11"/>
      <c r="KM410" s="11"/>
      <c r="KN410" s="11"/>
      <c r="KO410" s="11"/>
      <c r="KP410" s="11"/>
      <c r="KQ410" s="11"/>
      <c r="KR410" s="11"/>
      <c r="KS410" s="11"/>
      <c r="KT410" s="11"/>
      <c r="KU410" s="11"/>
      <c r="KV410" s="11"/>
      <c r="KW410" s="11"/>
      <c r="KX410" s="11"/>
      <c r="KY410" s="11"/>
      <c r="KZ410" s="11"/>
      <c r="LA410" s="11"/>
      <c r="LB410" s="11"/>
      <c r="LC410" s="11"/>
      <c r="LD410" s="11"/>
      <c r="LE410" s="11"/>
      <c r="LF410" s="11"/>
      <c r="LG410" s="11"/>
      <c r="LH410" s="11"/>
      <c r="LI410" s="11"/>
      <c r="LJ410" s="11"/>
      <c r="LK410" s="11"/>
      <c r="LL410" s="11"/>
      <c r="LM410" s="11"/>
      <c r="LN410" s="11"/>
      <c r="LO410" s="11"/>
      <c r="LP410" s="11"/>
      <c r="LQ410" s="11"/>
      <c r="LR410" s="11"/>
      <c r="LS410" s="11"/>
      <c r="LT410" s="11"/>
      <c r="LU410" s="11"/>
      <c r="LV410" s="11"/>
      <c r="LW410" s="11"/>
      <c r="LX410" s="11"/>
      <c r="LY410" s="11"/>
      <c r="LZ410" s="11"/>
      <c r="MA410" s="11"/>
      <c r="MB410" s="11"/>
      <c r="MC410" s="11"/>
      <c r="MD410" s="11"/>
      <c r="ME410" s="11"/>
      <c r="MF410" s="11"/>
      <c r="MG410" s="11"/>
      <c r="MH410" s="11"/>
      <c r="MI410" s="11"/>
      <c r="MJ410" s="11"/>
      <c r="MK410" s="11"/>
      <c r="ML410" s="11"/>
      <c r="MM410" s="11"/>
      <c r="MN410" s="11"/>
      <c r="MO410" s="11"/>
      <c r="MP410" s="11"/>
      <c r="MQ410" s="11"/>
      <c r="MR410" s="11"/>
      <c r="MS410" s="11"/>
      <c r="MT410" s="11"/>
      <c r="MU410" s="11"/>
      <c r="MV410" s="11"/>
      <c r="MW410" s="11"/>
      <c r="MX410" s="11"/>
      <c r="MY410" s="11"/>
      <c r="MZ410" s="11"/>
      <c r="NA410" s="11"/>
      <c r="NB410" s="11"/>
      <c r="NC410" s="11"/>
      <c r="ND410" s="11"/>
      <c r="NE410" s="11"/>
      <c r="NF410" s="11"/>
      <c r="NG410" s="11"/>
      <c r="NH410" s="11"/>
      <c r="NI410" s="11"/>
      <c r="NJ410" s="11"/>
      <c r="NK410" s="11"/>
      <c r="NL410" s="11"/>
      <c r="NM410" s="11"/>
      <c r="NN410" s="11"/>
      <c r="NO410" s="11"/>
      <c r="NP410" s="11"/>
      <c r="NQ410" s="11"/>
      <c r="NR410" s="11"/>
      <c r="NS410" s="11"/>
      <c r="NT410" s="11"/>
      <c r="NU410" s="11"/>
      <c r="NV410" s="11"/>
      <c r="NW410" s="11"/>
      <c r="NX410" s="11"/>
      <c r="NY410" s="11"/>
      <c r="NZ410" s="11"/>
      <c r="OA410" s="11"/>
      <c r="OB410" s="11"/>
      <c r="OC410" s="11"/>
      <c r="OD410" s="11"/>
      <c r="OE410" s="11"/>
      <c r="OF410" s="11"/>
      <c r="OG410" s="11"/>
      <c r="OH410" s="11"/>
      <c r="OI410" s="11"/>
      <c r="OJ410" s="11"/>
      <c r="OK410" s="11"/>
      <c r="OL410" s="11"/>
      <c r="OM410" s="11"/>
      <c r="ON410" s="11"/>
      <c r="OO410" s="11"/>
      <c r="OP410" s="11"/>
      <c r="OQ410" s="11"/>
      <c r="OR410" s="11"/>
      <c r="OS410" s="11"/>
      <c r="OT410" s="11"/>
      <c r="OU410" s="11"/>
      <c r="OV410" s="11"/>
      <c r="OW410" s="11"/>
      <c r="OX410" s="11"/>
      <c r="OY410" s="11"/>
      <c r="OZ410" s="11"/>
      <c r="PA410" s="11"/>
      <c r="PB410" s="11"/>
      <c r="PC410" s="11"/>
      <c r="PD410" s="11"/>
      <c r="PE410" s="11"/>
      <c r="PF410" s="11"/>
      <c r="PG410" s="11"/>
      <c r="PH410" s="11"/>
      <c r="PI410" s="11"/>
      <c r="PJ410" s="11"/>
      <c r="PK410" s="11"/>
      <c r="PL410" s="11"/>
      <c r="PM410" s="11"/>
      <c r="PN410" s="11"/>
      <c r="PO410" s="11"/>
      <c r="PP410" s="11"/>
      <c r="PQ410" s="11"/>
      <c r="PR410" s="11"/>
      <c r="PS410" s="11"/>
      <c r="PT410" s="11"/>
      <c r="PU410" s="11"/>
      <c r="PV410" s="11"/>
      <c r="PW410" s="11"/>
      <c r="PX410" s="11"/>
      <c r="PY410" s="11"/>
      <c r="PZ410" s="11"/>
      <c r="QA410" s="11"/>
      <c r="QB410" s="11"/>
      <c r="QC410" s="11"/>
      <c r="QD410" s="11"/>
      <c r="QE410" s="11"/>
      <c r="QF410" s="11"/>
      <c r="QG410" s="11"/>
      <c r="QH410" s="11"/>
      <c r="QI410" s="11"/>
      <c r="QJ410" s="11"/>
      <c r="QK410" s="11"/>
      <c r="QL410" s="11"/>
      <c r="QM410" s="11"/>
      <c r="QN410" s="11"/>
      <c r="QO410" s="11"/>
      <c r="QP410" s="11"/>
      <c r="QQ410" s="11"/>
      <c r="QR410" s="11"/>
      <c r="QS410" s="11"/>
      <c r="QT410" s="11"/>
      <c r="QU410" s="11"/>
      <c r="QV410" s="11"/>
      <c r="QW410" s="11"/>
      <c r="QX410" s="11"/>
      <c r="QY410" s="11"/>
      <c r="QZ410" s="11"/>
      <c r="RA410" s="11"/>
      <c r="RB410" s="11"/>
      <c r="RC410" s="11"/>
      <c r="RD410" s="11"/>
      <c r="RE410" s="11"/>
      <c r="RF410" s="11"/>
      <c r="RG410" s="11"/>
      <c r="RH410" s="11"/>
      <c r="RI410" s="11"/>
      <c r="RJ410" s="11"/>
      <c r="RK410" s="11"/>
      <c r="RL410" s="11"/>
      <c r="RM410" s="11"/>
      <c r="RN410" s="11"/>
      <c r="RO410" s="11"/>
      <c r="RP410" s="11"/>
      <c r="RQ410" s="11"/>
      <c r="RR410" s="11"/>
      <c r="RS410" s="11"/>
      <c r="RT410" s="11"/>
      <c r="RU410" s="11"/>
      <c r="RV410" s="11"/>
      <c r="RW410" s="11"/>
      <c r="RX410" s="11"/>
      <c r="RY410" s="11"/>
      <c r="RZ410" s="11"/>
      <c r="SA410" s="11"/>
      <c r="SB410" s="11"/>
      <c r="SC410" s="11"/>
      <c r="SD410" s="11"/>
      <c r="SE410" s="11"/>
      <c r="SF410" s="11"/>
      <c r="SG410" s="11"/>
      <c r="SH410" s="11"/>
      <c r="SI410" s="11"/>
      <c r="SJ410" s="11"/>
      <c r="SK410" s="11"/>
      <c r="SL410" s="11"/>
      <c r="SM410" s="11"/>
      <c r="SN410" s="11"/>
      <c r="SO410" s="11"/>
      <c r="SP410" s="11"/>
      <c r="SQ410" s="11"/>
      <c r="SR410" s="11"/>
      <c r="SS410" s="11"/>
      <c r="ST410" s="11"/>
      <c r="SU410" s="11"/>
      <c r="SV410" s="11"/>
      <c r="SW410" s="11"/>
      <c r="SX410" s="11"/>
      <c r="SY410" s="11"/>
      <c r="SZ410" s="11"/>
      <c r="TA410" s="11"/>
      <c r="TB410" s="11"/>
      <c r="TC410" s="11"/>
      <c r="TD410" s="11"/>
      <c r="TE410" s="11"/>
      <c r="TF410" s="11"/>
      <c r="TG410" s="11"/>
      <c r="TH410" s="11"/>
      <c r="TI410" s="11"/>
      <c r="TJ410" s="11"/>
      <c r="TK410" s="11"/>
      <c r="TL410" s="11"/>
      <c r="TM410" s="11"/>
      <c r="TN410" s="11"/>
      <c r="TO410" s="11"/>
      <c r="TP410" s="11"/>
      <c r="TQ410" s="11"/>
      <c r="TR410" s="11"/>
      <c r="TS410" s="11"/>
      <c r="TT410" s="11"/>
      <c r="TU410" s="11"/>
      <c r="TV410" s="11"/>
      <c r="TW410" s="11"/>
      <c r="TX410" s="11"/>
      <c r="TY410" s="11"/>
      <c r="TZ410" s="11"/>
    </row>
    <row r="411" spans="1:546" x14ac:dyDescent="0.25">
      <c r="A411" s="11"/>
      <c r="F411" s="1">
        <v>0.16600000000000001</v>
      </c>
      <c r="G411" s="72"/>
      <c r="I411" s="4">
        <v>4.0030000000000001</v>
      </c>
      <c r="J411" s="4">
        <v>5.2679999999999998</v>
      </c>
      <c r="K411" s="4">
        <v>7.3010000000000002</v>
      </c>
      <c r="L411" s="4">
        <v>0.20399999999999999</v>
      </c>
      <c r="M411" s="4">
        <v>4.3540000000000001</v>
      </c>
      <c r="N411" s="4">
        <v>2.5390000000000001</v>
      </c>
      <c r="O411" s="4">
        <v>6.6909999999999998</v>
      </c>
      <c r="P411" s="4">
        <v>4.508</v>
      </c>
      <c r="Q411" s="4">
        <v>4.7889999999999997</v>
      </c>
      <c r="R411" s="4">
        <v>7.5069999999999997</v>
      </c>
      <c r="S411" s="4">
        <v>2.4849999999999999</v>
      </c>
      <c r="T411" s="4">
        <v>1.2709999999999999</v>
      </c>
      <c r="U411" s="4">
        <v>4.7530000000000001</v>
      </c>
      <c r="V411" s="4">
        <v>0</v>
      </c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  <c r="EM411" s="11"/>
      <c r="EN411" s="11"/>
      <c r="EO411" s="11"/>
      <c r="EP411" s="11"/>
      <c r="EQ411" s="11"/>
      <c r="ER411" s="11"/>
      <c r="ES411" s="11"/>
      <c r="ET411" s="11"/>
      <c r="EU411" s="11"/>
      <c r="EV411" s="11"/>
      <c r="EW411" s="11"/>
      <c r="EX411" s="11"/>
      <c r="EY411" s="11"/>
      <c r="EZ411" s="11"/>
      <c r="FA411" s="11"/>
      <c r="FB411" s="11"/>
      <c r="FC411" s="11"/>
      <c r="FD411" s="11"/>
      <c r="FE411" s="11"/>
      <c r="FF411" s="11"/>
      <c r="FG411" s="11"/>
      <c r="FH411" s="11"/>
      <c r="FI411" s="11"/>
      <c r="FJ411" s="11"/>
      <c r="FK411" s="11"/>
      <c r="FL411" s="11"/>
      <c r="FM411" s="11"/>
      <c r="FN411" s="11"/>
      <c r="FO411" s="11"/>
      <c r="FP411" s="11"/>
      <c r="FQ411" s="11"/>
      <c r="FR411" s="11"/>
      <c r="FS411" s="11"/>
      <c r="FT411" s="11"/>
      <c r="FU411" s="11"/>
      <c r="FV411" s="11"/>
      <c r="FW411" s="11"/>
      <c r="FX411" s="11"/>
      <c r="FY411" s="11"/>
      <c r="FZ411" s="11"/>
      <c r="GA411" s="11"/>
      <c r="GB411" s="11"/>
      <c r="GC411" s="11"/>
      <c r="GD411" s="11"/>
      <c r="GE411" s="11"/>
      <c r="GF411" s="11"/>
      <c r="GG411" s="11"/>
      <c r="GH411" s="11"/>
      <c r="GI411" s="11"/>
      <c r="GJ411" s="11"/>
      <c r="GK411" s="11"/>
      <c r="GL411" s="11"/>
      <c r="GM411" s="11"/>
      <c r="GN411" s="11"/>
      <c r="GO411" s="11"/>
      <c r="GP411" s="11"/>
      <c r="GQ411" s="11"/>
      <c r="GR411" s="11"/>
      <c r="GS411" s="11"/>
      <c r="GT411" s="11"/>
      <c r="GU411" s="11"/>
      <c r="GV411" s="11"/>
      <c r="GW411" s="11"/>
      <c r="GX411" s="11"/>
      <c r="GY411" s="11"/>
      <c r="GZ411" s="11"/>
      <c r="HA411" s="11"/>
      <c r="HB411" s="11"/>
      <c r="HC411" s="11"/>
      <c r="HD411" s="11"/>
      <c r="HE411" s="11"/>
      <c r="HF411" s="11"/>
      <c r="HG411" s="11"/>
      <c r="HH411" s="11"/>
      <c r="HI411" s="11"/>
      <c r="HJ411" s="11"/>
      <c r="HK411" s="11"/>
      <c r="HL411" s="11"/>
      <c r="HM411" s="11"/>
      <c r="HN411" s="11"/>
      <c r="HO411" s="11"/>
      <c r="HP411" s="11"/>
      <c r="HQ411" s="11"/>
      <c r="HR411" s="11"/>
      <c r="HS411" s="11"/>
      <c r="HT411" s="11"/>
      <c r="HU411" s="11"/>
      <c r="HV411" s="11"/>
      <c r="HW411" s="11"/>
      <c r="HX411" s="11"/>
      <c r="HY411" s="11"/>
      <c r="HZ411" s="11"/>
      <c r="IA411" s="11"/>
      <c r="IB411" s="11"/>
      <c r="IC411" s="11"/>
      <c r="ID411" s="11"/>
      <c r="IE411" s="11"/>
      <c r="IF411" s="11"/>
      <c r="IG411" s="11"/>
      <c r="IH411" s="11"/>
      <c r="II411" s="11"/>
      <c r="IJ411" s="11"/>
      <c r="IK411" s="11"/>
      <c r="IL411" s="11"/>
      <c r="IM411" s="11"/>
      <c r="IN411" s="11"/>
      <c r="IO411" s="11"/>
      <c r="IP411" s="11"/>
      <c r="IQ411" s="11"/>
      <c r="IR411" s="11"/>
      <c r="IS411" s="11"/>
      <c r="IT411" s="11"/>
      <c r="IU411" s="11"/>
      <c r="IV411" s="11"/>
      <c r="IW411" s="11"/>
      <c r="IX411" s="11"/>
      <c r="IY411" s="11"/>
      <c r="IZ411" s="11"/>
      <c r="JA411" s="11"/>
      <c r="JB411" s="11"/>
      <c r="JC411" s="11"/>
      <c r="JD411" s="11"/>
      <c r="JE411" s="11"/>
      <c r="JF411" s="11"/>
      <c r="JG411" s="11"/>
      <c r="JH411" s="11"/>
      <c r="JI411" s="11"/>
      <c r="JJ411" s="11"/>
      <c r="JK411" s="11"/>
      <c r="JL411" s="11"/>
      <c r="JM411" s="11"/>
      <c r="JN411" s="11"/>
      <c r="JO411" s="11"/>
      <c r="JP411" s="11"/>
      <c r="JQ411" s="11"/>
      <c r="JR411" s="11"/>
      <c r="JS411" s="11"/>
      <c r="JT411" s="11"/>
      <c r="JU411" s="11"/>
      <c r="JV411" s="11"/>
      <c r="JW411" s="11"/>
      <c r="JX411" s="11"/>
      <c r="JY411" s="11"/>
      <c r="JZ411" s="11"/>
      <c r="KA411" s="11"/>
      <c r="KB411" s="11"/>
      <c r="KC411" s="11"/>
      <c r="KD411" s="11"/>
      <c r="KE411" s="11"/>
      <c r="KF411" s="11"/>
      <c r="KG411" s="11"/>
      <c r="KH411" s="11"/>
      <c r="KI411" s="11"/>
      <c r="KJ411" s="11"/>
      <c r="KK411" s="11"/>
      <c r="KL411" s="11"/>
      <c r="KM411" s="11"/>
      <c r="KN411" s="11"/>
      <c r="KO411" s="11"/>
      <c r="KP411" s="11"/>
      <c r="KQ411" s="11"/>
      <c r="KR411" s="11"/>
      <c r="KS411" s="11"/>
      <c r="KT411" s="11"/>
      <c r="KU411" s="11"/>
      <c r="KV411" s="11"/>
      <c r="KW411" s="11"/>
      <c r="KX411" s="11"/>
      <c r="KY411" s="11"/>
      <c r="KZ411" s="11"/>
      <c r="LA411" s="11"/>
      <c r="LB411" s="11"/>
      <c r="LC411" s="11"/>
      <c r="LD411" s="11"/>
      <c r="LE411" s="11"/>
      <c r="LF411" s="11"/>
      <c r="LG411" s="11"/>
      <c r="LH411" s="11"/>
      <c r="LI411" s="11"/>
      <c r="LJ411" s="11"/>
      <c r="LK411" s="11"/>
      <c r="LL411" s="11"/>
      <c r="LM411" s="11"/>
      <c r="LN411" s="11"/>
      <c r="LO411" s="11"/>
      <c r="LP411" s="11"/>
      <c r="LQ411" s="11"/>
      <c r="LR411" s="11"/>
      <c r="LS411" s="11"/>
      <c r="LT411" s="11"/>
      <c r="LU411" s="11"/>
      <c r="LV411" s="11"/>
      <c r="LW411" s="11"/>
      <c r="LX411" s="11"/>
      <c r="LY411" s="11"/>
      <c r="LZ411" s="11"/>
      <c r="MA411" s="11"/>
      <c r="MB411" s="11"/>
      <c r="MC411" s="11"/>
      <c r="MD411" s="11"/>
      <c r="ME411" s="11"/>
      <c r="MF411" s="11"/>
      <c r="MG411" s="11"/>
      <c r="MH411" s="11"/>
      <c r="MI411" s="11"/>
      <c r="MJ411" s="11"/>
      <c r="MK411" s="11"/>
      <c r="ML411" s="11"/>
      <c r="MM411" s="11"/>
      <c r="MN411" s="11"/>
      <c r="MO411" s="11"/>
      <c r="MP411" s="11"/>
      <c r="MQ411" s="11"/>
      <c r="MR411" s="11"/>
      <c r="MS411" s="11"/>
      <c r="MT411" s="11"/>
      <c r="MU411" s="11"/>
      <c r="MV411" s="11"/>
      <c r="MW411" s="11"/>
      <c r="MX411" s="11"/>
      <c r="MY411" s="11"/>
      <c r="MZ411" s="11"/>
      <c r="NA411" s="11"/>
      <c r="NB411" s="11"/>
      <c r="NC411" s="11"/>
      <c r="ND411" s="11"/>
      <c r="NE411" s="11"/>
      <c r="NF411" s="11"/>
      <c r="NG411" s="11"/>
      <c r="NH411" s="11"/>
      <c r="NI411" s="11"/>
      <c r="NJ411" s="11"/>
      <c r="NK411" s="11"/>
      <c r="NL411" s="11"/>
      <c r="NM411" s="11"/>
      <c r="NN411" s="11"/>
      <c r="NO411" s="11"/>
      <c r="NP411" s="11"/>
      <c r="NQ411" s="11"/>
      <c r="NR411" s="11"/>
      <c r="NS411" s="11"/>
      <c r="NT411" s="11"/>
      <c r="NU411" s="11"/>
      <c r="NV411" s="11"/>
      <c r="NW411" s="11"/>
      <c r="NX411" s="11"/>
      <c r="NY411" s="11"/>
      <c r="NZ411" s="11"/>
      <c r="OA411" s="11"/>
      <c r="OB411" s="11"/>
      <c r="OC411" s="11"/>
      <c r="OD411" s="11"/>
      <c r="OE411" s="11"/>
      <c r="OF411" s="11"/>
      <c r="OG411" s="11"/>
      <c r="OH411" s="11"/>
      <c r="OI411" s="11"/>
      <c r="OJ411" s="11"/>
      <c r="OK411" s="11"/>
      <c r="OL411" s="11"/>
      <c r="OM411" s="11"/>
      <c r="ON411" s="11"/>
      <c r="OO411" s="11"/>
      <c r="OP411" s="11"/>
      <c r="OQ411" s="11"/>
      <c r="OR411" s="11"/>
      <c r="OS411" s="11"/>
      <c r="OT411" s="11"/>
      <c r="OU411" s="11"/>
      <c r="OV411" s="11"/>
      <c r="OW411" s="11"/>
      <c r="OX411" s="11"/>
      <c r="OY411" s="11"/>
      <c r="OZ411" s="11"/>
      <c r="PA411" s="11"/>
      <c r="PB411" s="11"/>
      <c r="PC411" s="11"/>
      <c r="PD411" s="11"/>
      <c r="PE411" s="11"/>
      <c r="PF411" s="11"/>
      <c r="PG411" s="11"/>
      <c r="PH411" s="11"/>
      <c r="PI411" s="11"/>
      <c r="PJ411" s="11"/>
      <c r="PK411" s="11"/>
      <c r="PL411" s="11"/>
      <c r="PM411" s="11"/>
      <c r="PN411" s="11"/>
      <c r="PO411" s="11"/>
      <c r="PP411" s="11"/>
      <c r="PQ411" s="11"/>
      <c r="PR411" s="11"/>
      <c r="PS411" s="11"/>
      <c r="PT411" s="11"/>
      <c r="PU411" s="11"/>
      <c r="PV411" s="11"/>
      <c r="PW411" s="11"/>
      <c r="PX411" s="11"/>
      <c r="PY411" s="11"/>
      <c r="PZ411" s="11"/>
      <c r="QA411" s="11"/>
      <c r="QB411" s="11"/>
      <c r="QC411" s="11"/>
      <c r="QD411" s="11"/>
      <c r="QE411" s="11"/>
      <c r="QF411" s="11"/>
      <c r="QG411" s="11"/>
      <c r="QH411" s="11"/>
      <c r="QI411" s="11"/>
      <c r="QJ411" s="11"/>
      <c r="QK411" s="11"/>
      <c r="QL411" s="11"/>
      <c r="QM411" s="11"/>
      <c r="QN411" s="11"/>
      <c r="QO411" s="11"/>
      <c r="QP411" s="11"/>
      <c r="QQ411" s="11"/>
      <c r="QR411" s="11"/>
      <c r="QS411" s="11"/>
      <c r="QT411" s="11"/>
      <c r="QU411" s="11"/>
      <c r="QV411" s="11"/>
      <c r="QW411" s="11"/>
      <c r="QX411" s="11"/>
      <c r="QY411" s="11"/>
      <c r="QZ411" s="11"/>
      <c r="RA411" s="11"/>
      <c r="RB411" s="11"/>
      <c r="RC411" s="11"/>
      <c r="RD411" s="11"/>
      <c r="RE411" s="11"/>
      <c r="RF411" s="11"/>
      <c r="RG411" s="11"/>
      <c r="RH411" s="11"/>
      <c r="RI411" s="11"/>
      <c r="RJ411" s="11"/>
      <c r="RK411" s="11"/>
      <c r="RL411" s="11"/>
      <c r="RM411" s="11"/>
      <c r="RN411" s="11"/>
      <c r="RO411" s="11"/>
      <c r="RP411" s="11"/>
      <c r="RQ411" s="11"/>
      <c r="RR411" s="11"/>
      <c r="RS411" s="11"/>
      <c r="RT411" s="11"/>
      <c r="RU411" s="11"/>
      <c r="RV411" s="11"/>
      <c r="RW411" s="11"/>
      <c r="RX411" s="11"/>
      <c r="RY411" s="11"/>
      <c r="RZ411" s="11"/>
      <c r="SA411" s="11"/>
      <c r="SB411" s="11"/>
      <c r="SC411" s="11"/>
      <c r="SD411" s="11"/>
      <c r="SE411" s="11"/>
      <c r="SF411" s="11"/>
      <c r="SG411" s="11"/>
      <c r="SH411" s="11"/>
      <c r="SI411" s="11"/>
      <c r="SJ411" s="11"/>
      <c r="SK411" s="11"/>
      <c r="SL411" s="11"/>
      <c r="SM411" s="11"/>
      <c r="SN411" s="11"/>
      <c r="SO411" s="11"/>
      <c r="SP411" s="11"/>
      <c r="SQ411" s="11"/>
      <c r="SR411" s="11"/>
      <c r="SS411" s="11"/>
      <c r="ST411" s="11"/>
      <c r="SU411" s="11"/>
      <c r="SV411" s="11"/>
      <c r="SW411" s="11"/>
      <c r="SX411" s="11"/>
      <c r="SY411" s="11"/>
      <c r="SZ411" s="11"/>
      <c r="TA411" s="11"/>
      <c r="TB411" s="11"/>
      <c r="TC411" s="11"/>
      <c r="TD411" s="11"/>
      <c r="TE411" s="11"/>
      <c r="TF411" s="11"/>
      <c r="TG411" s="11"/>
      <c r="TH411" s="11"/>
      <c r="TI411" s="11"/>
      <c r="TJ411" s="11"/>
      <c r="TK411" s="11"/>
      <c r="TL411" s="11"/>
      <c r="TM411" s="11"/>
      <c r="TN411" s="11"/>
      <c r="TO411" s="11"/>
      <c r="TP411" s="11"/>
      <c r="TQ411" s="11"/>
      <c r="TR411" s="11"/>
      <c r="TS411" s="11"/>
      <c r="TT411" s="11"/>
      <c r="TU411" s="11"/>
      <c r="TV411" s="11"/>
      <c r="TW411" s="11"/>
      <c r="TX411" s="11"/>
      <c r="TY411" s="11"/>
      <c r="TZ411" s="11"/>
    </row>
    <row r="412" spans="1:546" x14ac:dyDescent="0.25">
      <c r="A412" s="11"/>
      <c r="F412" s="11"/>
      <c r="I412" s="4">
        <v>0.375</v>
      </c>
      <c r="J412" s="4">
        <v>5.7190000000000003</v>
      </c>
      <c r="K412" s="4">
        <v>7.2430000000000003</v>
      </c>
      <c r="L412" s="4">
        <v>1.41</v>
      </c>
      <c r="M412" s="4">
        <v>0.57799999999999996</v>
      </c>
      <c r="N412" s="4">
        <v>0.34599999999999997</v>
      </c>
      <c r="O412" s="4">
        <v>0.30099999999999999</v>
      </c>
      <c r="P412" s="4">
        <v>2.3980000000000001</v>
      </c>
      <c r="Q412" s="4">
        <v>5.1130000000000004</v>
      </c>
      <c r="R412" s="4">
        <v>8.375</v>
      </c>
      <c r="S412" s="4">
        <v>2.2490000000000001</v>
      </c>
      <c r="T412" s="4">
        <v>1.6850000000000001</v>
      </c>
      <c r="U412" s="4">
        <v>2.125</v>
      </c>
      <c r="V412" s="4">
        <v>0</v>
      </c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  <c r="EM412" s="11"/>
      <c r="EN412" s="11"/>
      <c r="EO412" s="11"/>
      <c r="EP412" s="11"/>
      <c r="EQ412" s="11"/>
      <c r="ER412" s="11"/>
      <c r="ES412" s="11"/>
      <c r="ET412" s="11"/>
      <c r="EU412" s="11"/>
      <c r="EV412" s="11"/>
      <c r="EW412" s="11"/>
      <c r="EX412" s="11"/>
      <c r="EY412" s="11"/>
      <c r="EZ412" s="11"/>
      <c r="FA412" s="11"/>
      <c r="FB412" s="11"/>
      <c r="FC412" s="11"/>
      <c r="FD412" s="11"/>
      <c r="FE412" s="11"/>
      <c r="FF412" s="11"/>
      <c r="FG412" s="11"/>
      <c r="FH412" s="11"/>
      <c r="FI412" s="11"/>
      <c r="FJ412" s="11"/>
      <c r="FK412" s="11"/>
      <c r="FL412" s="11"/>
      <c r="FM412" s="11"/>
      <c r="FN412" s="11"/>
      <c r="FO412" s="11"/>
      <c r="FP412" s="11"/>
      <c r="FQ412" s="11"/>
      <c r="FR412" s="11"/>
      <c r="FS412" s="11"/>
      <c r="FT412" s="11"/>
      <c r="FU412" s="11"/>
      <c r="FV412" s="11"/>
      <c r="FW412" s="11"/>
      <c r="FX412" s="11"/>
      <c r="FY412" s="11"/>
      <c r="FZ412" s="11"/>
      <c r="GA412" s="11"/>
      <c r="GB412" s="11"/>
      <c r="GC412" s="11"/>
      <c r="GD412" s="11"/>
      <c r="GE412" s="11"/>
      <c r="GF412" s="11"/>
      <c r="GG412" s="11"/>
      <c r="GH412" s="11"/>
      <c r="GI412" s="11"/>
      <c r="GJ412" s="11"/>
      <c r="GK412" s="11"/>
      <c r="GL412" s="11"/>
      <c r="GM412" s="11"/>
      <c r="GN412" s="11"/>
      <c r="GO412" s="11"/>
      <c r="GP412" s="11"/>
      <c r="GQ412" s="11"/>
      <c r="GR412" s="11"/>
      <c r="GS412" s="11"/>
      <c r="GT412" s="11"/>
      <c r="GU412" s="11"/>
      <c r="GV412" s="11"/>
      <c r="GW412" s="11"/>
      <c r="GX412" s="11"/>
      <c r="GY412" s="11"/>
      <c r="GZ412" s="11"/>
      <c r="HA412" s="11"/>
      <c r="HB412" s="11"/>
      <c r="HC412" s="11"/>
      <c r="HD412" s="11"/>
      <c r="HE412" s="11"/>
      <c r="HF412" s="11"/>
      <c r="HG412" s="11"/>
      <c r="HH412" s="11"/>
      <c r="HI412" s="11"/>
      <c r="HJ412" s="11"/>
      <c r="HK412" s="11"/>
      <c r="HL412" s="11"/>
      <c r="HM412" s="11"/>
      <c r="HN412" s="11"/>
      <c r="HO412" s="11"/>
      <c r="HP412" s="11"/>
      <c r="HQ412" s="11"/>
      <c r="HR412" s="11"/>
      <c r="HS412" s="11"/>
      <c r="HT412" s="11"/>
      <c r="HU412" s="11"/>
      <c r="HV412" s="11"/>
      <c r="HW412" s="11"/>
      <c r="HX412" s="11"/>
      <c r="HY412" s="11"/>
      <c r="HZ412" s="11"/>
      <c r="IA412" s="11"/>
      <c r="IB412" s="11"/>
      <c r="IC412" s="11"/>
      <c r="ID412" s="11"/>
      <c r="IE412" s="11"/>
      <c r="IF412" s="11"/>
      <c r="IG412" s="11"/>
      <c r="IH412" s="11"/>
      <c r="II412" s="11"/>
      <c r="IJ412" s="11"/>
      <c r="IK412" s="11"/>
      <c r="IL412" s="11"/>
      <c r="IM412" s="11"/>
      <c r="IN412" s="11"/>
      <c r="IO412" s="11"/>
      <c r="IP412" s="11"/>
      <c r="IQ412" s="11"/>
      <c r="IR412" s="11"/>
      <c r="IS412" s="11"/>
      <c r="IT412" s="11"/>
      <c r="IU412" s="11"/>
      <c r="IV412" s="11"/>
      <c r="IW412" s="11"/>
      <c r="IX412" s="11"/>
      <c r="IY412" s="11"/>
      <c r="IZ412" s="11"/>
      <c r="JA412" s="11"/>
      <c r="JB412" s="11"/>
      <c r="JC412" s="11"/>
      <c r="JD412" s="11"/>
      <c r="JE412" s="11"/>
      <c r="JF412" s="11"/>
      <c r="JG412" s="11"/>
      <c r="JH412" s="11"/>
      <c r="JI412" s="11"/>
      <c r="JJ412" s="11"/>
      <c r="JK412" s="11"/>
      <c r="JL412" s="11"/>
      <c r="JM412" s="11"/>
      <c r="JN412" s="11"/>
      <c r="JO412" s="11"/>
      <c r="JP412" s="11"/>
      <c r="JQ412" s="11"/>
      <c r="JR412" s="11"/>
      <c r="JS412" s="11"/>
      <c r="JT412" s="11"/>
      <c r="JU412" s="11"/>
      <c r="JV412" s="11"/>
      <c r="JW412" s="11"/>
      <c r="JX412" s="11"/>
      <c r="JY412" s="11"/>
      <c r="JZ412" s="11"/>
      <c r="KA412" s="11"/>
      <c r="KB412" s="11"/>
      <c r="KC412" s="11"/>
      <c r="KD412" s="11"/>
      <c r="KE412" s="11"/>
      <c r="KF412" s="11"/>
      <c r="KG412" s="11"/>
      <c r="KH412" s="11"/>
      <c r="KI412" s="11"/>
      <c r="KJ412" s="11"/>
      <c r="KK412" s="11"/>
      <c r="KL412" s="11"/>
      <c r="KM412" s="11"/>
      <c r="KN412" s="11"/>
      <c r="KO412" s="11"/>
      <c r="KP412" s="11"/>
      <c r="KQ412" s="11"/>
      <c r="KR412" s="11"/>
      <c r="KS412" s="11"/>
      <c r="KT412" s="11"/>
      <c r="KU412" s="11"/>
      <c r="KV412" s="11"/>
      <c r="KW412" s="11"/>
      <c r="KX412" s="11"/>
      <c r="KY412" s="11"/>
      <c r="KZ412" s="11"/>
      <c r="LA412" s="11"/>
      <c r="LB412" s="11"/>
      <c r="LC412" s="11"/>
      <c r="LD412" s="11"/>
      <c r="LE412" s="11"/>
      <c r="LF412" s="11"/>
      <c r="LG412" s="11"/>
      <c r="LH412" s="11"/>
      <c r="LI412" s="11"/>
      <c r="LJ412" s="11"/>
      <c r="LK412" s="11"/>
      <c r="LL412" s="11"/>
      <c r="LM412" s="11"/>
      <c r="LN412" s="11"/>
      <c r="LO412" s="11"/>
      <c r="LP412" s="11"/>
      <c r="LQ412" s="11"/>
      <c r="LR412" s="11"/>
      <c r="LS412" s="11"/>
      <c r="LT412" s="11"/>
      <c r="LU412" s="11"/>
      <c r="LV412" s="11"/>
      <c r="LW412" s="11"/>
      <c r="LX412" s="11"/>
      <c r="LY412" s="11"/>
      <c r="LZ412" s="11"/>
      <c r="MA412" s="11"/>
      <c r="MB412" s="11"/>
      <c r="MC412" s="11"/>
      <c r="MD412" s="11"/>
      <c r="ME412" s="11"/>
      <c r="MF412" s="11"/>
      <c r="MG412" s="11"/>
      <c r="MH412" s="11"/>
      <c r="MI412" s="11"/>
      <c r="MJ412" s="11"/>
      <c r="MK412" s="11"/>
      <c r="ML412" s="11"/>
      <c r="MM412" s="11"/>
      <c r="MN412" s="11"/>
      <c r="MO412" s="11"/>
      <c r="MP412" s="11"/>
      <c r="MQ412" s="11"/>
      <c r="MR412" s="11"/>
      <c r="MS412" s="11"/>
      <c r="MT412" s="11"/>
      <c r="MU412" s="11"/>
      <c r="MV412" s="11"/>
      <c r="MW412" s="11"/>
      <c r="MX412" s="11"/>
      <c r="MY412" s="11"/>
      <c r="MZ412" s="11"/>
      <c r="NA412" s="11"/>
      <c r="NB412" s="11"/>
      <c r="NC412" s="11"/>
      <c r="ND412" s="11"/>
      <c r="NE412" s="11"/>
      <c r="NF412" s="11"/>
      <c r="NG412" s="11"/>
      <c r="NH412" s="11"/>
      <c r="NI412" s="11"/>
      <c r="NJ412" s="11"/>
      <c r="NK412" s="11"/>
      <c r="NL412" s="11"/>
      <c r="NM412" s="11"/>
      <c r="NN412" s="11"/>
      <c r="NO412" s="11"/>
      <c r="NP412" s="11"/>
      <c r="NQ412" s="11"/>
      <c r="NR412" s="11"/>
      <c r="NS412" s="11"/>
      <c r="NT412" s="11"/>
      <c r="NU412" s="11"/>
      <c r="NV412" s="11"/>
      <c r="NW412" s="11"/>
      <c r="NX412" s="11"/>
      <c r="NY412" s="11"/>
      <c r="NZ412" s="11"/>
      <c r="OA412" s="11"/>
      <c r="OB412" s="11"/>
      <c r="OC412" s="11"/>
      <c r="OD412" s="11"/>
      <c r="OE412" s="11"/>
      <c r="OF412" s="11"/>
      <c r="OG412" s="11"/>
      <c r="OH412" s="11"/>
      <c r="OI412" s="11"/>
      <c r="OJ412" s="11"/>
      <c r="OK412" s="11"/>
      <c r="OL412" s="11"/>
      <c r="OM412" s="11"/>
      <c r="ON412" s="11"/>
      <c r="OO412" s="11"/>
      <c r="OP412" s="11"/>
      <c r="OQ412" s="11"/>
      <c r="OR412" s="11"/>
      <c r="OS412" s="11"/>
      <c r="OT412" s="11"/>
      <c r="OU412" s="11"/>
      <c r="OV412" s="11"/>
      <c r="OW412" s="11"/>
      <c r="OX412" s="11"/>
      <c r="OY412" s="11"/>
      <c r="OZ412" s="11"/>
      <c r="PA412" s="11"/>
      <c r="PB412" s="11"/>
      <c r="PC412" s="11"/>
      <c r="PD412" s="11"/>
      <c r="PE412" s="11"/>
      <c r="PF412" s="11"/>
      <c r="PG412" s="11"/>
      <c r="PH412" s="11"/>
      <c r="PI412" s="11"/>
      <c r="PJ412" s="11"/>
      <c r="PK412" s="11"/>
      <c r="PL412" s="11"/>
      <c r="PM412" s="11"/>
      <c r="PN412" s="11"/>
      <c r="PO412" s="11"/>
      <c r="PP412" s="11"/>
      <c r="PQ412" s="11"/>
      <c r="PR412" s="11"/>
      <c r="PS412" s="11"/>
      <c r="PT412" s="11"/>
      <c r="PU412" s="11"/>
      <c r="PV412" s="11"/>
      <c r="PW412" s="11"/>
      <c r="PX412" s="11"/>
      <c r="PY412" s="11"/>
      <c r="PZ412" s="11"/>
      <c r="QA412" s="11"/>
      <c r="QB412" s="11"/>
      <c r="QC412" s="11"/>
      <c r="QD412" s="11"/>
      <c r="QE412" s="11"/>
      <c r="QF412" s="11"/>
      <c r="QG412" s="11"/>
      <c r="QH412" s="11"/>
      <c r="QI412" s="11"/>
      <c r="QJ412" s="11"/>
      <c r="QK412" s="11"/>
      <c r="QL412" s="11"/>
      <c r="QM412" s="11"/>
      <c r="QN412" s="11"/>
      <c r="QO412" s="11"/>
      <c r="QP412" s="11"/>
      <c r="QQ412" s="11"/>
      <c r="QR412" s="11"/>
      <c r="QS412" s="11"/>
      <c r="QT412" s="11"/>
      <c r="QU412" s="11"/>
      <c r="QV412" s="11"/>
      <c r="QW412" s="11"/>
      <c r="QX412" s="11"/>
      <c r="QY412" s="11"/>
      <c r="QZ412" s="11"/>
      <c r="RA412" s="11"/>
      <c r="RB412" s="11"/>
      <c r="RC412" s="11"/>
      <c r="RD412" s="11"/>
      <c r="RE412" s="11"/>
      <c r="RF412" s="11"/>
      <c r="RG412" s="11"/>
      <c r="RH412" s="11"/>
      <c r="RI412" s="11"/>
      <c r="RJ412" s="11"/>
      <c r="RK412" s="11"/>
      <c r="RL412" s="11"/>
      <c r="RM412" s="11"/>
      <c r="RN412" s="11"/>
      <c r="RO412" s="11"/>
      <c r="RP412" s="11"/>
      <c r="RQ412" s="11"/>
      <c r="RR412" s="11"/>
      <c r="RS412" s="11"/>
      <c r="RT412" s="11"/>
      <c r="RU412" s="11"/>
      <c r="RV412" s="11"/>
      <c r="RW412" s="11"/>
      <c r="RX412" s="11"/>
      <c r="RY412" s="11"/>
      <c r="RZ412" s="11"/>
      <c r="SA412" s="11"/>
      <c r="SB412" s="11"/>
      <c r="SC412" s="11"/>
      <c r="SD412" s="11"/>
      <c r="SE412" s="11"/>
      <c r="SF412" s="11"/>
      <c r="SG412" s="11"/>
      <c r="SH412" s="11"/>
      <c r="SI412" s="11"/>
      <c r="SJ412" s="11"/>
      <c r="SK412" s="11"/>
      <c r="SL412" s="11"/>
      <c r="SM412" s="11"/>
      <c r="SN412" s="11"/>
      <c r="SO412" s="11"/>
      <c r="SP412" s="11"/>
      <c r="SQ412" s="11"/>
      <c r="SR412" s="11"/>
      <c r="SS412" s="11"/>
      <c r="ST412" s="11"/>
      <c r="SU412" s="11"/>
      <c r="SV412" s="11"/>
      <c r="SW412" s="11"/>
      <c r="SX412" s="11"/>
      <c r="SY412" s="11"/>
      <c r="SZ412" s="11"/>
      <c r="TA412" s="11"/>
      <c r="TB412" s="11"/>
      <c r="TC412" s="11"/>
      <c r="TD412" s="11"/>
      <c r="TE412" s="11"/>
      <c r="TF412" s="11"/>
      <c r="TG412" s="11"/>
      <c r="TH412" s="11"/>
      <c r="TI412" s="11"/>
      <c r="TJ412" s="11"/>
      <c r="TK412" s="11"/>
      <c r="TL412" s="11"/>
      <c r="TM412" s="11"/>
      <c r="TN412" s="11"/>
      <c r="TO412" s="11"/>
      <c r="TP412" s="11"/>
      <c r="TQ412" s="11"/>
      <c r="TR412" s="11"/>
      <c r="TS412" s="11"/>
      <c r="TT412" s="11"/>
      <c r="TU412" s="11"/>
      <c r="TV412" s="11"/>
      <c r="TW412" s="11"/>
      <c r="TX412" s="11"/>
      <c r="TY412" s="11"/>
      <c r="TZ412" s="11"/>
    </row>
    <row r="413" spans="1:546" x14ac:dyDescent="0.25">
      <c r="A413" s="11"/>
      <c r="F413" s="11"/>
      <c r="I413" s="4">
        <v>9.5000000000000001E-2</v>
      </c>
      <c r="J413" s="4">
        <v>6.3220000000000001</v>
      </c>
      <c r="K413" s="4">
        <v>7.5659999999999998</v>
      </c>
      <c r="L413" s="4">
        <v>2.726</v>
      </c>
      <c r="M413" s="4">
        <v>2.871</v>
      </c>
      <c r="N413" s="4">
        <v>3.52</v>
      </c>
      <c r="O413" s="4">
        <v>3.411</v>
      </c>
      <c r="P413" s="4">
        <v>5.48</v>
      </c>
      <c r="Q413" s="4">
        <v>6.1909999999999998</v>
      </c>
      <c r="R413" s="4">
        <v>4.569</v>
      </c>
      <c r="S413" s="4">
        <v>8.4760000000000009</v>
      </c>
      <c r="T413" s="4">
        <v>2.97</v>
      </c>
      <c r="U413" s="4">
        <v>1.756</v>
      </c>
      <c r="V413" s="4">
        <v>0</v>
      </c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  <c r="EM413" s="11"/>
      <c r="EN413" s="11"/>
      <c r="EO413" s="11"/>
      <c r="EP413" s="11"/>
      <c r="EQ413" s="11"/>
      <c r="ER413" s="11"/>
      <c r="ES413" s="11"/>
      <c r="ET413" s="11"/>
      <c r="EU413" s="11"/>
      <c r="EV413" s="11"/>
      <c r="EW413" s="11"/>
      <c r="EX413" s="11"/>
      <c r="EY413" s="11"/>
      <c r="EZ413" s="11"/>
      <c r="FA413" s="11"/>
      <c r="FB413" s="11"/>
      <c r="FC413" s="11"/>
      <c r="FD413" s="11"/>
      <c r="FE413" s="11"/>
      <c r="FF413" s="11"/>
      <c r="FG413" s="11"/>
      <c r="FH413" s="11"/>
      <c r="FI413" s="11"/>
      <c r="FJ413" s="11"/>
      <c r="FK413" s="11"/>
      <c r="FL413" s="11"/>
      <c r="FM413" s="11"/>
      <c r="FN413" s="11"/>
      <c r="FO413" s="11"/>
      <c r="FP413" s="11"/>
      <c r="FQ413" s="11"/>
      <c r="FR413" s="11"/>
      <c r="FS413" s="11"/>
      <c r="FT413" s="11"/>
      <c r="FU413" s="11"/>
      <c r="FV413" s="11"/>
      <c r="FW413" s="11"/>
      <c r="FX413" s="11"/>
      <c r="FY413" s="11"/>
      <c r="FZ413" s="11"/>
      <c r="GA413" s="11"/>
      <c r="GB413" s="11"/>
      <c r="GC413" s="11"/>
      <c r="GD413" s="11"/>
      <c r="GE413" s="11"/>
      <c r="GF413" s="11"/>
      <c r="GG413" s="11"/>
      <c r="GH413" s="11"/>
      <c r="GI413" s="11"/>
      <c r="GJ413" s="11"/>
      <c r="GK413" s="11"/>
      <c r="GL413" s="11"/>
      <c r="GM413" s="11"/>
      <c r="GN413" s="11"/>
      <c r="GO413" s="11"/>
      <c r="GP413" s="11"/>
      <c r="GQ413" s="11"/>
      <c r="GR413" s="11"/>
      <c r="GS413" s="11"/>
      <c r="GT413" s="11"/>
      <c r="GU413" s="11"/>
      <c r="GV413" s="11"/>
      <c r="GW413" s="11"/>
      <c r="GX413" s="11"/>
      <c r="GY413" s="11"/>
      <c r="GZ413" s="11"/>
      <c r="HA413" s="11"/>
      <c r="HB413" s="11"/>
      <c r="HC413" s="11"/>
      <c r="HD413" s="11"/>
      <c r="HE413" s="11"/>
      <c r="HF413" s="11"/>
      <c r="HG413" s="11"/>
      <c r="HH413" s="11"/>
      <c r="HI413" s="11"/>
      <c r="HJ413" s="11"/>
      <c r="HK413" s="11"/>
      <c r="HL413" s="11"/>
      <c r="HM413" s="11"/>
      <c r="HN413" s="11"/>
      <c r="HO413" s="11"/>
      <c r="HP413" s="11"/>
      <c r="HQ413" s="11"/>
      <c r="HR413" s="11"/>
      <c r="HS413" s="11"/>
      <c r="HT413" s="11"/>
      <c r="HU413" s="11"/>
      <c r="HV413" s="11"/>
      <c r="HW413" s="11"/>
      <c r="HX413" s="11"/>
      <c r="HY413" s="11"/>
      <c r="HZ413" s="11"/>
      <c r="IA413" s="11"/>
      <c r="IB413" s="11"/>
      <c r="IC413" s="11"/>
      <c r="ID413" s="11"/>
      <c r="IE413" s="11"/>
      <c r="IF413" s="11"/>
      <c r="IG413" s="11"/>
      <c r="IH413" s="11"/>
      <c r="II413" s="11"/>
      <c r="IJ413" s="11"/>
      <c r="IK413" s="11"/>
      <c r="IL413" s="11"/>
      <c r="IM413" s="11"/>
      <c r="IN413" s="11"/>
      <c r="IO413" s="11"/>
      <c r="IP413" s="11"/>
      <c r="IQ413" s="11"/>
      <c r="IR413" s="11"/>
      <c r="IS413" s="11"/>
      <c r="IT413" s="11"/>
      <c r="IU413" s="11"/>
      <c r="IV413" s="11"/>
      <c r="IW413" s="11"/>
      <c r="IX413" s="11"/>
      <c r="IY413" s="11"/>
      <c r="IZ413" s="11"/>
      <c r="JA413" s="11"/>
      <c r="JB413" s="11"/>
      <c r="JC413" s="11"/>
      <c r="JD413" s="11"/>
      <c r="JE413" s="11"/>
      <c r="JF413" s="11"/>
      <c r="JG413" s="11"/>
      <c r="JH413" s="11"/>
      <c r="JI413" s="11"/>
      <c r="JJ413" s="11"/>
      <c r="JK413" s="11"/>
      <c r="JL413" s="11"/>
      <c r="JM413" s="11"/>
      <c r="JN413" s="11"/>
      <c r="JO413" s="11"/>
      <c r="JP413" s="11"/>
      <c r="JQ413" s="11"/>
      <c r="JR413" s="11"/>
      <c r="JS413" s="11"/>
      <c r="JT413" s="11"/>
      <c r="JU413" s="11"/>
      <c r="JV413" s="11"/>
      <c r="JW413" s="11"/>
      <c r="JX413" s="11"/>
      <c r="JY413" s="11"/>
      <c r="JZ413" s="11"/>
      <c r="KA413" s="11"/>
      <c r="KB413" s="11"/>
      <c r="KC413" s="11"/>
      <c r="KD413" s="11"/>
      <c r="KE413" s="11"/>
      <c r="KF413" s="11"/>
      <c r="KG413" s="11"/>
      <c r="KH413" s="11"/>
      <c r="KI413" s="11"/>
      <c r="KJ413" s="11"/>
      <c r="KK413" s="11"/>
      <c r="KL413" s="11"/>
      <c r="KM413" s="11"/>
      <c r="KN413" s="11"/>
      <c r="KO413" s="11"/>
      <c r="KP413" s="11"/>
      <c r="KQ413" s="11"/>
      <c r="KR413" s="11"/>
      <c r="KS413" s="11"/>
      <c r="KT413" s="11"/>
      <c r="KU413" s="11"/>
      <c r="KV413" s="11"/>
      <c r="KW413" s="11"/>
      <c r="KX413" s="11"/>
      <c r="KY413" s="11"/>
      <c r="KZ413" s="11"/>
      <c r="LA413" s="11"/>
      <c r="LB413" s="11"/>
      <c r="LC413" s="11"/>
      <c r="LD413" s="11"/>
      <c r="LE413" s="11"/>
      <c r="LF413" s="11"/>
      <c r="LG413" s="11"/>
      <c r="LH413" s="11"/>
      <c r="LI413" s="11"/>
      <c r="LJ413" s="11"/>
      <c r="LK413" s="11"/>
      <c r="LL413" s="11"/>
      <c r="LM413" s="11"/>
      <c r="LN413" s="11"/>
      <c r="LO413" s="11"/>
      <c r="LP413" s="11"/>
      <c r="LQ413" s="11"/>
      <c r="LR413" s="11"/>
      <c r="LS413" s="11"/>
      <c r="LT413" s="11"/>
      <c r="LU413" s="11"/>
      <c r="LV413" s="11"/>
      <c r="LW413" s="11"/>
      <c r="LX413" s="11"/>
      <c r="LY413" s="11"/>
      <c r="LZ413" s="11"/>
      <c r="MA413" s="11"/>
      <c r="MB413" s="11"/>
      <c r="MC413" s="11"/>
      <c r="MD413" s="11"/>
      <c r="ME413" s="11"/>
      <c r="MF413" s="11"/>
      <c r="MG413" s="11"/>
      <c r="MH413" s="11"/>
      <c r="MI413" s="11"/>
      <c r="MJ413" s="11"/>
      <c r="MK413" s="11"/>
      <c r="ML413" s="11"/>
      <c r="MM413" s="11"/>
      <c r="MN413" s="11"/>
      <c r="MO413" s="11"/>
      <c r="MP413" s="11"/>
      <c r="MQ413" s="11"/>
      <c r="MR413" s="11"/>
      <c r="MS413" s="11"/>
      <c r="MT413" s="11"/>
      <c r="MU413" s="11"/>
      <c r="MV413" s="11"/>
      <c r="MW413" s="11"/>
      <c r="MX413" s="11"/>
      <c r="MY413" s="11"/>
      <c r="MZ413" s="11"/>
      <c r="NA413" s="11"/>
      <c r="NB413" s="11"/>
      <c r="NC413" s="11"/>
      <c r="ND413" s="11"/>
      <c r="NE413" s="11"/>
      <c r="NF413" s="11"/>
      <c r="NG413" s="11"/>
      <c r="NH413" s="11"/>
      <c r="NI413" s="11"/>
      <c r="NJ413" s="11"/>
      <c r="NK413" s="11"/>
      <c r="NL413" s="11"/>
      <c r="NM413" s="11"/>
      <c r="NN413" s="11"/>
      <c r="NO413" s="11"/>
      <c r="NP413" s="11"/>
      <c r="NQ413" s="11"/>
      <c r="NR413" s="11"/>
      <c r="NS413" s="11"/>
      <c r="NT413" s="11"/>
      <c r="NU413" s="11"/>
      <c r="NV413" s="11"/>
      <c r="NW413" s="11"/>
      <c r="NX413" s="11"/>
      <c r="NY413" s="11"/>
      <c r="NZ413" s="11"/>
      <c r="OA413" s="11"/>
      <c r="OB413" s="11"/>
      <c r="OC413" s="11"/>
      <c r="OD413" s="11"/>
      <c r="OE413" s="11"/>
      <c r="OF413" s="11"/>
      <c r="OG413" s="11"/>
      <c r="OH413" s="11"/>
      <c r="OI413" s="11"/>
      <c r="OJ413" s="11"/>
      <c r="OK413" s="11"/>
      <c r="OL413" s="11"/>
      <c r="OM413" s="11"/>
      <c r="ON413" s="11"/>
      <c r="OO413" s="11"/>
      <c r="OP413" s="11"/>
      <c r="OQ413" s="11"/>
      <c r="OR413" s="11"/>
      <c r="OS413" s="11"/>
      <c r="OT413" s="11"/>
      <c r="OU413" s="11"/>
      <c r="OV413" s="11"/>
      <c r="OW413" s="11"/>
      <c r="OX413" s="11"/>
      <c r="OY413" s="11"/>
      <c r="OZ413" s="11"/>
      <c r="PA413" s="11"/>
      <c r="PB413" s="11"/>
      <c r="PC413" s="11"/>
      <c r="PD413" s="11"/>
      <c r="PE413" s="11"/>
      <c r="PF413" s="11"/>
      <c r="PG413" s="11"/>
      <c r="PH413" s="11"/>
      <c r="PI413" s="11"/>
      <c r="PJ413" s="11"/>
      <c r="PK413" s="11"/>
      <c r="PL413" s="11"/>
      <c r="PM413" s="11"/>
      <c r="PN413" s="11"/>
      <c r="PO413" s="11"/>
      <c r="PP413" s="11"/>
      <c r="PQ413" s="11"/>
      <c r="PR413" s="11"/>
      <c r="PS413" s="11"/>
      <c r="PT413" s="11"/>
      <c r="PU413" s="11"/>
      <c r="PV413" s="11"/>
      <c r="PW413" s="11"/>
      <c r="PX413" s="11"/>
      <c r="PY413" s="11"/>
      <c r="PZ413" s="11"/>
      <c r="QA413" s="11"/>
      <c r="QB413" s="11"/>
      <c r="QC413" s="11"/>
      <c r="QD413" s="11"/>
      <c r="QE413" s="11"/>
      <c r="QF413" s="11"/>
      <c r="QG413" s="11"/>
      <c r="QH413" s="11"/>
      <c r="QI413" s="11"/>
      <c r="QJ413" s="11"/>
      <c r="QK413" s="11"/>
      <c r="QL413" s="11"/>
      <c r="QM413" s="11"/>
      <c r="QN413" s="11"/>
      <c r="QO413" s="11"/>
      <c r="QP413" s="11"/>
      <c r="QQ413" s="11"/>
      <c r="QR413" s="11"/>
      <c r="QS413" s="11"/>
      <c r="QT413" s="11"/>
      <c r="QU413" s="11"/>
      <c r="QV413" s="11"/>
      <c r="QW413" s="11"/>
      <c r="QX413" s="11"/>
      <c r="QY413" s="11"/>
      <c r="QZ413" s="11"/>
      <c r="RA413" s="11"/>
      <c r="RB413" s="11"/>
      <c r="RC413" s="11"/>
      <c r="RD413" s="11"/>
      <c r="RE413" s="11"/>
      <c r="RF413" s="11"/>
      <c r="RG413" s="11"/>
      <c r="RH413" s="11"/>
      <c r="RI413" s="11"/>
      <c r="RJ413" s="11"/>
      <c r="RK413" s="11"/>
      <c r="RL413" s="11"/>
      <c r="RM413" s="11"/>
      <c r="RN413" s="11"/>
      <c r="RO413" s="11"/>
      <c r="RP413" s="11"/>
      <c r="RQ413" s="11"/>
      <c r="RR413" s="11"/>
      <c r="RS413" s="11"/>
      <c r="RT413" s="11"/>
      <c r="RU413" s="11"/>
      <c r="RV413" s="11"/>
      <c r="RW413" s="11"/>
      <c r="RX413" s="11"/>
      <c r="RY413" s="11"/>
      <c r="RZ413" s="11"/>
      <c r="SA413" s="11"/>
      <c r="SB413" s="11"/>
      <c r="SC413" s="11"/>
      <c r="SD413" s="11"/>
      <c r="SE413" s="11"/>
      <c r="SF413" s="11"/>
      <c r="SG413" s="11"/>
      <c r="SH413" s="11"/>
      <c r="SI413" s="11"/>
      <c r="SJ413" s="11"/>
      <c r="SK413" s="11"/>
      <c r="SL413" s="11"/>
      <c r="SM413" s="11"/>
      <c r="SN413" s="11"/>
      <c r="SO413" s="11"/>
      <c r="SP413" s="11"/>
      <c r="SQ413" s="11"/>
      <c r="SR413" s="11"/>
      <c r="SS413" s="11"/>
      <c r="ST413" s="11"/>
      <c r="SU413" s="11"/>
      <c r="SV413" s="11"/>
      <c r="SW413" s="11"/>
      <c r="SX413" s="11"/>
      <c r="SY413" s="11"/>
      <c r="SZ413" s="11"/>
      <c r="TA413" s="11"/>
      <c r="TB413" s="11"/>
      <c r="TC413" s="11"/>
      <c r="TD413" s="11"/>
      <c r="TE413" s="11"/>
      <c r="TF413" s="11"/>
      <c r="TG413" s="11"/>
      <c r="TH413" s="11"/>
      <c r="TI413" s="11"/>
      <c r="TJ413" s="11"/>
      <c r="TK413" s="11"/>
      <c r="TL413" s="11"/>
      <c r="TM413" s="11"/>
      <c r="TN413" s="11"/>
      <c r="TO413" s="11"/>
      <c r="TP413" s="11"/>
      <c r="TQ413" s="11"/>
      <c r="TR413" s="11"/>
      <c r="TS413" s="11"/>
      <c r="TT413" s="11"/>
      <c r="TU413" s="11"/>
      <c r="TV413" s="11"/>
      <c r="TW413" s="11"/>
      <c r="TX413" s="11"/>
      <c r="TY413" s="11"/>
      <c r="TZ413" s="11"/>
    </row>
    <row r="414" spans="1:546" x14ac:dyDescent="0.25">
      <c r="A414" s="11"/>
      <c r="F414" s="11"/>
      <c r="I414" s="4">
        <v>1.6040000000000001</v>
      </c>
      <c r="J414" s="4">
        <v>0</v>
      </c>
      <c r="K414" s="4">
        <v>6.4359999999999999</v>
      </c>
      <c r="L414" s="4">
        <v>3.7210000000000001</v>
      </c>
      <c r="M414" s="4">
        <v>5.4379999999999997</v>
      </c>
      <c r="N414" s="4">
        <v>4.7869999999999999</v>
      </c>
      <c r="O414" s="4">
        <v>3.847</v>
      </c>
      <c r="P414" s="4">
        <v>0.41799999999999998</v>
      </c>
      <c r="Q414" s="4">
        <v>4.4210000000000003</v>
      </c>
      <c r="R414" s="4">
        <v>0.41299999999999998</v>
      </c>
      <c r="S414" s="4">
        <v>10.797000000000001</v>
      </c>
      <c r="T414" s="4">
        <v>2.84</v>
      </c>
      <c r="U414" s="4">
        <v>0.42299999999999999</v>
      </c>
      <c r="V414" s="4">
        <v>0</v>
      </c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  <c r="EM414" s="11"/>
      <c r="EN414" s="11"/>
      <c r="EO414" s="11"/>
      <c r="EP414" s="11"/>
      <c r="EQ414" s="11"/>
      <c r="ER414" s="11"/>
      <c r="ES414" s="11"/>
      <c r="ET414" s="11"/>
      <c r="EU414" s="11"/>
      <c r="EV414" s="11"/>
      <c r="EW414" s="11"/>
      <c r="EX414" s="11"/>
      <c r="EY414" s="11"/>
      <c r="EZ414" s="11"/>
      <c r="FA414" s="11"/>
      <c r="FB414" s="11"/>
      <c r="FC414" s="11"/>
      <c r="FD414" s="11"/>
      <c r="FE414" s="11"/>
      <c r="FF414" s="11"/>
      <c r="FG414" s="11"/>
      <c r="FH414" s="11"/>
      <c r="FI414" s="11"/>
      <c r="FJ414" s="11"/>
      <c r="FK414" s="11"/>
      <c r="FL414" s="11"/>
      <c r="FM414" s="11"/>
      <c r="FN414" s="11"/>
      <c r="FO414" s="11"/>
      <c r="FP414" s="11"/>
      <c r="FQ414" s="11"/>
      <c r="FR414" s="11"/>
      <c r="FS414" s="11"/>
      <c r="FT414" s="11"/>
      <c r="FU414" s="11"/>
      <c r="FV414" s="11"/>
      <c r="FW414" s="11"/>
      <c r="FX414" s="11"/>
      <c r="FY414" s="11"/>
      <c r="FZ414" s="11"/>
      <c r="GA414" s="11"/>
      <c r="GB414" s="11"/>
      <c r="GC414" s="11"/>
      <c r="GD414" s="11"/>
      <c r="GE414" s="11"/>
      <c r="GF414" s="11"/>
      <c r="GG414" s="11"/>
      <c r="GH414" s="11"/>
      <c r="GI414" s="11"/>
      <c r="GJ414" s="11"/>
      <c r="GK414" s="11"/>
      <c r="GL414" s="11"/>
      <c r="GM414" s="11"/>
      <c r="GN414" s="11"/>
      <c r="GO414" s="11"/>
      <c r="GP414" s="11"/>
      <c r="GQ414" s="11"/>
      <c r="GR414" s="11"/>
      <c r="GS414" s="11"/>
      <c r="GT414" s="11"/>
      <c r="GU414" s="11"/>
      <c r="GV414" s="11"/>
      <c r="GW414" s="11"/>
      <c r="GX414" s="11"/>
      <c r="GY414" s="11"/>
      <c r="GZ414" s="11"/>
      <c r="HA414" s="11"/>
      <c r="HB414" s="11"/>
      <c r="HC414" s="11"/>
      <c r="HD414" s="11"/>
      <c r="HE414" s="11"/>
      <c r="HF414" s="11"/>
      <c r="HG414" s="11"/>
      <c r="HH414" s="11"/>
      <c r="HI414" s="11"/>
      <c r="HJ414" s="11"/>
      <c r="HK414" s="11"/>
      <c r="HL414" s="11"/>
      <c r="HM414" s="11"/>
      <c r="HN414" s="11"/>
      <c r="HO414" s="11"/>
      <c r="HP414" s="11"/>
      <c r="HQ414" s="11"/>
      <c r="HR414" s="11"/>
      <c r="HS414" s="11"/>
      <c r="HT414" s="11"/>
      <c r="HU414" s="11"/>
      <c r="HV414" s="11"/>
      <c r="HW414" s="11"/>
      <c r="HX414" s="11"/>
      <c r="HY414" s="11"/>
      <c r="HZ414" s="11"/>
      <c r="IA414" s="11"/>
      <c r="IB414" s="11"/>
      <c r="IC414" s="11"/>
      <c r="ID414" s="11"/>
      <c r="IE414" s="11"/>
      <c r="IF414" s="11"/>
      <c r="IG414" s="11"/>
      <c r="IH414" s="11"/>
      <c r="II414" s="11"/>
      <c r="IJ414" s="11"/>
      <c r="IK414" s="11"/>
      <c r="IL414" s="11"/>
      <c r="IM414" s="11"/>
      <c r="IN414" s="11"/>
      <c r="IO414" s="11"/>
      <c r="IP414" s="11"/>
      <c r="IQ414" s="11"/>
      <c r="IR414" s="11"/>
      <c r="IS414" s="11"/>
      <c r="IT414" s="11"/>
      <c r="IU414" s="11"/>
      <c r="IV414" s="11"/>
      <c r="IW414" s="11"/>
      <c r="IX414" s="11"/>
      <c r="IY414" s="11"/>
      <c r="IZ414" s="11"/>
      <c r="JA414" s="11"/>
      <c r="JB414" s="11"/>
      <c r="JC414" s="11"/>
      <c r="JD414" s="11"/>
      <c r="JE414" s="11"/>
      <c r="JF414" s="11"/>
      <c r="JG414" s="11"/>
      <c r="JH414" s="11"/>
      <c r="JI414" s="11"/>
      <c r="JJ414" s="11"/>
      <c r="JK414" s="11"/>
      <c r="JL414" s="11"/>
      <c r="JM414" s="11"/>
      <c r="JN414" s="11"/>
      <c r="JO414" s="11"/>
      <c r="JP414" s="11"/>
      <c r="JQ414" s="11"/>
      <c r="JR414" s="11"/>
      <c r="JS414" s="11"/>
      <c r="JT414" s="11"/>
      <c r="JU414" s="11"/>
      <c r="JV414" s="11"/>
      <c r="JW414" s="11"/>
      <c r="JX414" s="11"/>
      <c r="JY414" s="11"/>
      <c r="JZ414" s="11"/>
      <c r="KA414" s="11"/>
      <c r="KB414" s="11"/>
      <c r="KC414" s="11"/>
      <c r="KD414" s="11"/>
      <c r="KE414" s="11"/>
      <c r="KF414" s="11"/>
      <c r="KG414" s="11"/>
      <c r="KH414" s="11"/>
      <c r="KI414" s="11"/>
      <c r="KJ414" s="11"/>
      <c r="KK414" s="11"/>
      <c r="KL414" s="11"/>
      <c r="KM414" s="11"/>
      <c r="KN414" s="11"/>
      <c r="KO414" s="11"/>
      <c r="KP414" s="11"/>
      <c r="KQ414" s="11"/>
      <c r="KR414" s="11"/>
      <c r="KS414" s="11"/>
      <c r="KT414" s="11"/>
      <c r="KU414" s="11"/>
      <c r="KV414" s="11"/>
      <c r="KW414" s="11"/>
      <c r="KX414" s="11"/>
      <c r="KY414" s="11"/>
      <c r="KZ414" s="11"/>
      <c r="LA414" s="11"/>
      <c r="LB414" s="11"/>
      <c r="LC414" s="11"/>
      <c r="LD414" s="11"/>
      <c r="LE414" s="11"/>
      <c r="LF414" s="11"/>
      <c r="LG414" s="11"/>
      <c r="LH414" s="11"/>
      <c r="LI414" s="11"/>
      <c r="LJ414" s="11"/>
      <c r="LK414" s="11"/>
      <c r="LL414" s="11"/>
      <c r="LM414" s="11"/>
      <c r="LN414" s="11"/>
      <c r="LO414" s="11"/>
      <c r="LP414" s="11"/>
      <c r="LQ414" s="11"/>
      <c r="LR414" s="11"/>
      <c r="LS414" s="11"/>
      <c r="LT414" s="11"/>
      <c r="LU414" s="11"/>
      <c r="LV414" s="11"/>
      <c r="LW414" s="11"/>
      <c r="LX414" s="11"/>
      <c r="LY414" s="11"/>
      <c r="LZ414" s="11"/>
      <c r="MA414" s="11"/>
      <c r="MB414" s="11"/>
      <c r="MC414" s="11"/>
      <c r="MD414" s="11"/>
      <c r="ME414" s="11"/>
      <c r="MF414" s="11"/>
      <c r="MG414" s="11"/>
      <c r="MH414" s="11"/>
      <c r="MI414" s="11"/>
      <c r="MJ414" s="11"/>
      <c r="MK414" s="11"/>
      <c r="ML414" s="11"/>
      <c r="MM414" s="11"/>
      <c r="MN414" s="11"/>
      <c r="MO414" s="11"/>
      <c r="MP414" s="11"/>
      <c r="MQ414" s="11"/>
      <c r="MR414" s="11"/>
      <c r="MS414" s="11"/>
      <c r="MT414" s="11"/>
      <c r="MU414" s="11"/>
      <c r="MV414" s="11"/>
      <c r="MW414" s="11"/>
      <c r="MX414" s="11"/>
      <c r="MY414" s="11"/>
      <c r="MZ414" s="11"/>
      <c r="NA414" s="11"/>
      <c r="NB414" s="11"/>
      <c r="NC414" s="11"/>
      <c r="ND414" s="11"/>
      <c r="NE414" s="11"/>
      <c r="NF414" s="11"/>
      <c r="NG414" s="11"/>
      <c r="NH414" s="11"/>
      <c r="NI414" s="11"/>
      <c r="NJ414" s="11"/>
      <c r="NK414" s="11"/>
      <c r="NL414" s="11"/>
      <c r="NM414" s="11"/>
      <c r="NN414" s="11"/>
      <c r="NO414" s="11"/>
      <c r="NP414" s="11"/>
      <c r="NQ414" s="11"/>
      <c r="NR414" s="11"/>
      <c r="NS414" s="11"/>
      <c r="NT414" s="11"/>
      <c r="NU414" s="11"/>
      <c r="NV414" s="11"/>
      <c r="NW414" s="11"/>
      <c r="NX414" s="11"/>
      <c r="NY414" s="11"/>
      <c r="NZ414" s="11"/>
      <c r="OA414" s="11"/>
      <c r="OB414" s="11"/>
      <c r="OC414" s="11"/>
      <c r="OD414" s="11"/>
      <c r="OE414" s="11"/>
      <c r="OF414" s="11"/>
      <c r="OG414" s="11"/>
      <c r="OH414" s="11"/>
      <c r="OI414" s="11"/>
      <c r="OJ414" s="11"/>
      <c r="OK414" s="11"/>
      <c r="OL414" s="11"/>
      <c r="OM414" s="11"/>
      <c r="ON414" s="11"/>
      <c r="OO414" s="11"/>
      <c r="OP414" s="11"/>
      <c r="OQ414" s="11"/>
      <c r="OR414" s="11"/>
      <c r="OS414" s="11"/>
      <c r="OT414" s="11"/>
      <c r="OU414" s="11"/>
      <c r="OV414" s="11"/>
      <c r="OW414" s="11"/>
      <c r="OX414" s="11"/>
      <c r="OY414" s="11"/>
      <c r="OZ414" s="11"/>
      <c r="PA414" s="11"/>
      <c r="PB414" s="11"/>
      <c r="PC414" s="11"/>
      <c r="PD414" s="11"/>
      <c r="PE414" s="11"/>
      <c r="PF414" s="11"/>
      <c r="PG414" s="11"/>
      <c r="PH414" s="11"/>
      <c r="PI414" s="11"/>
      <c r="PJ414" s="11"/>
      <c r="PK414" s="11"/>
      <c r="PL414" s="11"/>
      <c r="PM414" s="11"/>
      <c r="PN414" s="11"/>
      <c r="PO414" s="11"/>
      <c r="PP414" s="11"/>
      <c r="PQ414" s="11"/>
      <c r="PR414" s="11"/>
      <c r="PS414" s="11"/>
      <c r="PT414" s="11"/>
      <c r="PU414" s="11"/>
      <c r="PV414" s="11"/>
      <c r="PW414" s="11"/>
      <c r="PX414" s="11"/>
      <c r="PY414" s="11"/>
      <c r="PZ414" s="11"/>
      <c r="QA414" s="11"/>
      <c r="QB414" s="11"/>
      <c r="QC414" s="11"/>
      <c r="QD414" s="11"/>
      <c r="QE414" s="11"/>
      <c r="QF414" s="11"/>
      <c r="QG414" s="11"/>
      <c r="QH414" s="11"/>
      <c r="QI414" s="11"/>
      <c r="QJ414" s="11"/>
      <c r="QK414" s="11"/>
      <c r="QL414" s="11"/>
      <c r="QM414" s="11"/>
      <c r="QN414" s="11"/>
      <c r="QO414" s="11"/>
      <c r="QP414" s="11"/>
      <c r="QQ414" s="11"/>
      <c r="QR414" s="11"/>
      <c r="QS414" s="11"/>
      <c r="QT414" s="11"/>
      <c r="QU414" s="11"/>
      <c r="QV414" s="11"/>
      <c r="QW414" s="11"/>
      <c r="QX414" s="11"/>
      <c r="QY414" s="11"/>
      <c r="QZ414" s="11"/>
      <c r="RA414" s="11"/>
      <c r="RB414" s="11"/>
      <c r="RC414" s="11"/>
      <c r="RD414" s="11"/>
      <c r="RE414" s="11"/>
      <c r="RF414" s="11"/>
      <c r="RG414" s="11"/>
      <c r="RH414" s="11"/>
      <c r="RI414" s="11"/>
      <c r="RJ414" s="11"/>
      <c r="RK414" s="11"/>
      <c r="RL414" s="11"/>
      <c r="RM414" s="11"/>
      <c r="RN414" s="11"/>
      <c r="RO414" s="11"/>
      <c r="RP414" s="11"/>
      <c r="RQ414" s="11"/>
      <c r="RR414" s="11"/>
      <c r="RS414" s="11"/>
      <c r="RT414" s="11"/>
      <c r="RU414" s="11"/>
      <c r="RV414" s="11"/>
      <c r="RW414" s="11"/>
      <c r="RX414" s="11"/>
      <c r="RY414" s="11"/>
      <c r="RZ414" s="11"/>
      <c r="SA414" s="11"/>
      <c r="SB414" s="11"/>
      <c r="SC414" s="11"/>
      <c r="SD414" s="11"/>
      <c r="SE414" s="11"/>
      <c r="SF414" s="11"/>
      <c r="SG414" s="11"/>
      <c r="SH414" s="11"/>
      <c r="SI414" s="11"/>
      <c r="SJ414" s="11"/>
      <c r="SK414" s="11"/>
      <c r="SL414" s="11"/>
      <c r="SM414" s="11"/>
      <c r="SN414" s="11"/>
      <c r="SO414" s="11"/>
      <c r="SP414" s="11"/>
      <c r="SQ414" s="11"/>
      <c r="SR414" s="11"/>
      <c r="SS414" s="11"/>
      <c r="ST414" s="11"/>
      <c r="SU414" s="11"/>
      <c r="SV414" s="11"/>
      <c r="SW414" s="11"/>
      <c r="SX414" s="11"/>
      <c r="SY414" s="11"/>
      <c r="SZ414" s="11"/>
      <c r="TA414" s="11"/>
      <c r="TB414" s="11"/>
      <c r="TC414" s="11"/>
      <c r="TD414" s="11"/>
      <c r="TE414" s="11"/>
      <c r="TF414" s="11"/>
      <c r="TG414" s="11"/>
      <c r="TH414" s="11"/>
      <c r="TI414" s="11"/>
      <c r="TJ414" s="11"/>
      <c r="TK414" s="11"/>
      <c r="TL414" s="11"/>
      <c r="TM414" s="11"/>
      <c r="TN414" s="11"/>
      <c r="TO414" s="11"/>
      <c r="TP414" s="11"/>
      <c r="TQ414" s="11"/>
      <c r="TR414" s="11"/>
      <c r="TS414" s="11"/>
      <c r="TT414" s="11"/>
      <c r="TU414" s="11"/>
      <c r="TV414" s="11"/>
      <c r="TW414" s="11"/>
      <c r="TX414" s="11"/>
      <c r="TY414" s="11"/>
      <c r="TZ414" s="11"/>
    </row>
    <row r="415" spans="1:546" x14ac:dyDescent="0.25">
      <c r="A415" s="11"/>
      <c r="F415" s="11"/>
      <c r="I415" s="4">
        <v>5.2960000000000003</v>
      </c>
      <c r="J415" s="4">
        <v>1.9690000000000001</v>
      </c>
      <c r="K415" s="4">
        <v>0.30399999999999999</v>
      </c>
      <c r="L415" s="4">
        <v>7.1289999999999996</v>
      </c>
      <c r="M415" s="4">
        <v>1.7270000000000001</v>
      </c>
      <c r="N415" s="4">
        <v>6.2E-2</v>
      </c>
      <c r="O415" s="4">
        <v>0.25</v>
      </c>
      <c r="P415" s="4">
        <v>4.5389999999999997</v>
      </c>
      <c r="Q415" s="4">
        <v>5.7190000000000003</v>
      </c>
      <c r="R415" s="4">
        <v>7.5510000000000002</v>
      </c>
      <c r="S415" s="4">
        <v>10.215</v>
      </c>
      <c r="T415" s="4">
        <v>0.38400000000000001</v>
      </c>
      <c r="U415" s="4">
        <v>0</v>
      </c>
      <c r="V415" s="4">
        <v>0</v>
      </c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  <c r="EM415" s="11"/>
      <c r="EN415" s="11"/>
      <c r="EO415" s="11"/>
      <c r="EP415" s="11"/>
      <c r="EQ415" s="11"/>
      <c r="ER415" s="11"/>
      <c r="ES415" s="11"/>
      <c r="ET415" s="11"/>
      <c r="EU415" s="11"/>
      <c r="EV415" s="11"/>
      <c r="EW415" s="11"/>
      <c r="EX415" s="11"/>
      <c r="EY415" s="11"/>
      <c r="EZ415" s="11"/>
      <c r="FA415" s="11"/>
      <c r="FB415" s="11"/>
      <c r="FC415" s="11"/>
      <c r="FD415" s="11"/>
      <c r="FE415" s="11"/>
      <c r="FF415" s="11"/>
      <c r="FG415" s="11"/>
      <c r="FH415" s="11"/>
      <c r="FI415" s="11"/>
      <c r="FJ415" s="11"/>
      <c r="FK415" s="11"/>
      <c r="FL415" s="11"/>
      <c r="FM415" s="11"/>
      <c r="FN415" s="11"/>
      <c r="FO415" s="11"/>
      <c r="FP415" s="11"/>
      <c r="FQ415" s="11"/>
      <c r="FR415" s="11"/>
      <c r="FS415" s="11"/>
      <c r="FT415" s="11"/>
      <c r="FU415" s="11"/>
      <c r="FV415" s="11"/>
      <c r="FW415" s="11"/>
      <c r="FX415" s="11"/>
      <c r="FY415" s="11"/>
      <c r="FZ415" s="11"/>
      <c r="GA415" s="11"/>
      <c r="GB415" s="11"/>
      <c r="GC415" s="11"/>
      <c r="GD415" s="11"/>
      <c r="GE415" s="11"/>
      <c r="GF415" s="11"/>
      <c r="GG415" s="11"/>
      <c r="GH415" s="11"/>
      <c r="GI415" s="11"/>
      <c r="GJ415" s="11"/>
      <c r="GK415" s="11"/>
      <c r="GL415" s="11"/>
      <c r="GM415" s="11"/>
      <c r="GN415" s="11"/>
      <c r="GO415" s="11"/>
      <c r="GP415" s="11"/>
      <c r="GQ415" s="11"/>
      <c r="GR415" s="11"/>
      <c r="GS415" s="11"/>
      <c r="GT415" s="11"/>
      <c r="GU415" s="11"/>
      <c r="GV415" s="11"/>
      <c r="GW415" s="11"/>
      <c r="GX415" s="11"/>
      <c r="GY415" s="11"/>
      <c r="GZ415" s="11"/>
      <c r="HA415" s="11"/>
      <c r="HB415" s="11"/>
      <c r="HC415" s="11"/>
      <c r="HD415" s="11"/>
      <c r="HE415" s="11"/>
      <c r="HF415" s="11"/>
      <c r="HG415" s="11"/>
      <c r="HH415" s="11"/>
      <c r="HI415" s="11"/>
      <c r="HJ415" s="11"/>
      <c r="HK415" s="11"/>
      <c r="HL415" s="11"/>
      <c r="HM415" s="11"/>
      <c r="HN415" s="11"/>
      <c r="HO415" s="11"/>
      <c r="HP415" s="11"/>
      <c r="HQ415" s="11"/>
      <c r="HR415" s="11"/>
      <c r="HS415" s="11"/>
      <c r="HT415" s="11"/>
      <c r="HU415" s="11"/>
      <c r="HV415" s="11"/>
      <c r="HW415" s="11"/>
      <c r="HX415" s="11"/>
      <c r="HY415" s="11"/>
      <c r="HZ415" s="11"/>
      <c r="IA415" s="11"/>
      <c r="IB415" s="11"/>
      <c r="IC415" s="11"/>
      <c r="ID415" s="11"/>
      <c r="IE415" s="11"/>
      <c r="IF415" s="11"/>
      <c r="IG415" s="11"/>
      <c r="IH415" s="11"/>
      <c r="II415" s="11"/>
      <c r="IJ415" s="11"/>
      <c r="IK415" s="11"/>
      <c r="IL415" s="11"/>
      <c r="IM415" s="11"/>
      <c r="IN415" s="11"/>
      <c r="IO415" s="11"/>
      <c r="IP415" s="11"/>
      <c r="IQ415" s="11"/>
      <c r="IR415" s="11"/>
      <c r="IS415" s="11"/>
      <c r="IT415" s="11"/>
      <c r="IU415" s="11"/>
      <c r="IV415" s="11"/>
      <c r="IW415" s="11"/>
      <c r="IX415" s="11"/>
      <c r="IY415" s="11"/>
      <c r="IZ415" s="11"/>
      <c r="JA415" s="11"/>
      <c r="JB415" s="11"/>
      <c r="JC415" s="11"/>
      <c r="JD415" s="11"/>
      <c r="JE415" s="11"/>
      <c r="JF415" s="11"/>
      <c r="JG415" s="11"/>
      <c r="JH415" s="11"/>
      <c r="JI415" s="11"/>
      <c r="JJ415" s="11"/>
      <c r="JK415" s="11"/>
      <c r="JL415" s="11"/>
      <c r="JM415" s="11"/>
      <c r="JN415" s="11"/>
      <c r="JO415" s="11"/>
      <c r="JP415" s="11"/>
      <c r="JQ415" s="11"/>
      <c r="JR415" s="11"/>
      <c r="JS415" s="11"/>
      <c r="JT415" s="11"/>
      <c r="JU415" s="11"/>
      <c r="JV415" s="11"/>
      <c r="JW415" s="11"/>
      <c r="JX415" s="11"/>
      <c r="JY415" s="11"/>
      <c r="JZ415" s="11"/>
      <c r="KA415" s="11"/>
      <c r="KB415" s="11"/>
      <c r="KC415" s="11"/>
      <c r="KD415" s="11"/>
      <c r="KE415" s="11"/>
      <c r="KF415" s="11"/>
      <c r="KG415" s="11"/>
      <c r="KH415" s="11"/>
      <c r="KI415" s="11"/>
      <c r="KJ415" s="11"/>
      <c r="KK415" s="11"/>
      <c r="KL415" s="11"/>
      <c r="KM415" s="11"/>
      <c r="KN415" s="11"/>
      <c r="KO415" s="11"/>
      <c r="KP415" s="11"/>
      <c r="KQ415" s="11"/>
      <c r="KR415" s="11"/>
      <c r="KS415" s="11"/>
      <c r="KT415" s="11"/>
      <c r="KU415" s="11"/>
      <c r="KV415" s="11"/>
      <c r="KW415" s="11"/>
      <c r="KX415" s="11"/>
      <c r="KY415" s="11"/>
      <c r="KZ415" s="11"/>
      <c r="LA415" s="11"/>
      <c r="LB415" s="11"/>
      <c r="LC415" s="11"/>
      <c r="LD415" s="11"/>
      <c r="LE415" s="11"/>
      <c r="LF415" s="11"/>
      <c r="LG415" s="11"/>
      <c r="LH415" s="11"/>
      <c r="LI415" s="11"/>
      <c r="LJ415" s="11"/>
      <c r="LK415" s="11"/>
      <c r="LL415" s="11"/>
      <c r="LM415" s="11"/>
      <c r="LN415" s="11"/>
      <c r="LO415" s="11"/>
      <c r="LP415" s="11"/>
      <c r="LQ415" s="11"/>
      <c r="LR415" s="11"/>
      <c r="LS415" s="11"/>
      <c r="LT415" s="11"/>
      <c r="LU415" s="11"/>
      <c r="LV415" s="11"/>
      <c r="LW415" s="11"/>
      <c r="LX415" s="11"/>
      <c r="LY415" s="11"/>
      <c r="LZ415" s="11"/>
      <c r="MA415" s="11"/>
      <c r="MB415" s="11"/>
      <c r="MC415" s="11"/>
      <c r="MD415" s="11"/>
      <c r="ME415" s="11"/>
      <c r="MF415" s="11"/>
      <c r="MG415" s="11"/>
      <c r="MH415" s="11"/>
      <c r="MI415" s="11"/>
      <c r="MJ415" s="11"/>
      <c r="MK415" s="11"/>
      <c r="ML415" s="11"/>
      <c r="MM415" s="11"/>
      <c r="MN415" s="11"/>
      <c r="MO415" s="11"/>
      <c r="MP415" s="11"/>
      <c r="MQ415" s="11"/>
      <c r="MR415" s="11"/>
      <c r="MS415" s="11"/>
      <c r="MT415" s="11"/>
      <c r="MU415" s="11"/>
      <c r="MV415" s="11"/>
      <c r="MW415" s="11"/>
      <c r="MX415" s="11"/>
      <c r="MY415" s="11"/>
      <c r="MZ415" s="11"/>
      <c r="NA415" s="11"/>
      <c r="NB415" s="11"/>
      <c r="NC415" s="11"/>
      <c r="ND415" s="11"/>
      <c r="NE415" s="11"/>
      <c r="NF415" s="11"/>
      <c r="NG415" s="11"/>
      <c r="NH415" s="11"/>
      <c r="NI415" s="11"/>
      <c r="NJ415" s="11"/>
      <c r="NK415" s="11"/>
      <c r="NL415" s="11"/>
      <c r="NM415" s="11"/>
      <c r="NN415" s="11"/>
      <c r="NO415" s="11"/>
      <c r="NP415" s="11"/>
      <c r="NQ415" s="11"/>
      <c r="NR415" s="11"/>
      <c r="NS415" s="11"/>
      <c r="NT415" s="11"/>
      <c r="NU415" s="11"/>
      <c r="NV415" s="11"/>
      <c r="NW415" s="11"/>
      <c r="NX415" s="11"/>
      <c r="NY415" s="11"/>
      <c r="NZ415" s="11"/>
      <c r="OA415" s="11"/>
      <c r="OB415" s="11"/>
      <c r="OC415" s="11"/>
      <c r="OD415" s="11"/>
      <c r="OE415" s="11"/>
      <c r="OF415" s="11"/>
      <c r="OG415" s="11"/>
      <c r="OH415" s="11"/>
      <c r="OI415" s="11"/>
      <c r="OJ415" s="11"/>
      <c r="OK415" s="11"/>
      <c r="OL415" s="11"/>
      <c r="OM415" s="11"/>
      <c r="ON415" s="11"/>
      <c r="OO415" s="11"/>
      <c r="OP415" s="11"/>
      <c r="OQ415" s="11"/>
      <c r="OR415" s="11"/>
      <c r="OS415" s="11"/>
      <c r="OT415" s="11"/>
      <c r="OU415" s="11"/>
      <c r="OV415" s="11"/>
      <c r="OW415" s="11"/>
      <c r="OX415" s="11"/>
      <c r="OY415" s="11"/>
      <c r="OZ415" s="11"/>
      <c r="PA415" s="11"/>
      <c r="PB415" s="11"/>
      <c r="PC415" s="11"/>
      <c r="PD415" s="11"/>
      <c r="PE415" s="11"/>
      <c r="PF415" s="11"/>
      <c r="PG415" s="11"/>
      <c r="PH415" s="11"/>
      <c r="PI415" s="11"/>
      <c r="PJ415" s="11"/>
      <c r="PK415" s="11"/>
      <c r="PL415" s="11"/>
      <c r="PM415" s="11"/>
      <c r="PN415" s="11"/>
      <c r="PO415" s="11"/>
      <c r="PP415" s="11"/>
      <c r="PQ415" s="11"/>
      <c r="PR415" s="11"/>
      <c r="PS415" s="11"/>
      <c r="PT415" s="11"/>
      <c r="PU415" s="11"/>
      <c r="PV415" s="11"/>
      <c r="PW415" s="11"/>
      <c r="PX415" s="11"/>
      <c r="PY415" s="11"/>
      <c r="PZ415" s="11"/>
      <c r="QA415" s="11"/>
      <c r="QB415" s="11"/>
      <c r="QC415" s="11"/>
      <c r="QD415" s="11"/>
      <c r="QE415" s="11"/>
      <c r="QF415" s="11"/>
      <c r="QG415" s="11"/>
      <c r="QH415" s="11"/>
      <c r="QI415" s="11"/>
      <c r="QJ415" s="11"/>
      <c r="QK415" s="11"/>
      <c r="QL415" s="11"/>
      <c r="QM415" s="11"/>
      <c r="QN415" s="11"/>
      <c r="QO415" s="11"/>
      <c r="QP415" s="11"/>
      <c r="QQ415" s="11"/>
      <c r="QR415" s="11"/>
      <c r="QS415" s="11"/>
      <c r="QT415" s="11"/>
      <c r="QU415" s="11"/>
      <c r="QV415" s="11"/>
      <c r="QW415" s="11"/>
      <c r="QX415" s="11"/>
      <c r="QY415" s="11"/>
      <c r="QZ415" s="11"/>
      <c r="RA415" s="11"/>
      <c r="RB415" s="11"/>
      <c r="RC415" s="11"/>
      <c r="RD415" s="11"/>
      <c r="RE415" s="11"/>
      <c r="RF415" s="11"/>
      <c r="RG415" s="11"/>
      <c r="RH415" s="11"/>
      <c r="RI415" s="11"/>
      <c r="RJ415" s="11"/>
      <c r="RK415" s="11"/>
      <c r="RL415" s="11"/>
      <c r="RM415" s="11"/>
      <c r="RN415" s="11"/>
      <c r="RO415" s="11"/>
      <c r="RP415" s="11"/>
      <c r="RQ415" s="11"/>
      <c r="RR415" s="11"/>
      <c r="RS415" s="11"/>
      <c r="RT415" s="11"/>
      <c r="RU415" s="11"/>
      <c r="RV415" s="11"/>
      <c r="RW415" s="11"/>
      <c r="RX415" s="11"/>
      <c r="RY415" s="11"/>
      <c r="RZ415" s="11"/>
      <c r="SA415" s="11"/>
      <c r="SB415" s="11"/>
      <c r="SC415" s="11"/>
      <c r="SD415" s="11"/>
      <c r="SE415" s="11"/>
      <c r="SF415" s="11"/>
      <c r="SG415" s="11"/>
      <c r="SH415" s="11"/>
      <c r="SI415" s="11"/>
      <c r="SJ415" s="11"/>
      <c r="SK415" s="11"/>
      <c r="SL415" s="11"/>
      <c r="SM415" s="11"/>
      <c r="SN415" s="11"/>
      <c r="SO415" s="11"/>
      <c r="SP415" s="11"/>
      <c r="SQ415" s="11"/>
      <c r="SR415" s="11"/>
      <c r="SS415" s="11"/>
      <c r="ST415" s="11"/>
      <c r="SU415" s="11"/>
      <c r="SV415" s="11"/>
      <c r="SW415" s="11"/>
      <c r="SX415" s="11"/>
      <c r="SY415" s="11"/>
      <c r="SZ415" s="11"/>
      <c r="TA415" s="11"/>
      <c r="TB415" s="11"/>
      <c r="TC415" s="11"/>
      <c r="TD415" s="11"/>
      <c r="TE415" s="11"/>
      <c r="TF415" s="11"/>
      <c r="TG415" s="11"/>
      <c r="TH415" s="11"/>
      <c r="TI415" s="11"/>
      <c r="TJ415" s="11"/>
      <c r="TK415" s="11"/>
      <c r="TL415" s="11"/>
      <c r="TM415" s="11"/>
      <c r="TN415" s="11"/>
      <c r="TO415" s="11"/>
      <c r="TP415" s="11"/>
      <c r="TQ415" s="11"/>
      <c r="TR415" s="11"/>
      <c r="TS415" s="11"/>
      <c r="TT415" s="11"/>
      <c r="TU415" s="11"/>
      <c r="TV415" s="11"/>
      <c r="TW415" s="11"/>
      <c r="TX415" s="11"/>
      <c r="TY415" s="11"/>
      <c r="TZ415" s="11"/>
    </row>
    <row r="416" spans="1:546" x14ac:dyDescent="0.25">
      <c r="A416" s="11"/>
      <c r="F416" s="11"/>
      <c r="I416" s="4">
        <v>6.1360000000000001</v>
      </c>
      <c r="J416" s="4">
        <v>0.16200000000000001</v>
      </c>
      <c r="K416" s="4">
        <v>6.5469999999999997</v>
      </c>
      <c r="L416" s="4">
        <v>7.9320000000000004</v>
      </c>
      <c r="M416" s="4">
        <v>4.3639999999999999</v>
      </c>
      <c r="N416" s="4">
        <v>0.67700000000000005</v>
      </c>
      <c r="O416" s="4">
        <v>1.5249999999999999</v>
      </c>
      <c r="P416" s="4">
        <v>7.5880000000000001</v>
      </c>
      <c r="Q416" s="4">
        <v>5.5490000000000004</v>
      </c>
      <c r="R416" s="4">
        <v>4.9820000000000002</v>
      </c>
      <c r="S416" s="4">
        <v>2.016</v>
      </c>
      <c r="T416" s="4">
        <v>0.72499999999999998</v>
      </c>
      <c r="U416" s="4">
        <v>1.3180000000000001</v>
      </c>
      <c r="V416" s="4">
        <v>0</v>
      </c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  <c r="EM416" s="11"/>
      <c r="EN416" s="11"/>
      <c r="EO416" s="11"/>
      <c r="EP416" s="11"/>
      <c r="EQ416" s="11"/>
      <c r="ER416" s="11"/>
      <c r="ES416" s="11"/>
      <c r="ET416" s="11"/>
      <c r="EU416" s="11"/>
      <c r="EV416" s="11"/>
      <c r="EW416" s="11"/>
      <c r="EX416" s="11"/>
      <c r="EY416" s="11"/>
      <c r="EZ416" s="11"/>
      <c r="FA416" s="11"/>
      <c r="FB416" s="11"/>
      <c r="FC416" s="11"/>
      <c r="FD416" s="11"/>
      <c r="FE416" s="11"/>
      <c r="FF416" s="11"/>
      <c r="FG416" s="11"/>
      <c r="FH416" s="11"/>
      <c r="FI416" s="11"/>
      <c r="FJ416" s="11"/>
      <c r="FK416" s="11"/>
      <c r="FL416" s="11"/>
      <c r="FM416" s="11"/>
      <c r="FN416" s="11"/>
      <c r="FO416" s="11"/>
      <c r="FP416" s="11"/>
      <c r="FQ416" s="11"/>
      <c r="FR416" s="11"/>
      <c r="FS416" s="11"/>
      <c r="FT416" s="11"/>
      <c r="FU416" s="11"/>
      <c r="FV416" s="11"/>
      <c r="FW416" s="11"/>
      <c r="FX416" s="11"/>
      <c r="FY416" s="11"/>
      <c r="FZ416" s="11"/>
      <c r="GA416" s="11"/>
      <c r="GB416" s="11"/>
      <c r="GC416" s="11"/>
      <c r="GD416" s="11"/>
      <c r="GE416" s="11"/>
      <c r="GF416" s="11"/>
      <c r="GG416" s="11"/>
      <c r="GH416" s="11"/>
      <c r="GI416" s="11"/>
      <c r="GJ416" s="11"/>
      <c r="GK416" s="11"/>
      <c r="GL416" s="11"/>
      <c r="GM416" s="11"/>
      <c r="GN416" s="11"/>
      <c r="GO416" s="11"/>
      <c r="GP416" s="11"/>
      <c r="GQ416" s="11"/>
      <c r="GR416" s="11"/>
      <c r="GS416" s="11"/>
      <c r="GT416" s="11"/>
      <c r="GU416" s="11"/>
      <c r="GV416" s="11"/>
      <c r="GW416" s="11"/>
      <c r="GX416" s="11"/>
      <c r="GY416" s="11"/>
      <c r="GZ416" s="11"/>
      <c r="HA416" s="11"/>
      <c r="HB416" s="11"/>
      <c r="HC416" s="11"/>
      <c r="HD416" s="11"/>
      <c r="HE416" s="11"/>
      <c r="HF416" s="11"/>
      <c r="HG416" s="11"/>
      <c r="HH416" s="11"/>
      <c r="HI416" s="11"/>
      <c r="HJ416" s="11"/>
      <c r="HK416" s="11"/>
      <c r="HL416" s="11"/>
      <c r="HM416" s="11"/>
      <c r="HN416" s="11"/>
      <c r="HO416" s="11"/>
      <c r="HP416" s="11"/>
      <c r="HQ416" s="11"/>
      <c r="HR416" s="11"/>
      <c r="HS416" s="11"/>
      <c r="HT416" s="11"/>
      <c r="HU416" s="11"/>
      <c r="HV416" s="11"/>
      <c r="HW416" s="11"/>
      <c r="HX416" s="11"/>
      <c r="HY416" s="11"/>
      <c r="HZ416" s="11"/>
      <c r="IA416" s="11"/>
      <c r="IB416" s="11"/>
      <c r="IC416" s="11"/>
      <c r="ID416" s="11"/>
      <c r="IE416" s="11"/>
      <c r="IF416" s="11"/>
      <c r="IG416" s="11"/>
      <c r="IH416" s="11"/>
      <c r="II416" s="11"/>
      <c r="IJ416" s="11"/>
      <c r="IK416" s="11"/>
      <c r="IL416" s="11"/>
      <c r="IM416" s="11"/>
      <c r="IN416" s="11"/>
      <c r="IO416" s="11"/>
      <c r="IP416" s="11"/>
      <c r="IQ416" s="11"/>
      <c r="IR416" s="11"/>
      <c r="IS416" s="11"/>
      <c r="IT416" s="11"/>
      <c r="IU416" s="11"/>
      <c r="IV416" s="11"/>
      <c r="IW416" s="11"/>
      <c r="IX416" s="11"/>
      <c r="IY416" s="11"/>
      <c r="IZ416" s="11"/>
      <c r="JA416" s="11"/>
      <c r="JB416" s="11"/>
      <c r="JC416" s="11"/>
      <c r="JD416" s="11"/>
      <c r="JE416" s="11"/>
      <c r="JF416" s="11"/>
      <c r="JG416" s="11"/>
      <c r="JH416" s="11"/>
      <c r="JI416" s="11"/>
      <c r="JJ416" s="11"/>
      <c r="JK416" s="11"/>
      <c r="JL416" s="11"/>
      <c r="JM416" s="11"/>
      <c r="JN416" s="11"/>
      <c r="JO416" s="11"/>
      <c r="JP416" s="11"/>
      <c r="JQ416" s="11"/>
      <c r="JR416" s="11"/>
      <c r="JS416" s="11"/>
      <c r="JT416" s="11"/>
      <c r="JU416" s="11"/>
      <c r="JV416" s="11"/>
      <c r="JW416" s="11"/>
      <c r="JX416" s="11"/>
      <c r="JY416" s="11"/>
      <c r="JZ416" s="11"/>
      <c r="KA416" s="11"/>
      <c r="KB416" s="11"/>
      <c r="KC416" s="11"/>
      <c r="KD416" s="11"/>
      <c r="KE416" s="11"/>
      <c r="KF416" s="11"/>
      <c r="KG416" s="11"/>
      <c r="KH416" s="11"/>
      <c r="KI416" s="11"/>
      <c r="KJ416" s="11"/>
      <c r="KK416" s="11"/>
      <c r="KL416" s="11"/>
      <c r="KM416" s="11"/>
      <c r="KN416" s="11"/>
      <c r="KO416" s="11"/>
      <c r="KP416" s="11"/>
      <c r="KQ416" s="11"/>
      <c r="KR416" s="11"/>
      <c r="KS416" s="11"/>
      <c r="KT416" s="11"/>
      <c r="KU416" s="11"/>
      <c r="KV416" s="11"/>
      <c r="KW416" s="11"/>
      <c r="KX416" s="11"/>
      <c r="KY416" s="11"/>
      <c r="KZ416" s="11"/>
      <c r="LA416" s="11"/>
      <c r="LB416" s="11"/>
      <c r="LC416" s="11"/>
      <c r="LD416" s="11"/>
      <c r="LE416" s="11"/>
      <c r="LF416" s="11"/>
      <c r="LG416" s="11"/>
      <c r="LH416" s="11"/>
      <c r="LI416" s="11"/>
      <c r="LJ416" s="11"/>
      <c r="LK416" s="11"/>
      <c r="LL416" s="11"/>
      <c r="LM416" s="11"/>
      <c r="LN416" s="11"/>
      <c r="LO416" s="11"/>
      <c r="LP416" s="11"/>
      <c r="LQ416" s="11"/>
      <c r="LR416" s="11"/>
      <c r="LS416" s="11"/>
      <c r="LT416" s="11"/>
      <c r="LU416" s="11"/>
      <c r="LV416" s="11"/>
      <c r="LW416" s="11"/>
      <c r="LX416" s="11"/>
      <c r="LY416" s="11"/>
      <c r="LZ416" s="11"/>
      <c r="MA416" s="11"/>
      <c r="MB416" s="11"/>
      <c r="MC416" s="11"/>
      <c r="MD416" s="11"/>
      <c r="ME416" s="11"/>
      <c r="MF416" s="11"/>
      <c r="MG416" s="11"/>
      <c r="MH416" s="11"/>
      <c r="MI416" s="11"/>
      <c r="MJ416" s="11"/>
      <c r="MK416" s="11"/>
      <c r="ML416" s="11"/>
      <c r="MM416" s="11"/>
      <c r="MN416" s="11"/>
      <c r="MO416" s="11"/>
      <c r="MP416" s="11"/>
      <c r="MQ416" s="11"/>
      <c r="MR416" s="11"/>
      <c r="MS416" s="11"/>
      <c r="MT416" s="11"/>
      <c r="MU416" s="11"/>
      <c r="MV416" s="11"/>
      <c r="MW416" s="11"/>
      <c r="MX416" s="11"/>
      <c r="MY416" s="11"/>
      <c r="MZ416" s="11"/>
      <c r="NA416" s="11"/>
      <c r="NB416" s="11"/>
      <c r="NC416" s="11"/>
      <c r="ND416" s="11"/>
      <c r="NE416" s="11"/>
      <c r="NF416" s="11"/>
      <c r="NG416" s="11"/>
      <c r="NH416" s="11"/>
      <c r="NI416" s="11"/>
      <c r="NJ416" s="11"/>
      <c r="NK416" s="11"/>
      <c r="NL416" s="11"/>
      <c r="NM416" s="11"/>
      <c r="NN416" s="11"/>
      <c r="NO416" s="11"/>
      <c r="NP416" s="11"/>
      <c r="NQ416" s="11"/>
      <c r="NR416" s="11"/>
      <c r="NS416" s="11"/>
      <c r="NT416" s="11"/>
      <c r="NU416" s="11"/>
      <c r="NV416" s="11"/>
      <c r="NW416" s="11"/>
      <c r="NX416" s="11"/>
      <c r="NY416" s="11"/>
      <c r="NZ416" s="11"/>
      <c r="OA416" s="11"/>
      <c r="OB416" s="11"/>
      <c r="OC416" s="11"/>
      <c r="OD416" s="11"/>
      <c r="OE416" s="11"/>
      <c r="OF416" s="11"/>
      <c r="OG416" s="11"/>
      <c r="OH416" s="11"/>
      <c r="OI416" s="11"/>
      <c r="OJ416" s="11"/>
      <c r="OK416" s="11"/>
      <c r="OL416" s="11"/>
      <c r="OM416" s="11"/>
      <c r="ON416" s="11"/>
      <c r="OO416" s="11"/>
      <c r="OP416" s="11"/>
      <c r="OQ416" s="11"/>
      <c r="OR416" s="11"/>
      <c r="OS416" s="11"/>
      <c r="OT416" s="11"/>
      <c r="OU416" s="11"/>
      <c r="OV416" s="11"/>
      <c r="OW416" s="11"/>
      <c r="OX416" s="11"/>
      <c r="OY416" s="11"/>
      <c r="OZ416" s="11"/>
      <c r="PA416" s="11"/>
      <c r="PB416" s="11"/>
      <c r="PC416" s="11"/>
      <c r="PD416" s="11"/>
      <c r="PE416" s="11"/>
      <c r="PF416" s="11"/>
      <c r="PG416" s="11"/>
      <c r="PH416" s="11"/>
      <c r="PI416" s="11"/>
      <c r="PJ416" s="11"/>
      <c r="PK416" s="11"/>
      <c r="PL416" s="11"/>
      <c r="PM416" s="11"/>
      <c r="PN416" s="11"/>
      <c r="PO416" s="11"/>
      <c r="PP416" s="11"/>
      <c r="PQ416" s="11"/>
      <c r="PR416" s="11"/>
      <c r="PS416" s="11"/>
      <c r="PT416" s="11"/>
      <c r="PU416" s="11"/>
      <c r="PV416" s="11"/>
      <c r="PW416" s="11"/>
      <c r="PX416" s="11"/>
      <c r="PY416" s="11"/>
      <c r="PZ416" s="11"/>
      <c r="QA416" s="11"/>
      <c r="QB416" s="11"/>
      <c r="QC416" s="11"/>
      <c r="QD416" s="11"/>
      <c r="QE416" s="11"/>
      <c r="QF416" s="11"/>
      <c r="QG416" s="11"/>
      <c r="QH416" s="11"/>
      <c r="QI416" s="11"/>
      <c r="QJ416" s="11"/>
      <c r="QK416" s="11"/>
      <c r="QL416" s="11"/>
      <c r="QM416" s="11"/>
      <c r="QN416" s="11"/>
      <c r="QO416" s="11"/>
      <c r="QP416" s="11"/>
      <c r="QQ416" s="11"/>
      <c r="QR416" s="11"/>
      <c r="QS416" s="11"/>
      <c r="QT416" s="11"/>
      <c r="QU416" s="11"/>
      <c r="QV416" s="11"/>
      <c r="QW416" s="11"/>
      <c r="QX416" s="11"/>
      <c r="QY416" s="11"/>
      <c r="QZ416" s="11"/>
      <c r="RA416" s="11"/>
      <c r="RB416" s="11"/>
      <c r="RC416" s="11"/>
      <c r="RD416" s="11"/>
      <c r="RE416" s="11"/>
      <c r="RF416" s="11"/>
      <c r="RG416" s="11"/>
      <c r="RH416" s="11"/>
      <c r="RI416" s="11"/>
      <c r="RJ416" s="11"/>
      <c r="RK416" s="11"/>
      <c r="RL416" s="11"/>
      <c r="RM416" s="11"/>
      <c r="RN416" s="11"/>
      <c r="RO416" s="11"/>
      <c r="RP416" s="11"/>
      <c r="RQ416" s="11"/>
      <c r="RR416" s="11"/>
      <c r="RS416" s="11"/>
      <c r="RT416" s="11"/>
      <c r="RU416" s="11"/>
      <c r="RV416" s="11"/>
      <c r="RW416" s="11"/>
      <c r="RX416" s="11"/>
      <c r="RY416" s="11"/>
      <c r="RZ416" s="11"/>
      <c r="SA416" s="11"/>
      <c r="SB416" s="11"/>
      <c r="SC416" s="11"/>
      <c r="SD416" s="11"/>
      <c r="SE416" s="11"/>
      <c r="SF416" s="11"/>
      <c r="SG416" s="11"/>
      <c r="SH416" s="11"/>
      <c r="SI416" s="11"/>
      <c r="SJ416" s="11"/>
      <c r="SK416" s="11"/>
      <c r="SL416" s="11"/>
      <c r="SM416" s="11"/>
      <c r="SN416" s="11"/>
      <c r="SO416" s="11"/>
      <c r="SP416" s="11"/>
      <c r="SQ416" s="11"/>
      <c r="SR416" s="11"/>
      <c r="SS416" s="11"/>
      <c r="ST416" s="11"/>
      <c r="SU416" s="11"/>
      <c r="SV416" s="11"/>
      <c r="SW416" s="11"/>
      <c r="SX416" s="11"/>
      <c r="SY416" s="11"/>
      <c r="SZ416" s="11"/>
      <c r="TA416" s="11"/>
      <c r="TB416" s="11"/>
      <c r="TC416" s="11"/>
      <c r="TD416" s="11"/>
      <c r="TE416" s="11"/>
      <c r="TF416" s="11"/>
      <c r="TG416" s="11"/>
      <c r="TH416" s="11"/>
      <c r="TI416" s="11"/>
      <c r="TJ416" s="11"/>
      <c r="TK416" s="11"/>
      <c r="TL416" s="11"/>
      <c r="TM416" s="11"/>
      <c r="TN416" s="11"/>
      <c r="TO416" s="11"/>
      <c r="TP416" s="11"/>
      <c r="TQ416" s="11"/>
      <c r="TR416" s="11"/>
      <c r="TS416" s="11"/>
      <c r="TT416" s="11"/>
      <c r="TU416" s="11"/>
      <c r="TV416" s="11"/>
      <c r="TW416" s="11"/>
      <c r="TX416" s="11"/>
      <c r="TY416" s="11"/>
      <c r="TZ416" s="11"/>
    </row>
    <row r="417" spans="1:546" x14ac:dyDescent="0.25">
      <c r="A417" s="11"/>
      <c r="F417" s="11"/>
      <c r="I417" s="4">
        <v>2.9260000000000002</v>
      </c>
      <c r="J417" s="4">
        <v>0.33700000000000002</v>
      </c>
      <c r="K417" s="4">
        <v>3.5680000000000001</v>
      </c>
      <c r="L417" s="4">
        <v>6.6479999999999997</v>
      </c>
      <c r="M417" s="4">
        <v>4.9290000000000003</v>
      </c>
      <c r="N417" s="4">
        <v>3.1520000000000001</v>
      </c>
      <c r="O417" s="4">
        <v>1.607</v>
      </c>
      <c r="P417" s="4">
        <v>8.8260000000000005</v>
      </c>
      <c r="Q417" s="4">
        <v>6.266</v>
      </c>
      <c r="R417" s="4">
        <v>2.444</v>
      </c>
      <c r="S417" s="4">
        <v>4.577</v>
      </c>
      <c r="T417" s="4">
        <v>0</v>
      </c>
      <c r="U417" s="4">
        <v>0.48699999999999999</v>
      </c>
      <c r="V417" s="4">
        <v>0</v>
      </c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  <c r="EM417" s="11"/>
      <c r="EN417" s="11"/>
      <c r="EO417" s="11"/>
      <c r="EP417" s="11"/>
      <c r="EQ417" s="11"/>
      <c r="ER417" s="11"/>
      <c r="ES417" s="11"/>
      <c r="ET417" s="11"/>
      <c r="EU417" s="11"/>
      <c r="EV417" s="11"/>
      <c r="EW417" s="11"/>
      <c r="EX417" s="11"/>
      <c r="EY417" s="11"/>
      <c r="EZ417" s="11"/>
      <c r="FA417" s="11"/>
      <c r="FB417" s="11"/>
      <c r="FC417" s="11"/>
      <c r="FD417" s="11"/>
      <c r="FE417" s="11"/>
      <c r="FF417" s="11"/>
      <c r="FG417" s="11"/>
      <c r="FH417" s="11"/>
      <c r="FI417" s="11"/>
      <c r="FJ417" s="11"/>
      <c r="FK417" s="11"/>
      <c r="FL417" s="11"/>
      <c r="FM417" s="11"/>
      <c r="FN417" s="11"/>
      <c r="FO417" s="11"/>
      <c r="FP417" s="11"/>
      <c r="FQ417" s="11"/>
      <c r="FR417" s="11"/>
      <c r="FS417" s="11"/>
      <c r="FT417" s="11"/>
      <c r="FU417" s="11"/>
      <c r="FV417" s="11"/>
      <c r="FW417" s="11"/>
      <c r="FX417" s="11"/>
      <c r="FY417" s="11"/>
      <c r="FZ417" s="11"/>
      <c r="GA417" s="11"/>
      <c r="GB417" s="11"/>
      <c r="GC417" s="11"/>
      <c r="GD417" s="11"/>
      <c r="GE417" s="11"/>
      <c r="GF417" s="11"/>
      <c r="GG417" s="11"/>
      <c r="GH417" s="11"/>
      <c r="GI417" s="11"/>
      <c r="GJ417" s="11"/>
      <c r="GK417" s="11"/>
      <c r="GL417" s="11"/>
      <c r="GM417" s="11"/>
      <c r="GN417" s="11"/>
      <c r="GO417" s="11"/>
      <c r="GP417" s="11"/>
      <c r="GQ417" s="11"/>
      <c r="GR417" s="11"/>
      <c r="GS417" s="11"/>
      <c r="GT417" s="11"/>
      <c r="GU417" s="11"/>
      <c r="GV417" s="11"/>
      <c r="GW417" s="11"/>
      <c r="GX417" s="11"/>
      <c r="GY417" s="11"/>
      <c r="GZ417" s="11"/>
      <c r="HA417" s="11"/>
      <c r="HB417" s="11"/>
      <c r="HC417" s="11"/>
      <c r="HD417" s="11"/>
      <c r="HE417" s="11"/>
      <c r="HF417" s="11"/>
      <c r="HG417" s="11"/>
      <c r="HH417" s="11"/>
      <c r="HI417" s="11"/>
      <c r="HJ417" s="11"/>
      <c r="HK417" s="11"/>
      <c r="HL417" s="11"/>
      <c r="HM417" s="11"/>
      <c r="HN417" s="11"/>
      <c r="HO417" s="11"/>
      <c r="HP417" s="11"/>
      <c r="HQ417" s="11"/>
      <c r="HR417" s="11"/>
      <c r="HS417" s="11"/>
      <c r="HT417" s="11"/>
      <c r="HU417" s="11"/>
      <c r="HV417" s="11"/>
      <c r="HW417" s="11"/>
      <c r="HX417" s="11"/>
      <c r="HY417" s="11"/>
      <c r="HZ417" s="11"/>
      <c r="IA417" s="11"/>
      <c r="IB417" s="11"/>
      <c r="IC417" s="11"/>
      <c r="ID417" s="11"/>
      <c r="IE417" s="11"/>
      <c r="IF417" s="11"/>
      <c r="IG417" s="11"/>
      <c r="IH417" s="11"/>
      <c r="II417" s="11"/>
      <c r="IJ417" s="11"/>
      <c r="IK417" s="11"/>
      <c r="IL417" s="11"/>
      <c r="IM417" s="11"/>
      <c r="IN417" s="11"/>
      <c r="IO417" s="11"/>
      <c r="IP417" s="11"/>
      <c r="IQ417" s="11"/>
      <c r="IR417" s="11"/>
      <c r="IS417" s="11"/>
      <c r="IT417" s="11"/>
      <c r="IU417" s="11"/>
      <c r="IV417" s="11"/>
      <c r="IW417" s="11"/>
      <c r="IX417" s="11"/>
      <c r="IY417" s="11"/>
      <c r="IZ417" s="11"/>
      <c r="JA417" s="11"/>
      <c r="JB417" s="11"/>
      <c r="JC417" s="11"/>
      <c r="JD417" s="11"/>
      <c r="JE417" s="11"/>
      <c r="JF417" s="11"/>
      <c r="JG417" s="11"/>
      <c r="JH417" s="11"/>
      <c r="JI417" s="11"/>
      <c r="JJ417" s="11"/>
      <c r="JK417" s="11"/>
      <c r="JL417" s="11"/>
      <c r="JM417" s="11"/>
      <c r="JN417" s="11"/>
      <c r="JO417" s="11"/>
      <c r="JP417" s="11"/>
      <c r="JQ417" s="11"/>
      <c r="JR417" s="11"/>
      <c r="JS417" s="11"/>
      <c r="JT417" s="11"/>
      <c r="JU417" s="11"/>
      <c r="JV417" s="11"/>
      <c r="JW417" s="11"/>
      <c r="JX417" s="11"/>
      <c r="JY417" s="11"/>
      <c r="JZ417" s="11"/>
      <c r="KA417" s="11"/>
      <c r="KB417" s="11"/>
      <c r="KC417" s="11"/>
      <c r="KD417" s="11"/>
      <c r="KE417" s="11"/>
      <c r="KF417" s="11"/>
      <c r="KG417" s="11"/>
      <c r="KH417" s="11"/>
      <c r="KI417" s="11"/>
      <c r="KJ417" s="11"/>
      <c r="KK417" s="11"/>
      <c r="KL417" s="11"/>
      <c r="KM417" s="11"/>
      <c r="KN417" s="11"/>
      <c r="KO417" s="11"/>
      <c r="KP417" s="11"/>
      <c r="KQ417" s="11"/>
      <c r="KR417" s="11"/>
      <c r="KS417" s="11"/>
      <c r="KT417" s="11"/>
      <c r="KU417" s="11"/>
      <c r="KV417" s="11"/>
      <c r="KW417" s="11"/>
      <c r="KX417" s="11"/>
      <c r="KY417" s="11"/>
      <c r="KZ417" s="11"/>
      <c r="LA417" s="11"/>
      <c r="LB417" s="11"/>
      <c r="LC417" s="11"/>
      <c r="LD417" s="11"/>
      <c r="LE417" s="11"/>
      <c r="LF417" s="11"/>
      <c r="LG417" s="11"/>
      <c r="LH417" s="11"/>
      <c r="LI417" s="11"/>
      <c r="LJ417" s="11"/>
      <c r="LK417" s="11"/>
      <c r="LL417" s="11"/>
      <c r="LM417" s="11"/>
      <c r="LN417" s="11"/>
      <c r="LO417" s="11"/>
      <c r="LP417" s="11"/>
      <c r="LQ417" s="11"/>
      <c r="LR417" s="11"/>
      <c r="LS417" s="11"/>
      <c r="LT417" s="11"/>
      <c r="LU417" s="11"/>
      <c r="LV417" s="11"/>
      <c r="LW417" s="11"/>
      <c r="LX417" s="11"/>
      <c r="LY417" s="11"/>
      <c r="LZ417" s="11"/>
      <c r="MA417" s="11"/>
      <c r="MB417" s="11"/>
      <c r="MC417" s="11"/>
      <c r="MD417" s="11"/>
      <c r="ME417" s="11"/>
      <c r="MF417" s="11"/>
      <c r="MG417" s="11"/>
      <c r="MH417" s="11"/>
      <c r="MI417" s="11"/>
      <c r="MJ417" s="11"/>
      <c r="MK417" s="11"/>
      <c r="ML417" s="11"/>
      <c r="MM417" s="11"/>
      <c r="MN417" s="11"/>
      <c r="MO417" s="11"/>
      <c r="MP417" s="11"/>
      <c r="MQ417" s="11"/>
      <c r="MR417" s="11"/>
      <c r="MS417" s="11"/>
      <c r="MT417" s="11"/>
      <c r="MU417" s="11"/>
      <c r="MV417" s="11"/>
      <c r="MW417" s="11"/>
      <c r="MX417" s="11"/>
      <c r="MY417" s="11"/>
      <c r="MZ417" s="11"/>
      <c r="NA417" s="11"/>
      <c r="NB417" s="11"/>
      <c r="NC417" s="11"/>
      <c r="ND417" s="11"/>
      <c r="NE417" s="11"/>
      <c r="NF417" s="11"/>
      <c r="NG417" s="11"/>
      <c r="NH417" s="11"/>
      <c r="NI417" s="11"/>
      <c r="NJ417" s="11"/>
      <c r="NK417" s="11"/>
      <c r="NL417" s="11"/>
      <c r="NM417" s="11"/>
      <c r="NN417" s="11"/>
      <c r="NO417" s="11"/>
      <c r="NP417" s="11"/>
      <c r="NQ417" s="11"/>
      <c r="NR417" s="11"/>
      <c r="NS417" s="11"/>
      <c r="NT417" s="11"/>
      <c r="NU417" s="11"/>
      <c r="NV417" s="11"/>
      <c r="NW417" s="11"/>
      <c r="NX417" s="11"/>
      <c r="NY417" s="11"/>
      <c r="NZ417" s="11"/>
      <c r="OA417" s="11"/>
      <c r="OB417" s="11"/>
      <c r="OC417" s="11"/>
      <c r="OD417" s="11"/>
      <c r="OE417" s="11"/>
      <c r="OF417" s="11"/>
      <c r="OG417" s="11"/>
      <c r="OH417" s="11"/>
      <c r="OI417" s="11"/>
      <c r="OJ417" s="11"/>
      <c r="OK417" s="11"/>
      <c r="OL417" s="11"/>
      <c r="OM417" s="11"/>
      <c r="ON417" s="11"/>
      <c r="OO417" s="11"/>
      <c r="OP417" s="11"/>
      <c r="OQ417" s="11"/>
      <c r="OR417" s="11"/>
      <c r="OS417" s="11"/>
      <c r="OT417" s="11"/>
      <c r="OU417" s="11"/>
      <c r="OV417" s="11"/>
      <c r="OW417" s="11"/>
      <c r="OX417" s="11"/>
      <c r="OY417" s="11"/>
      <c r="OZ417" s="11"/>
      <c r="PA417" s="11"/>
      <c r="PB417" s="11"/>
      <c r="PC417" s="11"/>
      <c r="PD417" s="11"/>
      <c r="PE417" s="11"/>
      <c r="PF417" s="11"/>
      <c r="PG417" s="11"/>
      <c r="PH417" s="11"/>
      <c r="PI417" s="11"/>
      <c r="PJ417" s="11"/>
      <c r="PK417" s="11"/>
      <c r="PL417" s="11"/>
      <c r="PM417" s="11"/>
      <c r="PN417" s="11"/>
      <c r="PO417" s="11"/>
      <c r="PP417" s="11"/>
      <c r="PQ417" s="11"/>
      <c r="PR417" s="11"/>
      <c r="PS417" s="11"/>
      <c r="PT417" s="11"/>
      <c r="PU417" s="11"/>
      <c r="PV417" s="11"/>
      <c r="PW417" s="11"/>
      <c r="PX417" s="11"/>
      <c r="PY417" s="11"/>
      <c r="PZ417" s="11"/>
      <c r="QA417" s="11"/>
      <c r="QB417" s="11"/>
      <c r="QC417" s="11"/>
      <c r="QD417" s="11"/>
      <c r="QE417" s="11"/>
      <c r="QF417" s="11"/>
      <c r="QG417" s="11"/>
      <c r="QH417" s="11"/>
      <c r="QI417" s="11"/>
      <c r="QJ417" s="11"/>
      <c r="QK417" s="11"/>
      <c r="QL417" s="11"/>
      <c r="QM417" s="11"/>
      <c r="QN417" s="11"/>
      <c r="QO417" s="11"/>
      <c r="QP417" s="11"/>
      <c r="QQ417" s="11"/>
      <c r="QR417" s="11"/>
      <c r="QS417" s="11"/>
      <c r="QT417" s="11"/>
      <c r="QU417" s="11"/>
      <c r="QV417" s="11"/>
      <c r="QW417" s="11"/>
      <c r="QX417" s="11"/>
      <c r="QY417" s="11"/>
      <c r="QZ417" s="11"/>
      <c r="RA417" s="11"/>
      <c r="RB417" s="11"/>
      <c r="RC417" s="11"/>
      <c r="RD417" s="11"/>
      <c r="RE417" s="11"/>
      <c r="RF417" s="11"/>
      <c r="RG417" s="11"/>
      <c r="RH417" s="11"/>
      <c r="RI417" s="11"/>
      <c r="RJ417" s="11"/>
      <c r="RK417" s="11"/>
      <c r="RL417" s="11"/>
      <c r="RM417" s="11"/>
      <c r="RN417" s="11"/>
      <c r="RO417" s="11"/>
      <c r="RP417" s="11"/>
      <c r="RQ417" s="11"/>
      <c r="RR417" s="11"/>
      <c r="RS417" s="11"/>
      <c r="RT417" s="11"/>
      <c r="RU417" s="11"/>
      <c r="RV417" s="11"/>
      <c r="RW417" s="11"/>
      <c r="RX417" s="11"/>
      <c r="RY417" s="11"/>
      <c r="RZ417" s="11"/>
      <c r="SA417" s="11"/>
      <c r="SB417" s="11"/>
      <c r="SC417" s="11"/>
      <c r="SD417" s="11"/>
      <c r="SE417" s="11"/>
      <c r="SF417" s="11"/>
      <c r="SG417" s="11"/>
      <c r="SH417" s="11"/>
      <c r="SI417" s="11"/>
      <c r="SJ417" s="11"/>
      <c r="SK417" s="11"/>
      <c r="SL417" s="11"/>
      <c r="SM417" s="11"/>
      <c r="SN417" s="11"/>
      <c r="SO417" s="11"/>
      <c r="SP417" s="11"/>
      <c r="SQ417" s="11"/>
      <c r="SR417" s="11"/>
      <c r="SS417" s="11"/>
      <c r="ST417" s="11"/>
      <c r="SU417" s="11"/>
      <c r="SV417" s="11"/>
      <c r="SW417" s="11"/>
      <c r="SX417" s="11"/>
      <c r="SY417" s="11"/>
      <c r="SZ417" s="11"/>
      <c r="TA417" s="11"/>
      <c r="TB417" s="11"/>
      <c r="TC417" s="11"/>
      <c r="TD417" s="11"/>
      <c r="TE417" s="11"/>
      <c r="TF417" s="11"/>
      <c r="TG417" s="11"/>
      <c r="TH417" s="11"/>
      <c r="TI417" s="11"/>
      <c r="TJ417" s="11"/>
      <c r="TK417" s="11"/>
      <c r="TL417" s="11"/>
      <c r="TM417" s="11"/>
      <c r="TN417" s="11"/>
      <c r="TO417" s="11"/>
      <c r="TP417" s="11"/>
      <c r="TQ417" s="11"/>
      <c r="TR417" s="11"/>
      <c r="TS417" s="11"/>
      <c r="TT417" s="11"/>
      <c r="TU417" s="11"/>
      <c r="TV417" s="11"/>
      <c r="TW417" s="11"/>
      <c r="TX417" s="11"/>
      <c r="TY417" s="11"/>
      <c r="TZ417" s="11"/>
    </row>
    <row r="418" spans="1:546" x14ac:dyDescent="0.25">
      <c r="A418" s="11"/>
      <c r="F418" s="11"/>
      <c r="I418" s="4">
        <v>6.7050000000000001</v>
      </c>
      <c r="J418" s="4">
        <v>1.93</v>
      </c>
      <c r="K418" s="4">
        <v>9.48</v>
      </c>
      <c r="L418" s="4">
        <v>5.6769999999999996</v>
      </c>
      <c r="M418" s="4">
        <v>6.7839999999999998</v>
      </c>
      <c r="N418" s="4">
        <v>2.72</v>
      </c>
      <c r="O418" s="4">
        <v>2.0990000000000002</v>
      </c>
      <c r="P418" s="4">
        <v>10.151999999999999</v>
      </c>
      <c r="Q418" s="4">
        <v>10.332000000000001</v>
      </c>
      <c r="R418" s="4">
        <v>9.1039999999999992</v>
      </c>
      <c r="S418" s="4">
        <v>8.7100000000000009</v>
      </c>
      <c r="T418" s="4">
        <v>0</v>
      </c>
      <c r="U418" s="4">
        <v>4.9669999999999996</v>
      </c>
      <c r="V418" s="4">
        <v>0</v>
      </c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  <c r="EM418" s="11"/>
      <c r="EN418" s="11"/>
      <c r="EO418" s="11"/>
      <c r="EP418" s="11"/>
      <c r="EQ418" s="11"/>
      <c r="ER418" s="11"/>
      <c r="ES418" s="11"/>
      <c r="ET418" s="11"/>
      <c r="EU418" s="11"/>
      <c r="EV418" s="11"/>
      <c r="EW418" s="11"/>
      <c r="EX418" s="11"/>
      <c r="EY418" s="11"/>
      <c r="EZ418" s="11"/>
      <c r="FA418" s="11"/>
      <c r="FB418" s="11"/>
      <c r="FC418" s="11"/>
      <c r="FD418" s="11"/>
      <c r="FE418" s="11"/>
      <c r="FF418" s="11"/>
      <c r="FG418" s="11"/>
      <c r="FH418" s="11"/>
      <c r="FI418" s="11"/>
      <c r="FJ418" s="11"/>
      <c r="FK418" s="11"/>
      <c r="FL418" s="11"/>
      <c r="FM418" s="11"/>
      <c r="FN418" s="11"/>
      <c r="FO418" s="11"/>
      <c r="FP418" s="11"/>
      <c r="FQ418" s="11"/>
      <c r="FR418" s="11"/>
      <c r="FS418" s="11"/>
      <c r="FT418" s="11"/>
      <c r="FU418" s="11"/>
      <c r="FV418" s="11"/>
      <c r="FW418" s="11"/>
      <c r="FX418" s="11"/>
      <c r="FY418" s="11"/>
      <c r="FZ418" s="11"/>
      <c r="GA418" s="11"/>
      <c r="GB418" s="11"/>
      <c r="GC418" s="11"/>
      <c r="GD418" s="11"/>
      <c r="GE418" s="11"/>
      <c r="GF418" s="11"/>
      <c r="GG418" s="11"/>
      <c r="GH418" s="11"/>
      <c r="GI418" s="11"/>
      <c r="GJ418" s="11"/>
      <c r="GK418" s="11"/>
      <c r="GL418" s="11"/>
      <c r="GM418" s="11"/>
      <c r="GN418" s="11"/>
      <c r="GO418" s="11"/>
      <c r="GP418" s="11"/>
      <c r="GQ418" s="11"/>
      <c r="GR418" s="11"/>
      <c r="GS418" s="11"/>
      <c r="GT418" s="11"/>
      <c r="GU418" s="11"/>
      <c r="GV418" s="11"/>
      <c r="GW418" s="11"/>
      <c r="GX418" s="11"/>
      <c r="GY418" s="11"/>
      <c r="GZ418" s="11"/>
      <c r="HA418" s="11"/>
      <c r="HB418" s="11"/>
      <c r="HC418" s="11"/>
      <c r="HD418" s="11"/>
      <c r="HE418" s="11"/>
      <c r="HF418" s="11"/>
      <c r="HG418" s="11"/>
      <c r="HH418" s="11"/>
      <c r="HI418" s="11"/>
      <c r="HJ418" s="11"/>
      <c r="HK418" s="11"/>
      <c r="HL418" s="11"/>
      <c r="HM418" s="11"/>
      <c r="HN418" s="11"/>
      <c r="HO418" s="11"/>
      <c r="HP418" s="11"/>
      <c r="HQ418" s="11"/>
      <c r="HR418" s="11"/>
      <c r="HS418" s="11"/>
      <c r="HT418" s="11"/>
      <c r="HU418" s="11"/>
      <c r="HV418" s="11"/>
      <c r="HW418" s="11"/>
      <c r="HX418" s="11"/>
      <c r="HY418" s="11"/>
      <c r="HZ418" s="11"/>
      <c r="IA418" s="11"/>
      <c r="IB418" s="11"/>
      <c r="IC418" s="11"/>
      <c r="ID418" s="11"/>
      <c r="IE418" s="11"/>
      <c r="IF418" s="11"/>
      <c r="IG418" s="11"/>
      <c r="IH418" s="11"/>
      <c r="II418" s="11"/>
      <c r="IJ418" s="11"/>
      <c r="IK418" s="11"/>
      <c r="IL418" s="11"/>
      <c r="IM418" s="11"/>
      <c r="IN418" s="11"/>
      <c r="IO418" s="11"/>
      <c r="IP418" s="11"/>
      <c r="IQ418" s="11"/>
      <c r="IR418" s="11"/>
      <c r="IS418" s="11"/>
      <c r="IT418" s="11"/>
      <c r="IU418" s="11"/>
      <c r="IV418" s="11"/>
      <c r="IW418" s="11"/>
      <c r="IX418" s="11"/>
      <c r="IY418" s="11"/>
      <c r="IZ418" s="11"/>
      <c r="JA418" s="11"/>
      <c r="JB418" s="11"/>
      <c r="JC418" s="11"/>
      <c r="JD418" s="11"/>
      <c r="JE418" s="11"/>
      <c r="JF418" s="11"/>
      <c r="JG418" s="11"/>
      <c r="JH418" s="11"/>
      <c r="JI418" s="11"/>
      <c r="JJ418" s="11"/>
      <c r="JK418" s="11"/>
      <c r="JL418" s="11"/>
      <c r="JM418" s="11"/>
      <c r="JN418" s="11"/>
      <c r="JO418" s="11"/>
      <c r="JP418" s="11"/>
      <c r="JQ418" s="11"/>
      <c r="JR418" s="11"/>
      <c r="JS418" s="11"/>
      <c r="JT418" s="11"/>
      <c r="JU418" s="11"/>
      <c r="JV418" s="11"/>
      <c r="JW418" s="11"/>
      <c r="JX418" s="11"/>
      <c r="JY418" s="11"/>
      <c r="JZ418" s="11"/>
      <c r="KA418" s="11"/>
      <c r="KB418" s="11"/>
      <c r="KC418" s="11"/>
      <c r="KD418" s="11"/>
      <c r="KE418" s="11"/>
      <c r="KF418" s="11"/>
      <c r="KG418" s="11"/>
      <c r="KH418" s="11"/>
      <c r="KI418" s="11"/>
      <c r="KJ418" s="11"/>
      <c r="KK418" s="11"/>
      <c r="KL418" s="11"/>
      <c r="KM418" s="11"/>
      <c r="KN418" s="11"/>
      <c r="KO418" s="11"/>
      <c r="KP418" s="11"/>
      <c r="KQ418" s="11"/>
      <c r="KR418" s="11"/>
      <c r="KS418" s="11"/>
      <c r="KT418" s="11"/>
      <c r="KU418" s="11"/>
      <c r="KV418" s="11"/>
      <c r="KW418" s="11"/>
      <c r="KX418" s="11"/>
      <c r="KY418" s="11"/>
      <c r="KZ418" s="11"/>
      <c r="LA418" s="11"/>
      <c r="LB418" s="11"/>
      <c r="LC418" s="11"/>
      <c r="LD418" s="11"/>
      <c r="LE418" s="11"/>
      <c r="LF418" s="11"/>
      <c r="LG418" s="11"/>
      <c r="LH418" s="11"/>
      <c r="LI418" s="11"/>
      <c r="LJ418" s="11"/>
      <c r="LK418" s="11"/>
      <c r="LL418" s="11"/>
      <c r="LM418" s="11"/>
      <c r="LN418" s="11"/>
      <c r="LO418" s="11"/>
      <c r="LP418" s="11"/>
      <c r="LQ418" s="11"/>
      <c r="LR418" s="11"/>
      <c r="LS418" s="11"/>
      <c r="LT418" s="11"/>
      <c r="LU418" s="11"/>
      <c r="LV418" s="11"/>
      <c r="LW418" s="11"/>
      <c r="LX418" s="11"/>
      <c r="LY418" s="11"/>
      <c r="LZ418" s="11"/>
      <c r="MA418" s="11"/>
      <c r="MB418" s="11"/>
      <c r="MC418" s="11"/>
      <c r="MD418" s="11"/>
      <c r="ME418" s="11"/>
      <c r="MF418" s="11"/>
      <c r="MG418" s="11"/>
      <c r="MH418" s="11"/>
      <c r="MI418" s="11"/>
      <c r="MJ418" s="11"/>
      <c r="MK418" s="11"/>
      <c r="ML418" s="11"/>
      <c r="MM418" s="11"/>
      <c r="MN418" s="11"/>
      <c r="MO418" s="11"/>
      <c r="MP418" s="11"/>
      <c r="MQ418" s="11"/>
      <c r="MR418" s="11"/>
      <c r="MS418" s="11"/>
      <c r="MT418" s="11"/>
      <c r="MU418" s="11"/>
      <c r="MV418" s="11"/>
      <c r="MW418" s="11"/>
      <c r="MX418" s="11"/>
      <c r="MY418" s="11"/>
      <c r="MZ418" s="11"/>
      <c r="NA418" s="11"/>
      <c r="NB418" s="11"/>
      <c r="NC418" s="11"/>
      <c r="ND418" s="11"/>
      <c r="NE418" s="11"/>
      <c r="NF418" s="11"/>
      <c r="NG418" s="11"/>
      <c r="NH418" s="11"/>
      <c r="NI418" s="11"/>
      <c r="NJ418" s="11"/>
      <c r="NK418" s="11"/>
      <c r="NL418" s="11"/>
      <c r="NM418" s="11"/>
      <c r="NN418" s="11"/>
      <c r="NO418" s="11"/>
      <c r="NP418" s="11"/>
      <c r="NQ418" s="11"/>
      <c r="NR418" s="11"/>
      <c r="NS418" s="11"/>
      <c r="NT418" s="11"/>
      <c r="NU418" s="11"/>
      <c r="NV418" s="11"/>
      <c r="NW418" s="11"/>
      <c r="NX418" s="11"/>
      <c r="NY418" s="11"/>
      <c r="NZ418" s="11"/>
      <c r="OA418" s="11"/>
      <c r="OB418" s="11"/>
      <c r="OC418" s="11"/>
      <c r="OD418" s="11"/>
      <c r="OE418" s="11"/>
      <c r="OF418" s="11"/>
      <c r="OG418" s="11"/>
      <c r="OH418" s="11"/>
      <c r="OI418" s="11"/>
      <c r="OJ418" s="11"/>
      <c r="OK418" s="11"/>
      <c r="OL418" s="11"/>
      <c r="OM418" s="11"/>
      <c r="ON418" s="11"/>
      <c r="OO418" s="11"/>
      <c r="OP418" s="11"/>
      <c r="OQ418" s="11"/>
      <c r="OR418" s="11"/>
      <c r="OS418" s="11"/>
      <c r="OT418" s="11"/>
      <c r="OU418" s="11"/>
      <c r="OV418" s="11"/>
      <c r="OW418" s="11"/>
      <c r="OX418" s="11"/>
      <c r="OY418" s="11"/>
      <c r="OZ418" s="11"/>
      <c r="PA418" s="11"/>
      <c r="PB418" s="11"/>
      <c r="PC418" s="11"/>
      <c r="PD418" s="11"/>
      <c r="PE418" s="11"/>
      <c r="PF418" s="11"/>
      <c r="PG418" s="11"/>
      <c r="PH418" s="11"/>
      <c r="PI418" s="11"/>
      <c r="PJ418" s="11"/>
      <c r="PK418" s="11"/>
      <c r="PL418" s="11"/>
      <c r="PM418" s="11"/>
      <c r="PN418" s="11"/>
      <c r="PO418" s="11"/>
      <c r="PP418" s="11"/>
      <c r="PQ418" s="11"/>
      <c r="PR418" s="11"/>
      <c r="PS418" s="11"/>
      <c r="PT418" s="11"/>
      <c r="PU418" s="11"/>
      <c r="PV418" s="11"/>
      <c r="PW418" s="11"/>
      <c r="PX418" s="11"/>
      <c r="PY418" s="11"/>
      <c r="PZ418" s="11"/>
      <c r="QA418" s="11"/>
      <c r="QB418" s="11"/>
      <c r="QC418" s="11"/>
      <c r="QD418" s="11"/>
      <c r="QE418" s="11"/>
      <c r="QF418" s="11"/>
      <c r="QG418" s="11"/>
      <c r="QH418" s="11"/>
      <c r="QI418" s="11"/>
      <c r="QJ418" s="11"/>
      <c r="QK418" s="11"/>
      <c r="QL418" s="11"/>
      <c r="QM418" s="11"/>
      <c r="QN418" s="11"/>
      <c r="QO418" s="11"/>
      <c r="QP418" s="11"/>
      <c r="QQ418" s="11"/>
      <c r="QR418" s="11"/>
      <c r="QS418" s="11"/>
      <c r="QT418" s="11"/>
      <c r="QU418" s="11"/>
      <c r="QV418" s="11"/>
      <c r="QW418" s="11"/>
      <c r="QX418" s="11"/>
      <c r="QY418" s="11"/>
      <c r="QZ418" s="11"/>
      <c r="RA418" s="11"/>
      <c r="RB418" s="11"/>
      <c r="RC418" s="11"/>
      <c r="RD418" s="11"/>
      <c r="RE418" s="11"/>
      <c r="RF418" s="11"/>
      <c r="RG418" s="11"/>
      <c r="RH418" s="11"/>
      <c r="RI418" s="11"/>
      <c r="RJ418" s="11"/>
      <c r="RK418" s="11"/>
      <c r="RL418" s="11"/>
      <c r="RM418" s="11"/>
      <c r="RN418" s="11"/>
      <c r="RO418" s="11"/>
      <c r="RP418" s="11"/>
      <c r="RQ418" s="11"/>
      <c r="RR418" s="11"/>
      <c r="RS418" s="11"/>
      <c r="RT418" s="11"/>
      <c r="RU418" s="11"/>
      <c r="RV418" s="11"/>
      <c r="RW418" s="11"/>
      <c r="RX418" s="11"/>
      <c r="RY418" s="11"/>
      <c r="RZ418" s="11"/>
      <c r="SA418" s="11"/>
      <c r="SB418" s="11"/>
      <c r="SC418" s="11"/>
      <c r="SD418" s="11"/>
      <c r="SE418" s="11"/>
      <c r="SF418" s="11"/>
      <c r="SG418" s="11"/>
      <c r="SH418" s="11"/>
      <c r="SI418" s="11"/>
      <c r="SJ418" s="11"/>
      <c r="SK418" s="11"/>
      <c r="SL418" s="11"/>
      <c r="SM418" s="11"/>
      <c r="SN418" s="11"/>
      <c r="SO418" s="11"/>
      <c r="SP418" s="11"/>
      <c r="SQ418" s="11"/>
      <c r="SR418" s="11"/>
      <c r="SS418" s="11"/>
      <c r="ST418" s="11"/>
      <c r="SU418" s="11"/>
      <c r="SV418" s="11"/>
      <c r="SW418" s="11"/>
      <c r="SX418" s="11"/>
      <c r="SY418" s="11"/>
      <c r="SZ418" s="11"/>
      <c r="TA418" s="11"/>
      <c r="TB418" s="11"/>
      <c r="TC418" s="11"/>
      <c r="TD418" s="11"/>
      <c r="TE418" s="11"/>
      <c r="TF418" s="11"/>
      <c r="TG418" s="11"/>
      <c r="TH418" s="11"/>
      <c r="TI418" s="11"/>
      <c r="TJ418" s="11"/>
      <c r="TK418" s="11"/>
      <c r="TL418" s="11"/>
      <c r="TM418" s="11"/>
      <c r="TN418" s="11"/>
      <c r="TO418" s="11"/>
      <c r="TP418" s="11"/>
      <c r="TQ418" s="11"/>
      <c r="TR418" s="11"/>
      <c r="TS418" s="11"/>
      <c r="TT418" s="11"/>
      <c r="TU418" s="11"/>
      <c r="TV418" s="11"/>
      <c r="TW418" s="11"/>
      <c r="TX418" s="11"/>
      <c r="TY418" s="11"/>
      <c r="TZ418" s="11"/>
    </row>
    <row r="419" spans="1:546" x14ac:dyDescent="0.25">
      <c r="A419" s="11"/>
      <c r="F419" s="11"/>
      <c r="I419" s="4">
        <v>1.903</v>
      </c>
      <c r="J419" s="4">
        <v>1.4750000000000001</v>
      </c>
      <c r="K419" s="4">
        <v>8.2669999999999995</v>
      </c>
      <c r="L419" s="4">
        <v>8.7029999999999994</v>
      </c>
      <c r="M419" s="4">
        <v>4.6920000000000002</v>
      </c>
      <c r="N419" s="4">
        <v>6.19</v>
      </c>
      <c r="O419" s="4">
        <v>2.1309999999999998</v>
      </c>
      <c r="P419" s="4">
        <v>8.3689999999999998</v>
      </c>
      <c r="Q419" s="4">
        <v>6.9749999999999996</v>
      </c>
      <c r="R419" s="4">
        <v>7.5019999999999998</v>
      </c>
      <c r="S419" s="4">
        <v>7.0880000000000001</v>
      </c>
      <c r="T419" s="4">
        <v>0.63600000000000001</v>
      </c>
      <c r="U419" s="4">
        <v>4.2380000000000004</v>
      </c>
      <c r="V419" s="4">
        <v>0</v>
      </c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  <c r="EM419" s="11"/>
      <c r="EN419" s="11"/>
      <c r="EO419" s="11"/>
      <c r="EP419" s="11"/>
      <c r="EQ419" s="11"/>
      <c r="ER419" s="11"/>
      <c r="ES419" s="11"/>
      <c r="ET419" s="11"/>
      <c r="EU419" s="11"/>
      <c r="EV419" s="11"/>
      <c r="EW419" s="11"/>
      <c r="EX419" s="11"/>
      <c r="EY419" s="11"/>
      <c r="EZ419" s="11"/>
      <c r="FA419" s="11"/>
      <c r="FB419" s="11"/>
      <c r="FC419" s="11"/>
      <c r="FD419" s="11"/>
      <c r="FE419" s="11"/>
      <c r="FF419" s="11"/>
      <c r="FG419" s="11"/>
      <c r="FH419" s="11"/>
      <c r="FI419" s="11"/>
      <c r="FJ419" s="11"/>
      <c r="FK419" s="11"/>
      <c r="FL419" s="11"/>
      <c r="FM419" s="11"/>
      <c r="FN419" s="11"/>
      <c r="FO419" s="11"/>
      <c r="FP419" s="11"/>
      <c r="FQ419" s="11"/>
      <c r="FR419" s="11"/>
      <c r="FS419" s="11"/>
      <c r="FT419" s="11"/>
      <c r="FU419" s="11"/>
      <c r="FV419" s="11"/>
      <c r="FW419" s="11"/>
      <c r="FX419" s="11"/>
      <c r="FY419" s="11"/>
      <c r="FZ419" s="11"/>
      <c r="GA419" s="11"/>
      <c r="GB419" s="11"/>
      <c r="GC419" s="11"/>
      <c r="GD419" s="11"/>
      <c r="GE419" s="11"/>
      <c r="GF419" s="11"/>
      <c r="GG419" s="11"/>
      <c r="GH419" s="11"/>
      <c r="GI419" s="11"/>
      <c r="GJ419" s="11"/>
      <c r="GK419" s="11"/>
      <c r="GL419" s="11"/>
      <c r="GM419" s="11"/>
      <c r="GN419" s="11"/>
      <c r="GO419" s="11"/>
      <c r="GP419" s="11"/>
      <c r="GQ419" s="11"/>
      <c r="GR419" s="11"/>
      <c r="GS419" s="11"/>
      <c r="GT419" s="11"/>
      <c r="GU419" s="11"/>
      <c r="GV419" s="11"/>
      <c r="GW419" s="11"/>
      <c r="GX419" s="11"/>
      <c r="GY419" s="11"/>
      <c r="GZ419" s="11"/>
      <c r="HA419" s="11"/>
      <c r="HB419" s="11"/>
      <c r="HC419" s="11"/>
      <c r="HD419" s="11"/>
      <c r="HE419" s="11"/>
      <c r="HF419" s="11"/>
      <c r="HG419" s="11"/>
      <c r="HH419" s="11"/>
      <c r="HI419" s="11"/>
      <c r="HJ419" s="11"/>
      <c r="HK419" s="11"/>
      <c r="HL419" s="11"/>
      <c r="HM419" s="11"/>
      <c r="HN419" s="11"/>
      <c r="HO419" s="11"/>
      <c r="HP419" s="11"/>
      <c r="HQ419" s="11"/>
      <c r="HR419" s="11"/>
      <c r="HS419" s="11"/>
      <c r="HT419" s="11"/>
      <c r="HU419" s="11"/>
      <c r="HV419" s="11"/>
      <c r="HW419" s="11"/>
      <c r="HX419" s="11"/>
      <c r="HY419" s="11"/>
      <c r="HZ419" s="11"/>
      <c r="IA419" s="11"/>
      <c r="IB419" s="11"/>
      <c r="IC419" s="11"/>
      <c r="ID419" s="11"/>
      <c r="IE419" s="11"/>
      <c r="IF419" s="11"/>
      <c r="IG419" s="11"/>
      <c r="IH419" s="11"/>
      <c r="II419" s="11"/>
      <c r="IJ419" s="11"/>
      <c r="IK419" s="11"/>
      <c r="IL419" s="11"/>
      <c r="IM419" s="11"/>
      <c r="IN419" s="11"/>
      <c r="IO419" s="11"/>
      <c r="IP419" s="11"/>
      <c r="IQ419" s="11"/>
      <c r="IR419" s="11"/>
      <c r="IS419" s="11"/>
      <c r="IT419" s="11"/>
      <c r="IU419" s="11"/>
      <c r="IV419" s="11"/>
      <c r="IW419" s="11"/>
      <c r="IX419" s="11"/>
      <c r="IY419" s="11"/>
      <c r="IZ419" s="11"/>
      <c r="JA419" s="11"/>
      <c r="JB419" s="11"/>
      <c r="JC419" s="11"/>
      <c r="JD419" s="11"/>
      <c r="JE419" s="11"/>
      <c r="JF419" s="11"/>
      <c r="JG419" s="11"/>
      <c r="JH419" s="11"/>
      <c r="JI419" s="11"/>
      <c r="JJ419" s="11"/>
      <c r="JK419" s="11"/>
      <c r="JL419" s="11"/>
      <c r="JM419" s="11"/>
      <c r="JN419" s="11"/>
      <c r="JO419" s="11"/>
      <c r="JP419" s="11"/>
      <c r="JQ419" s="11"/>
      <c r="JR419" s="11"/>
      <c r="JS419" s="11"/>
      <c r="JT419" s="11"/>
      <c r="JU419" s="11"/>
      <c r="JV419" s="11"/>
      <c r="JW419" s="11"/>
      <c r="JX419" s="11"/>
      <c r="JY419" s="11"/>
      <c r="JZ419" s="11"/>
      <c r="KA419" s="11"/>
      <c r="KB419" s="11"/>
      <c r="KC419" s="11"/>
      <c r="KD419" s="11"/>
      <c r="KE419" s="11"/>
      <c r="KF419" s="11"/>
      <c r="KG419" s="11"/>
      <c r="KH419" s="11"/>
      <c r="KI419" s="11"/>
      <c r="KJ419" s="11"/>
      <c r="KK419" s="11"/>
      <c r="KL419" s="11"/>
      <c r="KM419" s="11"/>
      <c r="KN419" s="11"/>
      <c r="KO419" s="11"/>
      <c r="KP419" s="11"/>
      <c r="KQ419" s="11"/>
      <c r="KR419" s="11"/>
      <c r="KS419" s="11"/>
      <c r="KT419" s="11"/>
      <c r="KU419" s="11"/>
      <c r="KV419" s="11"/>
      <c r="KW419" s="11"/>
      <c r="KX419" s="11"/>
      <c r="KY419" s="11"/>
      <c r="KZ419" s="11"/>
      <c r="LA419" s="11"/>
      <c r="LB419" s="11"/>
      <c r="LC419" s="11"/>
      <c r="LD419" s="11"/>
      <c r="LE419" s="11"/>
      <c r="LF419" s="11"/>
      <c r="LG419" s="11"/>
      <c r="LH419" s="11"/>
      <c r="LI419" s="11"/>
      <c r="LJ419" s="11"/>
      <c r="LK419" s="11"/>
      <c r="LL419" s="11"/>
      <c r="LM419" s="11"/>
      <c r="LN419" s="11"/>
      <c r="LO419" s="11"/>
      <c r="LP419" s="11"/>
      <c r="LQ419" s="11"/>
      <c r="LR419" s="11"/>
      <c r="LS419" s="11"/>
      <c r="LT419" s="11"/>
      <c r="LU419" s="11"/>
      <c r="LV419" s="11"/>
      <c r="LW419" s="11"/>
      <c r="LX419" s="11"/>
      <c r="LY419" s="11"/>
      <c r="LZ419" s="11"/>
      <c r="MA419" s="11"/>
      <c r="MB419" s="11"/>
      <c r="MC419" s="11"/>
      <c r="MD419" s="11"/>
      <c r="ME419" s="11"/>
      <c r="MF419" s="11"/>
      <c r="MG419" s="11"/>
      <c r="MH419" s="11"/>
      <c r="MI419" s="11"/>
      <c r="MJ419" s="11"/>
      <c r="MK419" s="11"/>
      <c r="ML419" s="11"/>
      <c r="MM419" s="11"/>
      <c r="MN419" s="11"/>
      <c r="MO419" s="11"/>
      <c r="MP419" s="11"/>
      <c r="MQ419" s="11"/>
      <c r="MR419" s="11"/>
      <c r="MS419" s="11"/>
      <c r="MT419" s="11"/>
      <c r="MU419" s="11"/>
      <c r="MV419" s="11"/>
      <c r="MW419" s="11"/>
      <c r="MX419" s="11"/>
      <c r="MY419" s="11"/>
      <c r="MZ419" s="11"/>
      <c r="NA419" s="11"/>
      <c r="NB419" s="11"/>
      <c r="NC419" s="11"/>
      <c r="ND419" s="11"/>
      <c r="NE419" s="11"/>
      <c r="NF419" s="11"/>
      <c r="NG419" s="11"/>
      <c r="NH419" s="11"/>
      <c r="NI419" s="11"/>
      <c r="NJ419" s="11"/>
      <c r="NK419" s="11"/>
      <c r="NL419" s="11"/>
      <c r="NM419" s="11"/>
      <c r="NN419" s="11"/>
      <c r="NO419" s="11"/>
      <c r="NP419" s="11"/>
      <c r="NQ419" s="11"/>
      <c r="NR419" s="11"/>
      <c r="NS419" s="11"/>
      <c r="NT419" s="11"/>
      <c r="NU419" s="11"/>
      <c r="NV419" s="11"/>
      <c r="NW419" s="11"/>
      <c r="NX419" s="11"/>
      <c r="NY419" s="11"/>
      <c r="NZ419" s="11"/>
      <c r="OA419" s="11"/>
      <c r="OB419" s="11"/>
      <c r="OC419" s="11"/>
      <c r="OD419" s="11"/>
      <c r="OE419" s="11"/>
      <c r="OF419" s="11"/>
      <c r="OG419" s="11"/>
      <c r="OH419" s="11"/>
      <c r="OI419" s="11"/>
      <c r="OJ419" s="11"/>
      <c r="OK419" s="11"/>
      <c r="OL419" s="11"/>
      <c r="OM419" s="11"/>
      <c r="ON419" s="11"/>
      <c r="OO419" s="11"/>
      <c r="OP419" s="11"/>
      <c r="OQ419" s="11"/>
      <c r="OR419" s="11"/>
      <c r="OS419" s="11"/>
      <c r="OT419" s="11"/>
      <c r="OU419" s="11"/>
      <c r="OV419" s="11"/>
      <c r="OW419" s="11"/>
      <c r="OX419" s="11"/>
      <c r="OY419" s="11"/>
      <c r="OZ419" s="11"/>
      <c r="PA419" s="11"/>
      <c r="PB419" s="11"/>
      <c r="PC419" s="11"/>
      <c r="PD419" s="11"/>
      <c r="PE419" s="11"/>
      <c r="PF419" s="11"/>
      <c r="PG419" s="11"/>
      <c r="PH419" s="11"/>
      <c r="PI419" s="11"/>
      <c r="PJ419" s="11"/>
      <c r="PK419" s="11"/>
      <c r="PL419" s="11"/>
      <c r="PM419" s="11"/>
      <c r="PN419" s="11"/>
      <c r="PO419" s="11"/>
      <c r="PP419" s="11"/>
      <c r="PQ419" s="11"/>
      <c r="PR419" s="11"/>
      <c r="PS419" s="11"/>
      <c r="PT419" s="11"/>
      <c r="PU419" s="11"/>
      <c r="PV419" s="11"/>
      <c r="PW419" s="11"/>
      <c r="PX419" s="11"/>
      <c r="PY419" s="11"/>
      <c r="PZ419" s="11"/>
      <c r="QA419" s="11"/>
      <c r="QB419" s="11"/>
      <c r="QC419" s="11"/>
      <c r="QD419" s="11"/>
      <c r="QE419" s="11"/>
      <c r="QF419" s="11"/>
      <c r="QG419" s="11"/>
      <c r="QH419" s="11"/>
      <c r="QI419" s="11"/>
      <c r="QJ419" s="11"/>
      <c r="QK419" s="11"/>
      <c r="QL419" s="11"/>
      <c r="QM419" s="11"/>
      <c r="QN419" s="11"/>
      <c r="QO419" s="11"/>
      <c r="QP419" s="11"/>
      <c r="QQ419" s="11"/>
      <c r="QR419" s="11"/>
      <c r="QS419" s="11"/>
      <c r="QT419" s="11"/>
      <c r="QU419" s="11"/>
      <c r="QV419" s="11"/>
      <c r="QW419" s="11"/>
      <c r="QX419" s="11"/>
      <c r="QY419" s="11"/>
      <c r="QZ419" s="11"/>
      <c r="RA419" s="11"/>
      <c r="RB419" s="11"/>
      <c r="RC419" s="11"/>
      <c r="RD419" s="11"/>
      <c r="RE419" s="11"/>
      <c r="RF419" s="11"/>
      <c r="RG419" s="11"/>
      <c r="RH419" s="11"/>
      <c r="RI419" s="11"/>
      <c r="RJ419" s="11"/>
      <c r="RK419" s="11"/>
      <c r="RL419" s="11"/>
      <c r="RM419" s="11"/>
      <c r="RN419" s="11"/>
      <c r="RO419" s="11"/>
      <c r="RP419" s="11"/>
      <c r="RQ419" s="11"/>
      <c r="RR419" s="11"/>
      <c r="RS419" s="11"/>
      <c r="RT419" s="11"/>
      <c r="RU419" s="11"/>
      <c r="RV419" s="11"/>
      <c r="RW419" s="11"/>
      <c r="RX419" s="11"/>
      <c r="RY419" s="11"/>
      <c r="RZ419" s="11"/>
      <c r="SA419" s="11"/>
      <c r="SB419" s="11"/>
      <c r="SC419" s="11"/>
      <c r="SD419" s="11"/>
      <c r="SE419" s="11"/>
      <c r="SF419" s="11"/>
      <c r="SG419" s="11"/>
      <c r="SH419" s="11"/>
      <c r="SI419" s="11"/>
      <c r="SJ419" s="11"/>
      <c r="SK419" s="11"/>
      <c r="SL419" s="11"/>
      <c r="SM419" s="11"/>
      <c r="SN419" s="11"/>
      <c r="SO419" s="11"/>
      <c r="SP419" s="11"/>
      <c r="SQ419" s="11"/>
      <c r="SR419" s="11"/>
      <c r="SS419" s="11"/>
      <c r="ST419" s="11"/>
      <c r="SU419" s="11"/>
      <c r="SV419" s="11"/>
      <c r="SW419" s="11"/>
      <c r="SX419" s="11"/>
      <c r="SY419" s="11"/>
      <c r="SZ419" s="11"/>
      <c r="TA419" s="11"/>
      <c r="TB419" s="11"/>
      <c r="TC419" s="11"/>
      <c r="TD419" s="11"/>
      <c r="TE419" s="11"/>
      <c r="TF419" s="11"/>
      <c r="TG419" s="11"/>
      <c r="TH419" s="11"/>
      <c r="TI419" s="11"/>
      <c r="TJ419" s="11"/>
      <c r="TK419" s="11"/>
      <c r="TL419" s="11"/>
      <c r="TM419" s="11"/>
      <c r="TN419" s="11"/>
      <c r="TO419" s="11"/>
      <c r="TP419" s="11"/>
      <c r="TQ419" s="11"/>
      <c r="TR419" s="11"/>
      <c r="TS419" s="11"/>
      <c r="TT419" s="11"/>
      <c r="TU419" s="11"/>
      <c r="TV419" s="11"/>
      <c r="TW419" s="11"/>
      <c r="TX419" s="11"/>
      <c r="TY419" s="11"/>
      <c r="TZ419" s="11"/>
    </row>
    <row r="420" spans="1:546" x14ac:dyDescent="0.25">
      <c r="A420" s="11"/>
      <c r="F420" s="11"/>
      <c r="I420" s="4">
        <v>1.4830000000000001</v>
      </c>
      <c r="J420" s="4">
        <v>3.573</v>
      </c>
      <c r="K420" s="4">
        <v>4.4489999999999998</v>
      </c>
      <c r="L420" s="4">
        <v>8.1690000000000005</v>
      </c>
      <c r="M420" s="4">
        <v>6.6559999999999997</v>
      </c>
      <c r="N420" s="4">
        <v>4.5759999999999996</v>
      </c>
      <c r="O420" s="4">
        <v>7.73</v>
      </c>
      <c r="P420" s="4">
        <v>4.718</v>
      </c>
      <c r="Q420" s="4">
        <v>1.9690000000000001</v>
      </c>
      <c r="R420" s="4">
        <v>8.44</v>
      </c>
      <c r="S420" s="4">
        <v>4.968</v>
      </c>
      <c r="T420" s="4">
        <v>0.747</v>
      </c>
      <c r="U420" s="4">
        <v>1.2609999999999999</v>
      </c>
      <c r="V420" s="4">
        <v>0</v>
      </c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  <c r="EM420" s="11"/>
      <c r="EN420" s="11"/>
      <c r="EO420" s="11"/>
      <c r="EP420" s="11"/>
      <c r="EQ420" s="11"/>
      <c r="ER420" s="11"/>
      <c r="ES420" s="11"/>
      <c r="ET420" s="11"/>
      <c r="EU420" s="11"/>
      <c r="EV420" s="11"/>
      <c r="EW420" s="11"/>
      <c r="EX420" s="11"/>
      <c r="EY420" s="11"/>
      <c r="EZ420" s="11"/>
      <c r="FA420" s="11"/>
      <c r="FB420" s="11"/>
      <c r="FC420" s="11"/>
      <c r="FD420" s="11"/>
      <c r="FE420" s="11"/>
      <c r="FF420" s="11"/>
      <c r="FG420" s="11"/>
      <c r="FH420" s="11"/>
      <c r="FI420" s="11"/>
      <c r="FJ420" s="11"/>
      <c r="FK420" s="11"/>
      <c r="FL420" s="11"/>
      <c r="FM420" s="11"/>
      <c r="FN420" s="11"/>
      <c r="FO420" s="11"/>
      <c r="FP420" s="11"/>
      <c r="FQ420" s="11"/>
      <c r="FR420" s="11"/>
      <c r="FS420" s="11"/>
      <c r="FT420" s="11"/>
      <c r="FU420" s="11"/>
      <c r="FV420" s="11"/>
      <c r="FW420" s="11"/>
      <c r="FX420" s="11"/>
      <c r="FY420" s="11"/>
      <c r="FZ420" s="11"/>
      <c r="GA420" s="11"/>
      <c r="GB420" s="11"/>
      <c r="GC420" s="11"/>
      <c r="GD420" s="11"/>
      <c r="GE420" s="11"/>
      <c r="GF420" s="11"/>
      <c r="GG420" s="11"/>
      <c r="GH420" s="11"/>
      <c r="GI420" s="11"/>
      <c r="GJ420" s="11"/>
      <c r="GK420" s="11"/>
      <c r="GL420" s="11"/>
      <c r="GM420" s="11"/>
      <c r="GN420" s="11"/>
      <c r="GO420" s="11"/>
      <c r="GP420" s="11"/>
      <c r="GQ420" s="11"/>
      <c r="GR420" s="11"/>
      <c r="GS420" s="11"/>
      <c r="GT420" s="11"/>
      <c r="GU420" s="11"/>
      <c r="GV420" s="11"/>
      <c r="GW420" s="11"/>
      <c r="GX420" s="11"/>
      <c r="GY420" s="11"/>
      <c r="GZ420" s="11"/>
      <c r="HA420" s="11"/>
      <c r="HB420" s="11"/>
      <c r="HC420" s="11"/>
      <c r="HD420" s="11"/>
      <c r="HE420" s="11"/>
      <c r="HF420" s="11"/>
      <c r="HG420" s="11"/>
      <c r="HH420" s="11"/>
      <c r="HI420" s="11"/>
      <c r="HJ420" s="11"/>
      <c r="HK420" s="11"/>
      <c r="HL420" s="11"/>
      <c r="HM420" s="11"/>
      <c r="HN420" s="11"/>
      <c r="HO420" s="11"/>
      <c r="HP420" s="11"/>
      <c r="HQ420" s="11"/>
      <c r="HR420" s="11"/>
      <c r="HS420" s="11"/>
      <c r="HT420" s="11"/>
      <c r="HU420" s="11"/>
      <c r="HV420" s="11"/>
      <c r="HW420" s="11"/>
      <c r="HX420" s="11"/>
      <c r="HY420" s="11"/>
      <c r="HZ420" s="11"/>
      <c r="IA420" s="11"/>
      <c r="IB420" s="11"/>
      <c r="IC420" s="11"/>
      <c r="ID420" s="11"/>
      <c r="IE420" s="11"/>
      <c r="IF420" s="11"/>
      <c r="IG420" s="11"/>
      <c r="IH420" s="11"/>
      <c r="II420" s="11"/>
      <c r="IJ420" s="11"/>
      <c r="IK420" s="11"/>
      <c r="IL420" s="11"/>
      <c r="IM420" s="11"/>
      <c r="IN420" s="11"/>
      <c r="IO420" s="11"/>
      <c r="IP420" s="11"/>
      <c r="IQ420" s="11"/>
      <c r="IR420" s="11"/>
      <c r="IS420" s="11"/>
      <c r="IT420" s="11"/>
      <c r="IU420" s="11"/>
      <c r="IV420" s="11"/>
      <c r="IW420" s="11"/>
      <c r="IX420" s="11"/>
      <c r="IY420" s="11"/>
      <c r="IZ420" s="11"/>
      <c r="JA420" s="11"/>
      <c r="JB420" s="11"/>
      <c r="JC420" s="11"/>
      <c r="JD420" s="11"/>
      <c r="JE420" s="11"/>
      <c r="JF420" s="11"/>
      <c r="JG420" s="11"/>
      <c r="JH420" s="11"/>
      <c r="JI420" s="11"/>
      <c r="JJ420" s="11"/>
      <c r="JK420" s="11"/>
      <c r="JL420" s="11"/>
      <c r="JM420" s="11"/>
      <c r="JN420" s="11"/>
      <c r="JO420" s="11"/>
      <c r="JP420" s="11"/>
      <c r="JQ420" s="11"/>
      <c r="JR420" s="11"/>
      <c r="JS420" s="11"/>
      <c r="JT420" s="11"/>
      <c r="JU420" s="11"/>
      <c r="JV420" s="11"/>
      <c r="JW420" s="11"/>
      <c r="JX420" s="11"/>
      <c r="JY420" s="11"/>
      <c r="JZ420" s="11"/>
      <c r="KA420" s="11"/>
      <c r="KB420" s="11"/>
      <c r="KC420" s="11"/>
      <c r="KD420" s="11"/>
      <c r="KE420" s="11"/>
      <c r="KF420" s="11"/>
      <c r="KG420" s="11"/>
      <c r="KH420" s="11"/>
      <c r="KI420" s="11"/>
      <c r="KJ420" s="11"/>
      <c r="KK420" s="11"/>
      <c r="KL420" s="11"/>
      <c r="KM420" s="11"/>
      <c r="KN420" s="11"/>
      <c r="KO420" s="11"/>
      <c r="KP420" s="11"/>
      <c r="KQ420" s="11"/>
      <c r="KR420" s="11"/>
      <c r="KS420" s="11"/>
      <c r="KT420" s="11"/>
      <c r="KU420" s="11"/>
      <c r="KV420" s="11"/>
      <c r="KW420" s="11"/>
      <c r="KX420" s="11"/>
      <c r="KY420" s="11"/>
      <c r="KZ420" s="11"/>
      <c r="LA420" s="11"/>
      <c r="LB420" s="11"/>
      <c r="LC420" s="11"/>
      <c r="LD420" s="11"/>
      <c r="LE420" s="11"/>
      <c r="LF420" s="11"/>
      <c r="LG420" s="11"/>
      <c r="LH420" s="11"/>
      <c r="LI420" s="11"/>
      <c r="LJ420" s="11"/>
      <c r="LK420" s="11"/>
      <c r="LL420" s="11"/>
      <c r="LM420" s="11"/>
      <c r="LN420" s="11"/>
      <c r="LO420" s="11"/>
      <c r="LP420" s="11"/>
      <c r="LQ420" s="11"/>
      <c r="LR420" s="11"/>
      <c r="LS420" s="11"/>
      <c r="LT420" s="11"/>
      <c r="LU420" s="11"/>
      <c r="LV420" s="11"/>
      <c r="LW420" s="11"/>
      <c r="LX420" s="11"/>
      <c r="LY420" s="11"/>
      <c r="LZ420" s="11"/>
      <c r="MA420" s="11"/>
      <c r="MB420" s="11"/>
      <c r="MC420" s="11"/>
      <c r="MD420" s="11"/>
      <c r="ME420" s="11"/>
      <c r="MF420" s="11"/>
      <c r="MG420" s="11"/>
      <c r="MH420" s="11"/>
      <c r="MI420" s="11"/>
      <c r="MJ420" s="11"/>
      <c r="MK420" s="11"/>
      <c r="ML420" s="11"/>
      <c r="MM420" s="11"/>
      <c r="MN420" s="11"/>
      <c r="MO420" s="11"/>
      <c r="MP420" s="11"/>
      <c r="MQ420" s="11"/>
      <c r="MR420" s="11"/>
      <c r="MS420" s="11"/>
      <c r="MT420" s="11"/>
      <c r="MU420" s="11"/>
      <c r="MV420" s="11"/>
      <c r="MW420" s="11"/>
      <c r="MX420" s="11"/>
      <c r="MY420" s="11"/>
      <c r="MZ420" s="11"/>
      <c r="NA420" s="11"/>
      <c r="NB420" s="11"/>
      <c r="NC420" s="11"/>
      <c r="ND420" s="11"/>
      <c r="NE420" s="11"/>
      <c r="NF420" s="11"/>
      <c r="NG420" s="11"/>
      <c r="NH420" s="11"/>
      <c r="NI420" s="11"/>
      <c r="NJ420" s="11"/>
      <c r="NK420" s="11"/>
      <c r="NL420" s="11"/>
      <c r="NM420" s="11"/>
      <c r="NN420" s="11"/>
      <c r="NO420" s="11"/>
      <c r="NP420" s="11"/>
      <c r="NQ420" s="11"/>
      <c r="NR420" s="11"/>
      <c r="NS420" s="11"/>
      <c r="NT420" s="11"/>
      <c r="NU420" s="11"/>
      <c r="NV420" s="11"/>
      <c r="NW420" s="11"/>
      <c r="NX420" s="11"/>
      <c r="NY420" s="11"/>
      <c r="NZ420" s="11"/>
      <c r="OA420" s="11"/>
      <c r="OB420" s="11"/>
      <c r="OC420" s="11"/>
      <c r="OD420" s="11"/>
      <c r="OE420" s="11"/>
      <c r="OF420" s="11"/>
      <c r="OG420" s="11"/>
      <c r="OH420" s="11"/>
      <c r="OI420" s="11"/>
      <c r="OJ420" s="11"/>
      <c r="OK420" s="11"/>
      <c r="OL420" s="11"/>
      <c r="OM420" s="11"/>
      <c r="ON420" s="11"/>
      <c r="OO420" s="11"/>
      <c r="OP420" s="11"/>
      <c r="OQ420" s="11"/>
      <c r="OR420" s="11"/>
      <c r="OS420" s="11"/>
      <c r="OT420" s="11"/>
      <c r="OU420" s="11"/>
      <c r="OV420" s="11"/>
      <c r="OW420" s="11"/>
      <c r="OX420" s="11"/>
      <c r="OY420" s="11"/>
      <c r="OZ420" s="11"/>
      <c r="PA420" s="11"/>
      <c r="PB420" s="11"/>
      <c r="PC420" s="11"/>
      <c r="PD420" s="11"/>
      <c r="PE420" s="11"/>
      <c r="PF420" s="11"/>
      <c r="PG420" s="11"/>
      <c r="PH420" s="11"/>
      <c r="PI420" s="11"/>
      <c r="PJ420" s="11"/>
      <c r="PK420" s="11"/>
      <c r="PL420" s="11"/>
      <c r="PM420" s="11"/>
      <c r="PN420" s="11"/>
      <c r="PO420" s="11"/>
      <c r="PP420" s="11"/>
      <c r="PQ420" s="11"/>
      <c r="PR420" s="11"/>
      <c r="PS420" s="11"/>
      <c r="PT420" s="11"/>
      <c r="PU420" s="11"/>
      <c r="PV420" s="11"/>
      <c r="PW420" s="11"/>
      <c r="PX420" s="11"/>
      <c r="PY420" s="11"/>
      <c r="PZ420" s="11"/>
      <c r="QA420" s="11"/>
      <c r="QB420" s="11"/>
      <c r="QC420" s="11"/>
      <c r="QD420" s="11"/>
      <c r="QE420" s="11"/>
      <c r="QF420" s="11"/>
      <c r="QG420" s="11"/>
      <c r="QH420" s="11"/>
      <c r="QI420" s="11"/>
      <c r="QJ420" s="11"/>
      <c r="QK420" s="11"/>
      <c r="QL420" s="11"/>
      <c r="QM420" s="11"/>
      <c r="QN420" s="11"/>
      <c r="QO420" s="11"/>
      <c r="QP420" s="11"/>
      <c r="QQ420" s="11"/>
      <c r="QR420" s="11"/>
      <c r="QS420" s="11"/>
      <c r="QT420" s="11"/>
      <c r="QU420" s="11"/>
      <c r="QV420" s="11"/>
      <c r="QW420" s="11"/>
      <c r="QX420" s="11"/>
      <c r="QY420" s="11"/>
      <c r="QZ420" s="11"/>
      <c r="RA420" s="11"/>
      <c r="RB420" s="11"/>
      <c r="RC420" s="11"/>
      <c r="RD420" s="11"/>
      <c r="RE420" s="11"/>
      <c r="RF420" s="11"/>
      <c r="RG420" s="11"/>
      <c r="RH420" s="11"/>
      <c r="RI420" s="11"/>
      <c r="RJ420" s="11"/>
      <c r="RK420" s="11"/>
      <c r="RL420" s="11"/>
      <c r="RM420" s="11"/>
      <c r="RN420" s="11"/>
      <c r="RO420" s="11"/>
      <c r="RP420" s="11"/>
      <c r="RQ420" s="11"/>
      <c r="RR420" s="11"/>
      <c r="RS420" s="11"/>
      <c r="RT420" s="11"/>
      <c r="RU420" s="11"/>
      <c r="RV420" s="11"/>
      <c r="RW420" s="11"/>
      <c r="RX420" s="11"/>
      <c r="RY420" s="11"/>
      <c r="RZ420" s="11"/>
      <c r="SA420" s="11"/>
      <c r="SB420" s="11"/>
      <c r="SC420" s="11"/>
      <c r="SD420" s="11"/>
      <c r="SE420" s="11"/>
      <c r="SF420" s="11"/>
      <c r="SG420" s="11"/>
      <c r="SH420" s="11"/>
      <c r="SI420" s="11"/>
      <c r="SJ420" s="11"/>
      <c r="SK420" s="11"/>
      <c r="SL420" s="11"/>
      <c r="SM420" s="11"/>
      <c r="SN420" s="11"/>
      <c r="SO420" s="11"/>
      <c r="SP420" s="11"/>
      <c r="SQ420" s="11"/>
      <c r="SR420" s="11"/>
      <c r="SS420" s="11"/>
      <c r="ST420" s="11"/>
      <c r="SU420" s="11"/>
      <c r="SV420" s="11"/>
      <c r="SW420" s="11"/>
      <c r="SX420" s="11"/>
      <c r="SY420" s="11"/>
      <c r="SZ420" s="11"/>
      <c r="TA420" s="11"/>
      <c r="TB420" s="11"/>
      <c r="TC420" s="11"/>
      <c r="TD420" s="11"/>
      <c r="TE420" s="11"/>
      <c r="TF420" s="11"/>
      <c r="TG420" s="11"/>
      <c r="TH420" s="11"/>
      <c r="TI420" s="11"/>
      <c r="TJ420" s="11"/>
      <c r="TK420" s="11"/>
      <c r="TL420" s="11"/>
      <c r="TM420" s="11"/>
      <c r="TN420" s="11"/>
      <c r="TO420" s="11"/>
      <c r="TP420" s="11"/>
      <c r="TQ420" s="11"/>
      <c r="TR420" s="11"/>
      <c r="TS420" s="11"/>
      <c r="TT420" s="11"/>
      <c r="TU420" s="11"/>
      <c r="TV420" s="11"/>
      <c r="TW420" s="11"/>
      <c r="TX420" s="11"/>
      <c r="TY420" s="11"/>
      <c r="TZ420" s="11"/>
    </row>
    <row r="421" spans="1:546" x14ac:dyDescent="0.25">
      <c r="A421" s="11"/>
      <c r="F421" s="11"/>
      <c r="I421" s="4">
        <v>0.72099999999999997</v>
      </c>
      <c r="J421" s="4">
        <v>3.16</v>
      </c>
      <c r="K421" s="4">
        <v>0.76</v>
      </c>
      <c r="L421" s="4">
        <v>3.5880000000000001</v>
      </c>
      <c r="M421" s="4">
        <v>9.1669999999999998</v>
      </c>
      <c r="N421" s="4">
        <v>2.899</v>
      </c>
      <c r="O421" s="4">
        <v>6.4029999999999996</v>
      </c>
      <c r="P421" s="4">
        <v>5.5229999999999997</v>
      </c>
      <c r="Q421" s="4">
        <v>2.1909999999999998</v>
      </c>
      <c r="R421" s="4">
        <v>6.32</v>
      </c>
      <c r="T421" s="4">
        <v>0.97099999999999997</v>
      </c>
      <c r="U421" s="4">
        <v>0.29599999999999999</v>
      </c>
      <c r="V421" s="4">
        <v>0</v>
      </c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  <c r="EM421" s="11"/>
      <c r="EN421" s="11"/>
      <c r="EO421" s="11"/>
      <c r="EP421" s="11"/>
      <c r="EQ421" s="11"/>
      <c r="ER421" s="11"/>
      <c r="ES421" s="11"/>
      <c r="ET421" s="11"/>
      <c r="EU421" s="11"/>
      <c r="EV421" s="11"/>
      <c r="EW421" s="11"/>
      <c r="EX421" s="11"/>
      <c r="EY421" s="11"/>
      <c r="EZ421" s="11"/>
      <c r="FA421" s="11"/>
      <c r="FB421" s="11"/>
      <c r="FC421" s="11"/>
      <c r="FD421" s="11"/>
      <c r="FE421" s="11"/>
      <c r="FF421" s="11"/>
      <c r="FG421" s="11"/>
      <c r="FH421" s="11"/>
      <c r="FI421" s="11"/>
      <c r="FJ421" s="11"/>
      <c r="FK421" s="11"/>
      <c r="FL421" s="11"/>
      <c r="FM421" s="11"/>
      <c r="FN421" s="11"/>
      <c r="FO421" s="11"/>
      <c r="FP421" s="11"/>
      <c r="FQ421" s="11"/>
      <c r="FR421" s="11"/>
      <c r="FS421" s="11"/>
      <c r="FT421" s="11"/>
      <c r="FU421" s="11"/>
      <c r="FV421" s="11"/>
      <c r="FW421" s="11"/>
      <c r="FX421" s="11"/>
      <c r="FY421" s="11"/>
      <c r="FZ421" s="11"/>
      <c r="GA421" s="11"/>
      <c r="GB421" s="11"/>
      <c r="GC421" s="11"/>
      <c r="GD421" s="11"/>
      <c r="GE421" s="11"/>
      <c r="GF421" s="11"/>
      <c r="GG421" s="11"/>
      <c r="GH421" s="11"/>
      <c r="GI421" s="11"/>
      <c r="GJ421" s="11"/>
      <c r="GK421" s="11"/>
      <c r="GL421" s="11"/>
      <c r="GM421" s="11"/>
      <c r="GN421" s="11"/>
      <c r="GO421" s="11"/>
      <c r="GP421" s="11"/>
      <c r="GQ421" s="11"/>
      <c r="GR421" s="11"/>
      <c r="GS421" s="11"/>
      <c r="GT421" s="11"/>
      <c r="GU421" s="11"/>
      <c r="GV421" s="11"/>
      <c r="GW421" s="11"/>
      <c r="GX421" s="11"/>
      <c r="GY421" s="11"/>
      <c r="GZ421" s="11"/>
      <c r="HA421" s="11"/>
      <c r="HB421" s="11"/>
      <c r="HC421" s="11"/>
      <c r="HD421" s="11"/>
      <c r="HE421" s="11"/>
      <c r="HF421" s="11"/>
      <c r="HG421" s="11"/>
      <c r="HH421" s="11"/>
      <c r="HI421" s="11"/>
      <c r="HJ421" s="11"/>
      <c r="HK421" s="11"/>
      <c r="HL421" s="11"/>
      <c r="HM421" s="11"/>
      <c r="HN421" s="11"/>
      <c r="HO421" s="11"/>
      <c r="HP421" s="11"/>
      <c r="HQ421" s="11"/>
      <c r="HR421" s="11"/>
      <c r="HS421" s="11"/>
      <c r="HT421" s="11"/>
      <c r="HU421" s="11"/>
      <c r="HV421" s="11"/>
      <c r="HW421" s="11"/>
      <c r="HX421" s="11"/>
      <c r="HY421" s="11"/>
      <c r="HZ421" s="11"/>
      <c r="IA421" s="11"/>
      <c r="IB421" s="11"/>
      <c r="IC421" s="11"/>
      <c r="ID421" s="11"/>
      <c r="IE421" s="11"/>
      <c r="IF421" s="11"/>
      <c r="IG421" s="11"/>
      <c r="IH421" s="11"/>
      <c r="II421" s="11"/>
      <c r="IJ421" s="11"/>
      <c r="IK421" s="11"/>
      <c r="IL421" s="11"/>
      <c r="IM421" s="11"/>
      <c r="IN421" s="11"/>
      <c r="IO421" s="11"/>
      <c r="IP421" s="11"/>
      <c r="IQ421" s="11"/>
      <c r="IR421" s="11"/>
      <c r="IS421" s="11"/>
      <c r="IT421" s="11"/>
      <c r="IU421" s="11"/>
      <c r="IV421" s="11"/>
      <c r="IW421" s="11"/>
      <c r="IX421" s="11"/>
      <c r="IY421" s="11"/>
      <c r="IZ421" s="11"/>
      <c r="JA421" s="11"/>
      <c r="JB421" s="11"/>
      <c r="JC421" s="11"/>
      <c r="JD421" s="11"/>
      <c r="JE421" s="11"/>
      <c r="JF421" s="11"/>
      <c r="JG421" s="11"/>
      <c r="JH421" s="11"/>
      <c r="JI421" s="11"/>
      <c r="JJ421" s="11"/>
      <c r="JK421" s="11"/>
      <c r="JL421" s="11"/>
      <c r="JM421" s="11"/>
      <c r="JN421" s="11"/>
      <c r="JO421" s="11"/>
      <c r="JP421" s="11"/>
      <c r="JQ421" s="11"/>
      <c r="JR421" s="11"/>
      <c r="JS421" s="11"/>
      <c r="JT421" s="11"/>
      <c r="JU421" s="11"/>
      <c r="JV421" s="11"/>
      <c r="JW421" s="11"/>
      <c r="JX421" s="11"/>
      <c r="JY421" s="11"/>
      <c r="JZ421" s="11"/>
      <c r="KA421" s="11"/>
      <c r="KB421" s="11"/>
      <c r="KC421" s="11"/>
      <c r="KD421" s="11"/>
      <c r="KE421" s="11"/>
      <c r="KF421" s="11"/>
      <c r="KG421" s="11"/>
      <c r="KH421" s="11"/>
      <c r="KI421" s="11"/>
      <c r="KJ421" s="11"/>
      <c r="KK421" s="11"/>
      <c r="KL421" s="11"/>
      <c r="KM421" s="11"/>
      <c r="KN421" s="11"/>
      <c r="KO421" s="11"/>
      <c r="KP421" s="11"/>
      <c r="KQ421" s="11"/>
      <c r="KR421" s="11"/>
      <c r="KS421" s="11"/>
      <c r="KT421" s="11"/>
      <c r="KU421" s="11"/>
      <c r="KV421" s="11"/>
      <c r="KW421" s="11"/>
      <c r="KX421" s="11"/>
      <c r="KY421" s="11"/>
      <c r="KZ421" s="11"/>
      <c r="LA421" s="11"/>
      <c r="LB421" s="11"/>
      <c r="LC421" s="11"/>
      <c r="LD421" s="11"/>
      <c r="LE421" s="11"/>
      <c r="LF421" s="11"/>
      <c r="LG421" s="11"/>
      <c r="LH421" s="11"/>
      <c r="LI421" s="11"/>
      <c r="LJ421" s="11"/>
      <c r="LK421" s="11"/>
      <c r="LL421" s="11"/>
      <c r="LM421" s="11"/>
      <c r="LN421" s="11"/>
      <c r="LO421" s="11"/>
      <c r="LP421" s="11"/>
      <c r="LQ421" s="11"/>
      <c r="LR421" s="11"/>
      <c r="LS421" s="11"/>
      <c r="LT421" s="11"/>
      <c r="LU421" s="11"/>
      <c r="LV421" s="11"/>
      <c r="LW421" s="11"/>
      <c r="LX421" s="11"/>
      <c r="LY421" s="11"/>
      <c r="LZ421" s="11"/>
      <c r="MA421" s="11"/>
      <c r="MB421" s="11"/>
      <c r="MC421" s="11"/>
      <c r="MD421" s="11"/>
      <c r="ME421" s="11"/>
      <c r="MF421" s="11"/>
      <c r="MG421" s="11"/>
      <c r="MH421" s="11"/>
      <c r="MI421" s="11"/>
      <c r="MJ421" s="11"/>
      <c r="MK421" s="11"/>
      <c r="ML421" s="11"/>
      <c r="MM421" s="11"/>
      <c r="MN421" s="11"/>
      <c r="MO421" s="11"/>
      <c r="MP421" s="11"/>
      <c r="MQ421" s="11"/>
      <c r="MR421" s="11"/>
      <c r="MS421" s="11"/>
      <c r="MT421" s="11"/>
      <c r="MU421" s="11"/>
      <c r="MV421" s="11"/>
      <c r="MW421" s="11"/>
      <c r="MX421" s="11"/>
      <c r="MY421" s="11"/>
      <c r="MZ421" s="11"/>
      <c r="NA421" s="11"/>
      <c r="NB421" s="11"/>
      <c r="NC421" s="11"/>
      <c r="ND421" s="11"/>
      <c r="NE421" s="11"/>
      <c r="NF421" s="11"/>
      <c r="NG421" s="11"/>
      <c r="NH421" s="11"/>
      <c r="NI421" s="11"/>
      <c r="NJ421" s="11"/>
      <c r="NK421" s="11"/>
      <c r="NL421" s="11"/>
      <c r="NM421" s="11"/>
      <c r="NN421" s="11"/>
      <c r="NO421" s="11"/>
      <c r="NP421" s="11"/>
      <c r="NQ421" s="11"/>
      <c r="NR421" s="11"/>
      <c r="NS421" s="11"/>
      <c r="NT421" s="11"/>
      <c r="NU421" s="11"/>
      <c r="NV421" s="11"/>
      <c r="NW421" s="11"/>
      <c r="NX421" s="11"/>
      <c r="NY421" s="11"/>
      <c r="NZ421" s="11"/>
      <c r="OA421" s="11"/>
      <c r="OB421" s="11"/>
      <c r="OC421" s="11"/>
      <c r="OD421" s="11"/>
      <c r="OE421" s="11"/>
      <c r="OF421" s="11"/>
      <c r="OG421" s="11"/>
      <c r="OH421" s="11"/>
      <c r="OI421" s="11"/>
      <c r="OJ421" s="11"/>
      <c r="OK421" s="11"/>
      <c r="OL421" s="11"/>
      <c r="OM421" s="11"/>
      <c r="ON421" s="11"/>
      <c r="OO421" s="11"/>
      <c r="OP421" s="11"/>
      <c r="OQ421" s="11"/>
      <c r="OR421" s="11"/>
      <c r="OS421" s="11"/>
      <c r="OT421" s="11"/>
      <c r="OU421" s="11"/>
      <c r="OV421" s="11"/>
      <c r="OW421" s="11"/>
      <c r="OX421" s="11"/>
      <c r="OY421" s="11"/>
      <c r="OZ421" s="11"/>
      <c r="PA421" s="11"/>
      <c r="PB421" s="11"/>
      <c r="PC421" s="11"/>
      <c r="PD421" s="11"/>
      <c r="PE421" s="11"/>
      <c r="PF421" s="11"/>
      <c r="PG421" s="11"/>
      <c r="PH421" s="11"/>
      <c r="PI421" s="11"/>
      <c r="PJ421" s="11"/>
      <c r="PK421" s="11"/>
      <c r="PL421" s="11"/>
      <c r="PM421" s="11"/>
      <c r="PN421" s="11"/>
      <c r="PO421" s="11"/>
      <c r="PP421" s="11"/>
      <c r="PQ421" s="11"/>
      <c r="PR421" s="11"/>
      <c r="PS421" s="11"/>
      <c r="PT421" s="11"/>
      <c r="PU421" s="11"/>
      <c r="PV421" s="11"/>
      <c r="PW421" s="11"/>
      <c r="PX421" s="11"/>
      <c r="PY421" s="11"/>
      <c r="PZ421" s="11"/>
      <c r="QA421" s="11"/>
      <c r="QB421" s="11"/>
      <c r="QC421" s="11"/>
      <c r="QD421" s="11"/>
      <c r="QE421" s="11"/>
      <c r="QF421" s="11"/>
      <c r="QG421" s="11"/>
      <c r="QH421" s="11"/>
      <c r="QI421" s="11"/>
      <c r="QJ421" s="11"/>
      <c r="QK421" s="11"/>
      <c r="QL421" s="11"/>
      <c r="QM421" s="11"/>
      <c r="QN421" s="11"/>
      <c r="QO421" s="11"/>
      <c r="QP421" s="11"/>
      <c r="QQ421" s="11"/>
      <c r="QR421" s="11"/>
      <c r="QS421" s="11"/>
      <c r="QT421" s="11"/>
      <c r="QU421" s="11"/>
      <c r="QV421" s="11"/>
      <c r="QW421" s="11"/>
      <c r="QX421" s="11"/>
      <c r="QY421" s="11"/>
      <c r="QZ421" s="11"/>
      <c r="RA421" s="11"/>
      <c r="RB421" s="11"/>
      <c r="RC421" s="11"/>
      <c r="RD421" s="11"/>
      <c r="RE421" s="11"/>
      <c r="RF421" s="11"/>
      <c r="RG421" s="11"/>
      <c r="RH421" s="11"/>
      <c r="RI421" s="11"/>
      <c r="RJ421" s="11"/>
      <c r="RK421" s="11"/>
      <c r="RL421" s="11"/>
      <c r="RM421" s="11"/>
      <c r="RN421" s="11"/>
      <c r="RO421" s="11"/>
      <c r="RP421" s="11"/>
      <c r="RQ421" s="11"/>
      <c r="RR421" s="11"/>
      <c r="RS421" s="11"/>
      <c r="RT421" s="11"/>
      <c r="RU421" s="11"/>
      <c r="RV421" s="11"/>
      <c r="RW421" s="11"/>
      <c r="RX421" s="11"/>
      <c r="RY421" s="11"/>
      <c r="RZ421" s="11"/>
      <c r="SA421" s="11"/>
      <c r="SB421" s="11"/>
      <c r="SC421" s="11"/>
      <c r="SD421" s="11"/>
      <c r="SE421" s="11"/>
      <c r="SF421" s="11"/>
      <c r="SG421" s="11"/>
      <c r="SH421" s="11"/>
      <c r="SI421" s="11"/>
      <c r="SJ421" s="11"/>
      <c r="SK421" s="11"/>
      <c r="SL421" s="11"/>
      <c r="SM421" s="11"/>
      <c r="SN421" s="11"/>
      <c r="SO421" s="11"/>
      <c r="SP421" s="11"/>
      <c r="SQ421" s="11"/>
      <c r="SR421" s="11"/>
      <c r="SS421" s="11"/>
      <c r="ST421" s="11"/>
      <c r="SU421" s="11"/>
      <c r="SV421" s="11"/>
      <c r="SW421" s="11"/>
      <c r="SX421" s="11"/>
      <c r="SY421" s="11"/>
      <c r="SZ421" s="11"/>
      <c r="TA421" s="11"/>
      <c r="TB421" s="11"/>
      <c r="TC421" s="11"/>
      <c r="TD421" s="11"/>
      <c r="TE421" s="11"/>
      <c r="TF421" s="11"/>
      <c r="TG421" s="11"/>
      <c r="TH421" s="11"/>
      <c r="TI421" s="11"/>
      <c r="TJ421" s="11"/>
      <c r="TK421" s="11"/>
      <c r="TL421" s="11"/>
      <c r="TM421" s="11"/>
      <c r="TN421" s="11"/>
      <c r="TO421" s="11"/>
      <c r="TP421" s="11"/>
      <c r="TQ421" s="11"/>
      <c r="TR421" s="11"/>
      <c r="TS421" s="11"/>
      <c r="TT421" s="11"/>
      <c r="TU421" s="11"/>
      <c r="TV421" s="11"/>
      <c r="TW421" s="11"/>
      <c r="TX421" s="11"/>
      <c r="TY421" s="11"/>
      <c r="TZ421" s="11"/>
    </row>
    <row r="422" spans="1:546" x14ac:dyDescent="0.25">
      <c r="A422" s="11"/>
      <c r="F422" s="11"/>
      <c r="K422" s="4">
        <v>6.5000000000000002E-2</v>
      </c>
      <c r="L422" s="4">
        <v>4.93</v>
      </c>
      <c r="M422" s="4">
        <v>8.9160000000000004</v>
      </c>
      <c r="N422" s="4">
        <v>9.7349999999999994</v>
      </c>
      <c r="O422" s="4">
        <v>9.9589999999999996</v>
      </c>
      <c r="P422" s="4">
        <v>5.609</v>
      </c>
      <c r="Q422" s="4">
        <v>5.3330000000000002</v>
      </c>
      <c r="R422" s="4">
        <v>0.55100000000000005</v>
      </c>
      <c r="T422" s="4">
        <v>0.17699999999999999</v>
      </c>
      <c r="U422" s="4">
        <v>1.1439999999999999</v>
      </c>
      <c r="V422" s="4">
        <v>0</v>
      </c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  <c r="EM422" s="11"/>
      <c r="EN422" s="11"/>
      <c r="EO422" s="11"/>
      <c r="EP422" s="11"/>
      <c r="EQ422" s="11"/>
      <c r="ER422" s="11"/>
      <c r="ES422" s="11"/>
      <c r="ET422" s="11"/>
      <c r="EU422" s="11"/>
      <c r="EV422" s="11"/>
      <c r="EW422" s="11"/>
      <c r="EX422" s="11"/>
      <c r="EY422" s="11"/>
      <c r="EZ422" s="11"/>
      <c r="FA422" s="11"/>
      <c r="FB422" s="11"/>
      <c r="FC422" s="11"/>
      <c r="FD422" s="11"/>
      <c r="FE422" s="11"/>
      <c r="FF422" s="11"/>
      <c r="FG422" s="11"/>
      <c r="FH422" s="11"/>
      <c r="FI422" s="11"/>
      <c r="FJ422" s="11"/>
      <c r="FK422" s="11"/>
      <c r="FL422" s="11"/>
      <c r="FM422" s="11"/>
      <c r="FN422" s="11"/>
      <c r="FO422" s="11"/>
      <c r="FP422" s="11"/>
      <c r="FQ422" s="11"/>
      <c r="FR422" s="11"/>
      <c r="FS422" s="11"/>
      <c r="FT422" s="11"/>
      <c r="FU422" s="11"/>
      <c r="FV422" s="11"/>
      <c r="FW422" s="11"/>
      <c r="FX422" s="11"/>
      <c r="FY422" s="11"/>
      <c r="FZ422" s="11"/>
      <c r="GA422" s="11"/>
      <c r="GB422" s="11"/>
      <c r="GC422" s="11"/>
      <c r="GD422" s="11"/>
      <c r="GE422" s="11"/>
      <c r="GF422" s="11"/>
      <c r="GG422" s="11"/>
      <c r="GH422" s="11"/>
      <c r="GI422" s="11"/>
      <c r="GJ422" s="11"/>
      <c r="GK422" s="11"/>
      <c r="GL422" s="11"/>
      <c r="GM422" s="11"/>
      <c r="GN422" s="11"/>
      <c r="GO422" s="11"/>
      <c r="GP422" s="11"/>
      <c r="GQ422" s="11"/>
      <c r="GR422" s="11"/>
      <c r="GS422" s="11"/>
      <c r="GT422" s="11"/>
      <c r="GU422" s="11"/>
      <c r="GV422" s="11"/>
      <c r="GW422" s="11"/>
      <c r="GX422" s="11"/>
      <c r="GY422" s="11"/>
      <c r="GZ422" s="11"/>
      <c r="HA422" s="11"/>
      <c r="HB422" s="11"/>
      <c r="HC422" s="11"/>
      <c r="HD422" s="11"/>
      <c r="HE422" s="11"/>
      <c r="HF422" s="11"/>
      <c r="HG422" s="11"/>
      <c r="HH422" s="11"/>
      <c r="HI422" s="11"/>
      <c r="HJ422" s="11"/>
      <c r="HK422" s="11"/>
      <c r="HL422" s="11"/>
      <c r="HM422" s="11"/>
      <c r="HN422" s="11"/>
      <c r="HO422" s="11"/>
      <c r="HP422" s="11"/>
      <c r="HQ422" s="11"/>
      <c r="HR422" s="11"/>
      <c r="HS422" s="11"/>
      <c r="HT422" s="11"/>
      <c r="HU422" s="11"/>
      <c r="HV422" s="11"/>
      <c r="HW422" s="11"/>
      <c r="HX422" s="11"/>
      <c r="HY422" s="11"/>
      <c r="HZ422" s="11"/>
      <c r="IA422" s="11"/>
      <c r="IB422" s="11"/>
      <c r="IC422" s="11"/>
      <c r="ID422" s="11"/>
      <c r="IE422" s="11"/>
      <c r="IF422" s="11"/>
      <c r="IG422" s="11"/>
      <c r="IH422" s="11"/>
      <c r="II422" s="11"/>
      <c r="IJ422" s="11"/>
      <c r="IK422" s="11"/>
      <c r="IL422" s="11"/>
      <c r="IM422" s="11"/>
      <c r="IN422" s="11"/>
      <c r="IO422" s="11"/>
      <c r="IP422" s="11"/>
      <c r="IQ422" s="11"/>
      <c r="IR422" s="11"/>
      <c r="IS422" s="11"/>
      <c r="IT422" s="11"/>
      <c r="IU422" s="11"/>
      <c r="IV422" s="11"/>
      <c r="IW422" s="11"/>
      <c r="IX422" s="11"/>
      <c r="IY422" s="11"/>
      <c r="IZ422" s="11"/>
      <c r="JA422" s="11"/>
      <c r="JB422" s="11"/>
      <c r="JC422" s="11"/>
      <c r="JD422" s="11"/>
      <c r="JE422" s="11"/>
      <c r="JF422" s="11"/>
      <c r="JG422" s="11"/>
      <c r="JH422" s="11"/>
      <c r="JI422" s="11"/>
      <c r="JJ422" s="11"/>
      <c r="JK422" s="11"/>
      <c r="JL422" s="11"/>
      <c r="JM422" s="11"/>
      <c r="JN422" s="11"/>
      <c r="JO422" s="11"/>
      <c r="JP422" s="11"/>
      <c r="JQ422" s="11"/>
      <c r="JR422" s="11"/>
      <c r="JS422" s="11"/>
      <c r="JT422" s="11"/>
      <c r="JU422" s="11"/>
      <c r="JV422" s="11"/>
      <c r="JW422" s="11"/>
      <c r="JX422" s="11"/>
      <c r="JY422" s="11"/>
      <c r="JZ422" s="11"/>
      <c r="KA422" s="11"/>
      <c r="KB422" s="11"/>
      <c r="KC422" s="11"/>
      <c r="KD422" s="11"/>
      <c r="KE422" s="11"/>
      <c r="KF422" s="11"/>
      <c r="KG422" s="11"/>
      <c r="KH422" s="11"/>
      <c r="KI422" s="11"/>
      <c r="KJ422" s="11"/>
      <c r="KK422" s="11"/>
      <c r="KL422" s="11"/>
      <c r="KM422" s="11"/>
      <c r="KN422" s="11"/>
      <c r="KO422" s="11"/>
      <c r="KP422" s="11"/>
      <c r="KQ422" s="11"/>
      <c r="KR422" s="11"/>
      <c r="KS422" s="11"/>
      <c r="KT422" s="11"/>
      <c r="KU422" s="11"/>
      <c r="KV422" s="11"/>
      <c r="KW422" s="11"/>
      <c r="KX422" s="11"/>
      <c r="KY422" s="11"/>
      <c r="KZ422" s="11"/>
      <c r="LA422" s="11"/>
      <c r="LB422" s="11"/>
      <c r="LC422" s="11"/>
      <c r="LD422" s="11"/>
      <c r="LE422" s="11"/>
      <c r="LF422" s="11"/>
      <c r="LG422" s="11"/>
      <c r="LH422" s="11"/>
      <c r="LI422" s="11"/>
      <c r="LJ422" s="11"/>
      <c r="LK422" s="11"/>
      <c r="LL422" s="11"/>
      <c r="LM422" s="11"/>
      <c r="LN422" s="11"/>
      <c r="LO422" s="11"/>
      <c r="LP422" s="11"/>
      <c r="LQ422" s="11"/>
      <c r="LR422" s="11"/>
      <c r="LS422" s="11"/>
      <c r="LT422" s="11"/>
      <c r="LU422" s="11"/>
      <c r="LV422" s="11"/>
      <c r="LW422" s="11"/>
      <c r="LX422" s="11"/>
      <c r="LY422" s="11"/>
      <c r="LZ422" s="11"/>
      <c r="MA422" s="11"/>
      <c r="MB422" s="11"/>
      <c r="MC422" s="11"/>
      <c r="MD422" s="11"/>
      <c r="ME422" s="11"/>
      <c r="MF422" s="11"/>
      <c r="MG422" s="11"/>
      <c r="MH422" s="11"/>
      <c r="MI422" s="11"/>
      <c r="MJ422" s="11"/>
      <c r="MK422" s="11"/>
      <c r="ML422" s="11"/>
      <c r="MM422" s="11"/>
      <c r="MN422" s="11"/>
      <c r="MO422" s="11"/>
      <c r="MP422" s="11"/>
      <c r="MQ422" s="11"/>
      <c r="MR422" s="11"/>
      <c r="MS422" s="11"/>
      <c r="MT422" s="11"/>
      <c r="MU422" s="11"/>
      <c r="MV422" s="11"/>
      <c r="MW422" s="11"/>
      <c r="MX422" s="11"/>
      <c r="MY422" s="11"/>
      <c r="MZ422" s="11"/>
      <c r="NA422" s="11"/>
      <c r="NB422" s="11"/>
      <c r="NC422" s="11"/>
      <c r="ND422" s="11"/>
      <c r="NE422" s="11"/>
      <c r="NF422" s="11"/>
      <c r="NG422" s="11"/>
      <c r="NH422" s="11"/>
      <c r="NI422" s="11"/>
      <c r="NJ422" s="11"/>
      <c r="NK422" s="11"/>
      <c r="NL422" s="11"/>
      <c r="NM422" s="11"/>
      <c r="NN422" s="11"/>
      <c r="NO422" s="11"/>
      <c r="NP422" s="11"/>
      <c r="NQ422" s="11"/>
      <c r="NR422" s="11"/>
      <c r="NS422" s="11"/>
      <c r="NT422" s="11"/>
      <c r="NU422" s="11"/>
      <c r="NV422" s="11"/>
      <c r="NW422" s="11"/>
      <c r="NX422" s="11"/>
      <c r="NY422" s="11"/>
      <c r="NZ422" s="11"/>
      <c r="OA422" s="11"/>
      <c r="OB422" s="11"/>
      <c r="OC422" s="11"/>
      <c r="OD422" s="11"/>
      <c r="OE422" s="11"/>
      <c r="OF422" s="11"/>
      <c r="OG422" s="11"/>
      <c r="OH422" s="11"/>
      <c r="OI422" s="11"/>
      <c r="OJ422" s="11"/>
      <c r="OK422" s="11"/>
      <c r="OL422" s="11"/>
      <c r="OM422" s="11"/>
      <c r="ON422" s="11"/>
      <c r="OO422" s="11"/>
      <c r="OP422" s="11"/>
      <c r="OQ422" s="11"/>
      <c r="OR422" s="11"/>
      <c r="OS422" s="11"/>
      <c r="OT422" s="11"/>
      <c r="OU422" s="11"/>
      <c r="OV422" s="11"/>
      <c r="OW422" s="11"/>
      <c r="OX422" s="11"/>
      <c r="OY422" s="11"/>
      <c r="OZ422" s="11"/>
      <c r="PA422" s="11"/>
      <c r="PB422" s="11"/>
      <c r="PC422" s="11"/>
      <c r="PD422" s="11"/>
      <c r="PE422" s="11"/>
      <c r="PF422" s="11"/>
      <c r="PG422" s="11"/>
      <c r="PH422" s="11"/>
      <c r="PI422" s="11"/>
      <c r="PJ422" s="11"/>
      <c r="PK422" s="11"/>
      <c r="PL422" s="11"/>
      <c r="PM422" s="11"/>
      <c r="PN422" s="11"/>
      <c r="PO422" s="11"/>
      <c r="PP422" s="11"/>
      <c r="PQ422" s="11"/>
      <c r="PR422" s="11"/>
      <c r="PS422" s="11"/>
      <c r="PT422" s="11"/>
      <c r="PU422" s="11"/>
      <c r="PV422" s="11"/>
      <c r="PW422" s="11"/>
      <c r="PX422" s="11"/>
      <c r="PY422" s="11"/>
      <c r="PZ422" s="11"/>
      <c r="QA422" s="11"/>
      <c r="QB422" s="11"/>
      <c r="QC422" s="11"/>
      <c r="QD422" s="11"/>
      <c r="QE422" s="11"/>
      <c r="QF422" s="11"/>
      <c r="QG422" s="11"/>
      <c r="QH422" s="11"/>
      <c r="QI422" s="11"/>
      <c r="QJ422" s="11"/>
      <c r="QK422" s="11"/>
      <c r="QL422" s="11"/>
      <c r="QM422" s="11"/>
      <c r="QN422" s="11"/>
      <c r="QO422" s="11"/>
      <c r="QP422" s="11"/>
      <c r="QQ422" s="11"/>
      <c r="QR422" s="11"/>
      <c r="QS422" s="11"/>
      <c r="QT422" s="11"/>
      <c r="QU422" s="11"/>
      <c r="QV422" s="11"/>
      <c r="QW422" s="11"/>
      <c r="QX422" s="11"/>
      <c r="QY422" s="11"/>
      <c r="QZ422" s="11"/>
      <c r="RA422" s="11"/>
      <c r="RB422" s="11"/>
      <c r="RC422" s="11"/>
      <c r="RD422" s="11"/>
      <c r="RE422" s="11"/>
      <c r="RF422" s="11"/>
      <c r="RG422" s="11"/>
      <c r="RH422" s="11"/>
      <c r="RI422" s="11"/>
      <c r="RJ422" s="11"/>
      <c r="RK422" s="11"/>
      <c r="RL422" s="11"/>
      <c r="RM422" s="11"/>
      <c r="RN422" s="11"/>
      <c r="RO422" s="11"/>
      <c r="RP422" s="11"/>
      <c r="RQ422" s="11"/>
      <c r="RR422" s="11"/>
      <c r="RS422" s="11"/>
      <c r="RT422" s="11"/>
      <c r="RU422" s="11"/>
      <c r="RV422" s="11"/>
      <c r="RW422" s="11"/>
      <c r="RX422" s="11"/>
      <c r="RY422" s="11"/>
      <c r="RZ422" s="11"/>
      <c r="SA422" s="11"/>
      <c r="SB422" s="11"/>
      <c r="SC422" s="11"/>
      <c r="SD422" s="11"/>
      <c r="SE422" s="11"/>
      <c r="SF422" s="11"/>
      <c r="SG422" s="11"/>
      <c r="SH422" s="11"/>
      <c r="SI422" s="11"/>
      <c r="SJ422" s="11"/>
      <c r="SK422" s="11"/>
      <c r="SL422" s="11"/>
      <c r="SM422" s="11"/>
      <c r="SN422" s="11"/>
      <c r="SO422" s="11"/>
      <c r="SP422" s="11"/>
      <c r="SQ422" s="11"/>
      <c r="SR422" s="11"/>
      <c r="SS422" s="11"/>
      <c r="ST422" s="11"/>
      <c r="SU422" s="11"/>
      <c r="SV422" s="11"/>
      <c r="SW422" s="11"/>
      <c r="SX422" s="11"/>
      <c r="SY422" s="11"/>
      <c r="SZ422" s="11"/>
      <c r="TA422" s="11"/>
      <c r="TB422" s="11"/>
      <c r="TC422" s="11"/>
      <c r="TD422" s="11"/>
      <c r="TE422" s="11"/>
      <c r="TF422" s="11"/>
      <c r="TG422" s="11"/>
      <c r="TH422" s="11"/>
      <c r="TI422" s="11"/>
      <c r="TJ422" s="11"/>
      <c r="TK422" s="11"/>
      <c r="TL422" s="11"/>
      <c r="TM422" s="11"/>
      <c r="TN422" s="11"/>
      <c r="TO422" s="11"/>
      <c r="TP422" s="11"/>
      <c r="TQ422" s="11"/>
      <c r="TR422" s="11"/>
      <c r="TS422" s="11"/>
      <c r="TT422" s="11"/>
      <c r="TU422" s="11"/>
      <c r="TV422" s="11"/>
      <c r="TW422" s="11"/>
      <c r="TX422" s="11"/>
      <c r="TY422" s="11"/>
      <c r="TZ422" s="11"/>
    </row>
    <row r="423" spans="1:546" x14ac:dyDescent="0.25">
      <c r="A423" s="11"/>
      <c r="F423" s="11"/>
      <c r="K423" s="4">
        <v>7.0510000000000002</v>
      </c>
      <c r="O423" s="4">
        <v>8.5559999999999992</v>
      </c>
      <c r="P423" s="4">
        <v>6.181</v>
      </c>
      <c r="Q423" s="4">
        <v>3.339</v>
      </c>
      <c r="U423" s="4">
        <v>3.5999999999999997E-2</v>
      </c>
      <c r="V423" s="4">
        <v>0</v>
      </c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  <c r="EM423" s="11"/>
      <c r="EN423" s="11"/>
      <c r="EO423" s="11"/>
      <c r="EP423" s="11"/>
      <c r="EQ423" s="11"/>
      <c r="ER423" s="11"/>
      <c r="ES423" s="11"/>
      <c r="ET423" s="11"/>
      <c r="EU423" s="11"/>
      <c r="EV423" s="11"/>
      <c r="EW423" s="11"/>
      <c r="EX423" s="11"/>
      <c r="EY423" s="11"/>
      <c r="EZ423" s="11"/>
      <c r="FA423" s="11"/>
      <c r="FB423" s="11"/>
      <c r="FC423" s="11"/>
      <c r="FD423" s="11"/>
      <c r="FE423" s="11"/>
      <c r="FF423" s="11"/>
      <c r="FG423" s="11"/>
      <c r="FH423" s="11"/>
      <c r="FI423" s="11"/>
      <c r="FJ423" s="11"/>
      <c r="FK423" s="11"/>
      <c r="FL423" s="11"/>
      <c r="FM423" s="11"/>
      <c r="FN423" s="11"/>
      <c r="FO423" s="11"/>
      <c r="FP423" s="11"/>
      <c r="FQ423" s="11"/>
      <c r="FR423" s="11"/>
      <c r="FS423" s="11"/>
      <c r="FT423" s="11"/>
      <c r="FU423" s="11"/>
      <c r="FV423" s="11"/>
      <c r="FW423" s="11"/>
      <c r="FX423" s="11"/>
      <c r="FY423" s="11"/>
      <c r="FZ423" s="11"/>
      <c r="GA423" s="11"/>
      <c r="GB423" s="11"/>
      <c r="GC423" s="11"/>
      <c r="GD423" s="11"/>
      <c r="GE423" s="11"/>
      <c r="GF423" s="11"/>
      <c r="GG423" s="11"/>
      <c r="GH423" s="11"/>
      <c r="GI423" s="11"/>
      <c r="GJ423" s="11"/>
      <c r="GK423" s="11"/>
      <c r="GL423" s="11"/>
      <c r="GM423" s="11"/>
      <c r="GN423" s="11"/>
      <c r="GO423" s="11"/>
      <c r="GP423" s="11"/>
      <c r="GQ423" s="11"/>
      <c r="GR423" s="11"/>
      <c r="GS423" s="11"/>
      <c r="GT423" s="11"/>
      <c r="GU423" s="11"/>
      <c r="GV423" s="11"/>
      <c r="GW423" s="11"/>
      <c r="GX423" s="11"/>
      <c r="GY423" s="11"/>
      <c r="GZ423" s="11"/>
      <c r="HA423" s="11"/>
      <c r="HB423" s="11"/>
      <c r="HC423" s="11"/>
      <c r="HD423" s="11"/>
      <c r="HE423" s="11"/>
      <c r="HF423" s="11"/>
      <c r="HG423" s="11"/>
      <c r="HH423" s="11"/>
      <c r="HI423" s="11"/>
      <c r="HJ423" s="11"/>
      <c r="HK423" s="11"/>
      <c r="HL423" s="11"/>
      <c r="HM423" s="11"/>
      <c r="HN423" s="11"/>
      <c r="HO423" s="11"/>
      <c r="HP423" s="11"/>
      <c r="HQ423" s="11"/>
      <c r="HR423" s="11"/>
      <c r="HS423" s="11"/>
      <c r="HT423" s="11"/>
      <c r="HU423" s="11"/>
      <c r="HV423" s="11"/>
      <c r="HW423" s="11"/>
      <c r="HX423" s="11"/>
      <c r="HY423" s="11"/>
      <c r="HZ423" s="11"/>
      <c r="IA423" s="11"/>
      <c r="IB423" s="11"/>
      <c r="IC423" s="11"/>
      <c r="ID423" s="11"/>
      <c r="IE423" s="11"/>
      <c r="IF423" s="11"/>
      <c r="IG423" s="11"/>
      <c r="IH423" s="11"/>
      <c r="II423" s="11"/>
      <c r="IJ423" s="11"/>
      <c r="IK423" s="11"/>
      <c r="IL423" s="11"/>
      <c r="IM423" s="11"/>
      <c r="IN423" s="11"/>
      <c r="IO423" s="11"/>
      <c r="IP423" s="11"/>
      <c r="IQ423" s="11"/>
      <c r="IR423" s="11"/>
      <c r="IS423" s="11"/>
      <c r="IT423" s="11"/>
      <c r="IU423" s="11"/>
      <c r="IV423" s="11"/>
      <c r="IW423" s="11"/>
      <c r="IX423" s="11"/>
      <c r="IY423" s="11"/>
      <c r="IZ423" s="11"/>
      <c r="JA423" s="11"/>
      <c r="JB423" s="11"/>
      <c r="JC423" s="11"/>
      <c r="JD423" s="11"/>
      <c r="JE423" s="11"/>
      <c r="JF423" s="11"/>
      <c r="JG423" s="11"/>
      <c r="JH423" s="11"/>
      <c r="JI423" s="11"/>
      <c r="JJ423" s="11"/>
      <c r="JK423" s="11"/>
      <c r="JL423" s="11"/>
      <c r="JM423" s="11"/>
      <c r="JN423" s="11"/>
      <c r="JO423" s="11"/>
      <c r="JP423" s="11"/>
      <c r="JQ423" s="11"/>
      <c r="JR423" s="11"/>
      <c r="JS423" s="11"/>
      <c r="JT423" s="11"/>
      <c r="JU423" s="11"/>
      <c r="JV423" s="11"/>
      <c r="JW423" s="11"/>
      <c r="JX423" s="11"/>
      <c r="JY423" s="11"/>
      <c r="JZ423" s="11"/>
      <c r="KA423" s="11"/>
      <c r="KB423" s="11"/>
      <c r="KC423" s="11"/>
      <c r="KD423" s="11"/>
      <c r="KE423" s="11"/>
      <c r="KF423" s="11"/>
      <c r="KG423" s="11"/>
      <c r="KH423" s="11"/>
      <c r="KI423" s="11"/>
      <c r="KJ423" s="11"/>
      <c r="KK423" s="11"/>
      <c r="KL423" s="11"/>
      <c r="KM423" s="11"/>
      <c r="KN423" s="11"/>
      <c r="KO423" s="11"/>
      <c r="KP423" s="11"/>
      <c r="KQ423" s="11"/>
      <c r="KR423" s="11"/>
      <c r="KS423" s="11"/>
      <c r="KT423" s="11"/>
      <c r="KU423" s="11"/>
      <c r="KV423" s="11"/>
      <c r="KW423" s="11"/>
      <c r="KX423" s="11"/>
      <c r="KY423" s="11"/>
      <c r="KZ423" s="11"/>
      <c r="LA423" s="11"/>
      <c r="LB423" s="11"/>
      <c r="LC423" s="11"/>
      <c r="LD423" s="11"/>
      <c r="LE423" s="11"/>
      <c r="LF423" s="11"/>
      <c r="LG423" s="11"/>
      <c r="LH423" s="11"/>
      <c r="LI423" s="11"/>
      <c r="LJ423" s="11"/>
      <c r="LK423" s="11"/>
      <c r="LL423" s="11"/>
      <c r="LM423" s="11"/>
      <c r="LN423" s="11"/>
      <c r="LO423" s="11"/>
      <c r="LP423" s="11"/>
      <c r="LQ423" s="11"/>
      <c r="LR423" s="11"/>
      <c r="LS423" s="11"/>
      <c r="LT423" s="11"/>
      <c r="LU423" s="11"/>
      <c r="LV423" s="11"/>
      <c r="LW423" s="11"/>
      <c r="LX423" s="11"/>
      <c r="LY423" s="11"/>
      <c r="LZ423" s="11"/>
      <c r="MA423" s="11"/>
      <c r="MB423" s="11"/>
      <c r="MC423" s="11"/>
      <c r="MD423" s="11"/>
      <c r="ME423" s="11"/>
      <c r="MF423" s="11"/>
      <c r="MG423" s="11"/>
      <c r="MH423" s="11"/>
      <c r="MI423" s="11"/>
      <c r="MJ423" s="11"/>
      <c r="MK423" s="11"/>
      <c r="ML423" s="11"/>
      <c r="MM423" s="11"/>
      <c r="MN423" s="11"/>
      <c r="MO423" s="11"/>
      <c r="MP423" s="11"/>
      <c r="MQ423" s="11"/>
      <c r="MR423" s="11"/>
      <c r="MS423" s="11"/>
      <c r="MT423" s="11"/>
      <c r="MU423" s="11"/>
      <c r="MV423" s="11"/>
      <c r="MW423" s="11"/>
      <c r="MX423" s="11"/>
      <c r="MY423" s="11"/>
      <c r="MZ423" s="11"/>
      <c r="NA423" s="11"/>
      <c r="NB423" s="11"/>
      <c r="NC423" s="11"/>
      <c r="ND423" s="11"/>
      <c r="NE423" s="11"/>
      <c r="NF423" s="11"/>
      <c r="NG423" s="11"/>
      <c r="NH423" s="11"/>
      <c r="NI423" s="11"/>
      <c r="NJ423" s="11"/>
      <c r="NK423" s="11"/>
      <c r="NL423" s="11"/>
      <c r="NM423" s="11"/>
      <c r="NN423" s="11"/>
      <c r="NO423" s="11"/>
      <c r="NP423" s="11"/>
      <c r="NQ423" s="11"/>
      <c r="NR423" s="11"/>
      <c r="NS423" s="11"/>
      <c r="NT423" s="11"/>
      <c r="NU423" s="11"/>
      <c r="NV423" s="11"/>
      <c r="NW423" s="11"/>
      <c r="NX423" s="11"/>
      <c r="NY423" s="11"/>
      <c r="NZ423" s="11"/>
      <c r="OA423" s="11"/>
      <c r="OB423" s="11"/>
      <c r="OC423" s="11"/>
      <c r="OD423" s="11"/>
      <c r="OE423" s="11"/>
      <c r="OF423" s="11"/>
      <c r="OG423" s="11"/>
      <c r="OH423" s="11"/>
      <c r="OI423" s="11"/>
      <c r="OJ423" s="11"/>
      <c r="OK423" s="11"/>
      <c r="OL423" s="11"/>
      <c r="OM423" s="11"/>
      <c r="ON423" s="11"/>
      <c r="OO423" s="11"/>
      <c r="OP423" s="11"/>
      <c r="OQ423" s="11"/>
      <c r="OR423" s="11"/>
      <c r="OS423" s="11"/>
      <c r="OT423" s="11"/>
      <c r="OU423" s="11"/>
      <c r="OV423" s="11"/>
      <c r="OW423" s="11"/>
      <c r="OX423" s="11"/>
      <c r="OY423" s="11"/>
      <c r="OZ423" s="11"/>
      <c r="PA423" s="11"/>
      <c r="PB423" s="11"/>
      <c r="PC423" s="11"/>
      <c r="PD423" s="11"/>
      <c r="PE423" s="11"/>
      <c r="PF423" s="11"/>
      <c r="PG423" s="11"/>
      <c r="PH423" s="11"/>
      <c r="PI423" s="11"/>
      <c r="PJ423" s="11"/>
      <c r="PK423" s="11"/>
      <c r="PL423" s="11"/>
      <c r="PM423" s="11"/>
      <c r="PN423" s="11"/>
      <c r="PO423" s="11"/>
      <c r="PP423" s="11"/>
      <c r="PQ423" s="11"/>
      <c r="PR423" s="11"/>
      <c r="PS423" s="11"/>
      <c r="PT423" s="11"/>
      <c r="PU423" s="11"/>
      <c r="PV423" s="11"/>
      <c r="PW423" s="11"/>
      <c r="PX423" s="11"/>
      <c r="PY423" s="11"/>
      <c r="PZ423" s="11"/>
      <c r="QA423" s="11"/>
      <c r="QB423" s="11"/>
      <c r="QC423" s="11"/>
      <c r="QD423" s="11"/>
      <c r="QE423" s="11"/>
      <c r="QF423" s="11"/>
      <c r="QG423" s="11"/>
      <c r="QH423" s="11"/>
      <c r="QI423" s="11"/>
      <c r="QJ423" s="11"/>
      <c r="QK423" s="11"/>
      <c r="QL423" s="11"/>
      <c r="QM423" s="11"/>
      <c r="QN423" s="11"/>
      <c r="QO423" s="11"/>
      <c r="QP423" s="11"/>
      <c r="QQ423" s="11"/>
      <c r="QR423" s="11"/>
      <c r="QS423" s="11"/>
      <c r="QT423" s="11"/>
      <c r="QU423" s="11"/>
      <c r="QV423" s="11"/>
      <c r="QW423" s="11"/>
      <c r="QX423" s="11"/>
      <c r="QY423" s="11"/>
      <c r="QZ423" s="11"/>
      <c r="RA423" s="11"/>
      <c r="RB423" s="11"/>
      <c r="RC423" s="11"/>
      <c r="RD423" s="11"/>
      <c r="RE423" s="11"/>
      <c r="RF423" s="11"/>
      <c r="RG423" s="11"/>
      <c r="RH423" s="11"/>
      <c r="RI423" s="11"/>
      <c r="RJ423" s="11"/>
      <c r="RK423" s="11"/>
      <c r="RL423" s="11"/>
      <c r="RM423" s="11"/>
      <c r="RN423" s="11"/>
      <c r="RO423" s="11"/>
      <c r="RP423" s="11"/>
      <c r="RQ423" s="11"/>
      <c r="RR423" s="11"/>
      <c r="RS423" s="11"/>
      <c r="RT423" s="11"/>
      <c r="RU423" s="11"/>
      <c r="RV423" s="11"/>
      <c r="RW423" s="11"/>
      <c r="RX423" s="11"/>
      <c r="RY423" s="11"/>
      <c r="RZ423" s="11"/>
      <c r="SA423" s="11"/>
      <c r="SB423" s="11"/>
      <c r="SC423" s="11"/>
      <c r="SD423" s="11"/>
      <c r="SE423" s="11"/>
      <c r="SF423" s="11"/>
      <c r="SG423" s="11"/>
      <c r="SH423" s="11"/>
      <c r="SI423" s="11"/>
      <c r="SJ423" s="11"/>
      <c r="SK423" s="11"/>
      <c r="SL423" s="11"/>
      <c r="SM423" s="11"/>
      <c r="SN423" s="11"/>
      <c r="SO423" s="11"/>
      <c r="SP423" s="11"/>
      <c r="SQ423" s="11"/>
      <c r="SR423" s="11"/>
      <c r="SS423" s="11"/>
      <c r="ST423" s="11"/>
      <c r="SU423" s="11"/>
      <c r="SV423" s="11"/>
      <c r="SW423" s="11"/>
      <c r="SX423" s="11"/>
      <c r="SY423" s="11"/>
      <c r="SZ423" s="11"/>
      <c r="TA423" s="11"/>
      <c r="TB423" s="11"/>
      <c r="TC423" s="11"/>
      <c r="TD423" s="11"/>
      <c r="TE423" s="11"/>
      <c r="TF423" s="11"/>
      <c r="TG423" s="11"/>
      <c r="TH423" s="11"/>
      <c r="TI423" s="11"/>
      <c r="TJ423" s="11"/>
      <c r="TK423" s="11"/>
      <c r="TL423" s="11"/>
      <c r="TM423" s="11"/>
      <c r="TN423" s="11"/>
      <c r="TO423" s="11"/>
      <c r="TP423" s="11"/>
      <c r="TQ423" s="11"/>
      <c r="TR423" s="11"/>
      <c r="TS423" s="11"/>
      <c r="TT423" s="11"/>
      <c r="TU423" s="11"/>
      <c r="TV423" s="11"/>
      <c r="TW423" s="11"/>
      <c r="TX423" s="11"/>
      <c r="TY423" s="11"/>
      <c r="TZ423" s="11"/>
    </row>
    <row r="424" spans="1:546" x14ac:dyDescent="0.25">
      <c r="A424" s="11"/>
      <c r="F424" s="11"/>
      <c r="K424" s="41"/>
      <c r="L424" s="41"/>
      <c r="O424" s="11"/>
      <c r="Q424" s="11"/>
      <c r="R424" s="11"/>
      <c r="S424" s="11"/>
      <c r="T424" s="11"/>
      <c r="U424" s="11"/>
      <c r="V424" s="4">
        <v>0</v>
      </c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  <c r="EM424" s="11"/>
      <c r="EN424" s="11"/>
      <c r="EO424" s="11"/>
      <c r="EP424" s="11"/>
      <c r="EQ424" s="11"/>
      <c r="ER424" s="11"/>
      <c r="ES424" s="11"/>
      <c r="ET424" s="11"/>
      <c r="EU424" s="11"/>
      <c r="EV424" s="11"/>
      <c r="EW424" s="11"/>
      <c r="EX424" s="11"/>
      <c r="EY424" s="11"/>
      <c r="EZ424" s="11"/>
      <c r="FA424" s="11"/>
      <c r="FB424" s="11"/>
      <c r="FC424" s="11"/>
      <c r="FD424" s="11"/>
      <c r="FE424" s="11"/>
      <c r="FF424" s="11"/>
      <c r="FG424" s="11"/>
      <c r="FH424" s="11"/>
      <c r="FI424" s="11"/>
      <c r="FJ424" s="11"/>
      <c r="FK424" s="11"/>
      <c r="FL424" s="11"/>
      <c r="FM424" s="11"/>
      <c r="FN424" s="11"/>
      <c r="FO424" s="11"/>
      <c r="FP424" s="11"/>
      <c r="FQ424" s="11"/>
      <c r="FR424" s="11"/>
      <c r="FS424" s="11"/>
      <c r="FT424" s="11"/>
      <c r="FU424" s="11"/>
      <c r="FV424" s="11"/>
      <c r="FW424" s="11"/>
      <c r="FX424" s="11"/>
      <c r="FY424" s="11"/>
      <c r="FZ424" s="11"/>
      <c r="GA424" s="11"/>
      <c r="GB424" s="11"/>
      <c r="GC424" s="11"/>
      <c r="GD424" s="11"/>
      <c r="GE424" s="11"/>
      <c r="GF424" s="11"/>
      <c r="GG424" s="11"/>
      <c r="GH424" s="11"/>
      <c r="GI424" s="11"/>
      <c r="GJ424" s="11"/>
      <c r="GK424" s="11"/>
      <c r="GL424" s="11"/>
      <c r="GM424" s="11"/>
      <c r="GN424" s="11"/>
      <c r="GO424" s="11"/>
      <c r="GP424" s="11"/>
      <c r="GQ424" s="11"/>
      <c r="GR424" s="11"/>
      <c r="GS424" s="11"/>
      <c r="GT424" s="11"/>
      <c r="GU424" s="11"/>
      <c r="GV424" s="11"/>
      <c r="GW424" s="11"/>
      <c r="GX424" s="11"/>
      <c r="GY424" s="11"/>
      <c r="GZ424" s="11"/>
      <c r="HA424" s="11"/>
      <c r="HB424" s="11"/>
      <c r="HC424" s="11"/>
      <c r="HD424" s="11"/>
      <c r="HE424" s="11"/>
      <c r="HF424" s="11"/>
      <c r="HG424" s="11"/>
      <c r="HH424" s="11"/>
      <c r="HI424" s="11"/>
      <c r="HJ424" s="11"/>
      <c r="HK424" s="11"/>
      <c r="HL424" s="11"/>
      <c r="HM424" s="11"/>
      <c r="HN424" s="11"/>
      <c r="HO424" s="11"/>
      <c r="HP424" s="11"/>
      <c r="HQ424" s="11"/>
      <c r="HR424" s="11"/>
      <c r="HS424" s="11"/>
      <c r="HT424" s="11"/>
      <c r="HU424" s="11"/>
      <c r="HV424" s="11"/>
      <c r="HW424" s="11"/>
      <c r="HX424" s="11"/>
      <c r="HY424" s="11"/>
      <c r="HZ424" s="11"/>
      <c r="IA424" s="11"/>
      <c r="IB424" s="11"/>
      <c r="IC424" s="11"/>
      <c r="ID424" s="11"/>
      <c r="IE424" s="11"/>
      <c r="IF424" s="11"/>
      <c r="IG424" s="11"/>
      <c r="IH424" s="11"/>
      <c r="II424" s="11"/>
      <c r="IJ424" s="11"/>
      <c r="IK424" s="11"/>
      <c r="IL424" s="11"/>
      <c r="IM424" s="11"/>
      <c r="IN424" s="11"/>
      <c r="IO424" s="11"/>
      <c r="IP424" s="11"/>
      <c r="IQ424" s="11"/>
      <c r="IR424" s="11"/>
      <c r="IS424" s="11"/>
      <c r="IT424" s="11"/>
      <c r="IU424" s="11"/>
      <c r="IV424" s="11"/>
      <c r="IW424" s="11"/>
      <c r="IX424" s="11"/>
      <c r="IY424" s="11"/>
      <c r="IZ424" s="11"/>
      <c r="JA424" s="11"/>
      <c r="JB424" s="11"/>
      <c r="JC424" s="11"/>
      <c r="JD424" s="11"/>
      <c r="JE424" s="11"/>
      <c r="JF424" s="11"/>
      <c r="JG424" s="11"/>
      <c r="JH424" s="11"/>
      <c r="JI424" s="11"/>
      <c r="JJ424" s="11"/>
      <c r="JK424" s="11"/>
      <c r="JL424" s="11"/>
      <c r="JM424" s="11"/>
      <c r="JN424" s="11"/>
      <c r="JO424" s="11"/>
      <c r="JP424" s="11"/>
      <c r="JQ424" s="11"/>
      <c r="JR424" s="11"/>
      <c r="JS424" s="11"/>
      <c r="JT424" s="11"/>
      <c r="JU424" s="11"/>
      <c r="JV424" s="11"/>
      <c r="JW424" s="11"/>
      <c r="JX424" s="11"/>
      <c r="JY424" s="11"/>
      <c r="JZ424" s="11"/>
      <c r="KA424" s="11"/>
      <c r="KB424" s="11"/>
      <c r="KC424" s="11"/>
      <c r="KD424" s="11"/>
      <c r="KE424" s="11"/>
      <c r="KF424" s="11"/>
      <c r="KG424" s="11"/>
      <c r="KH424" s="11"/>
      <c r="KI424" s="11"/>
      <c r="KJ424" s="11"/>
      <c r="KK424" s="11"/>
      <c r="KL424" s="11"/>
      <c r="KM424" s="11"/>
      <c r="KN424" s="11"/>
      <c r="KO424" s="11"/>
      <c r="KP424" s="11"/>
      <c r="KQ424" s="11"/>
      <c r="KR424" s="11"/>
      <c r="KS424" s="11"/>
      <c r="KT424" s="11"/>
      <c r="KU424" s="11"/>
      <c r="KV424" s="11"/>
      <c r="KW424" s="11"/>
      <c r="KX424" s="11"/>
      <c r="KY424" s="11"/>
      <c r="KZ424" s="11"/>
      <c r="LA424" s="11"/>
      <c r="LB424" s="11"/>
      <c r="LC424" s="11"/>
      <c r="LD424" s="11"/>
      <c r="LE424" s="11"/>
      <c r="LF424" s="11"/>
      <c r="LG424" s="11"/>
      <c r="LH424" s="11"/>
      <c r="LI424" s="11"/>
      <c r="LJ424" s="11"/>
      <c r="LK424" s="11"/>
      <c r="LL424" s="11"/>
      <c r="LM424" s="11"/>
      <c r="LN424" s="11"/>
      <c r="LO424" s="11"/>
      <c r="LP424" s="11"/>
      <c r="LQ424" s="11"/>
      <c r="LR424" s="11"/>
      <c r="LS424" s="11"/>
      <c r="LT424" s="11"/>
      <c r="LU424" s="11"/>
      <c r="LV424" s="11"/>
      <c r="LW424" s="11"/>
      <c r="LX424" s="11"/>
      <c r="LY424" s="11"/>
      <c r="LZ424" s="11"/>
      <c r="MA424" s="11"/>
      <c r="MB424" s="11"/>
      <c r="MC424" s="11"/>
      <c r="MD424" s="11"/>
      <c r="ME424" s="11"/>
      <c r="MF424" s="11"/>
      <c r="MG424" s="11"/>
      <c r="MH424" s="11"/>
      <c r="MI424" s="11"/>
      <c r="MJ424" s="11"/>
      <c r="MK424" s="11"/>
      <c r="ML424" s="11"/>
      <c r="MM424" s="11"/>
      <c r="MN424" s="11"/>
      <c r="MO424" s="11"/>
      <c r="MP424" s="11"/>
      <c r="MQ424" s="11"/>
      <c r="MR424" s="11"/>
      <c r="MS424" s="11"/>
      <c r="MT424" s="11"/>
      <c r="MU424" s="11"/>
      <c r="MV424" s="11"/>
      <c r="MW424" s="11"/>
      <c r="MX424" s="11"/>
      <c r="MY424" s="11"/>
      <c r="MZ424" s="11"/>
      <c r="NA424" s="11"/>
      <c r="NB424" s="11"/>
      <c r="NC424" s="11"/>
      <c r="ND424" s="11"/>
      <c r="NE424" s="11"/>
      <c r="NF424" s="11"/>
      <c r="NG424" s="11"/>
      <c r="NH424" s="11"/>
      <c r="NI424" s="11"/>
      <c r="NJ424" s="11"/>
      <c r="NK424" s="11"/>
      <c r="NL424" s="11"/>
      <c r="NM424" s="11"/>
      <c r="NN424" s="11"/>
      <c r="NO424" s="11"/>
      <c r="NP424" s="11"/>
      <c r="NQ424" s="11"/>
      <c r="NR424" s="11"/>
      <c r="NS424" s="11"/>
      <c r="NT424" s="11"/>
      <c r="NU424" s="11"/>
      <c r="NV424" s="11"/>
      <c r="NW424" s="11"/>
      <c r="NX424" s="11"/>
      <c r="NY424" s="11"/>
      <c r="NZ424" s="11"/>
      <c r="OA424" s="11"/>
      <c r="OB424" s="11"/>
      <c r="OC424" s="11"/>
      <c r="OD424" s="11"/>
      <c r="OE424" s="11"/>
      <c r="OF424" s="11"/>
      <c r="OG424" s="11"/>
      <c r="OH424" s="11"/>
      <c r="OI424" s="11"/>
      <c r="OJ424" s="11"/>
      <c r="OK424" s="11"/>
      <c r="OL424" s="11"/>
      <c r="OM424" s="11"/>
      <c r="ON424" s="11"/>
      <c r="OO424" s="11"/>
      <c r="OP424" s="11"/>
      <c r="OQ424" s="11"/>
      <c r="OR424" s="11"/>
      <c r="OS424" s="11"/>
      <c r="OT424" s="11"/>
      <c r="OU424" s="11"/>
      <c r="OV424" s="11"/>
      <c r="OW424" s="11"/>
      <c r="OX424" s="11"/>
      <c r="OY424" s="11"/>
      <c r="OZ424" s="11"/>
      <c r="PA424" s="11"/>
      <c r="PB424" s="11"/>
      <c r="PC424" s="11"/>
      <c r="PD424" s="11"/>
      <c r="PE424" s="11"/>
      <c r="PF424" s="11"/>
      <c r="PG424" s="11"/>
      <c r="PH424" s="11"/>
      <c r="PI424" s="11"/>
      <c r="PJ424" s="11"/>
      <c r="PK424" s="11"/>
      <c r="PL424" s="11"/>
      <c r="PM424" s="11"/>
      <c r="PN424" s="11"/>
      <c r="PO424" s="11"/>
      <c r="PP424" s="11"/>
      <c r="PQ424" s="11"/>
      <c r="PR424" s="11"/>
      <c r="PS424" s="11"/>
      <c r="PT424" s="11"/>
      <c r="PU424" s="11"/>
      <c r="PV424" s="11"/>
      <c r="PW424" s="11"/>
      <c r="PX424" s="11"/>
      <c r="PY424" s="11"/>
      <c r="PZ424" s="11"/>
      <c r="QA424" s="11"/>
      <c r="QB424" s="11"/>
      <c r="QC424" s="11"/>
      <c r="QD424" s="11"/>
      <c r="QE424" s="11"/>
      <c r="QF424" s="11"/>
      <c r="QG424" s="11"/>
      <c r="QH424" s="11"/>
      <c r="QI424" s="11"/>
      <c r="QJ424" s="11"/>
      <c r="QK424" s="11"/>
      <c r="QL424" s="11"/>
      <c r="QM424" s="11"/>
      <c r="QN424" s="11"/>
      <c r="QO424" s="11"/>
      <c r="QP424" s="11"/>
      <c r="QQ424" s="11"/>
      <c r="QR424" s="11"/>
      <c r="QS424" s="11"/>
      <c r="QT424" s="11"/>
      <c r="QU424" s="11"/>
      <c r="QV424" s="11"/>
      <c r="QW424" s="11"/>
      <c r="QX424" s="11"/>
      <c r="QY424" s="11"/>
      <c r="QZ424" s="11"/>
      <c r="RA424" s="11"/>
      <c r="RB424" s="11"/>
      <c r="RC424" s="11"/>
      <c r="RD424" s="11"/>
      <c r="RE424" s="11"/>
      <c r="RF424" s="11"/>
      <c r="RG424" s="11"/>
      <c r="RH424" s="11"/>
      <c r="RI424" s="11"/>
      <c r="RJ424" s="11"/>
      <c r="RK424" s="11"/>
      <c r="RL424" s="11"/>
      <c r="RM424" s="11"/>
      <c r="RN424" s="11"/>
      <c r="RO424" s="11"/>
      <c r="RP424" s="11"/>
      <c r="RQ424" s="11"/>
      <c r="RR424" s="11"/>
      <c r="RS424" s="11"/>
      <c r="RT424" s="11"/>
      <c r="RU424" s="11"/>
      <c r="RV424" s="11"/>
      <c r="RW424" s="11"/>
      <c r="RX424" s="11"/>
      <c r="RY424" s="11"/>
      <c r="RZ424" s="11"/>
      <c r="SA424" s="11"/>
      <c r="SB424" s="11"/>
      <c r="SC424" s="11"/>
      <c r="SD424" s="11"/>
      <c r="SE424" s="11"/>
      <c r="SF424" s="11"/>
      <c r="SG424" s="11"/>
      <c r="SH424" s="11"/>
      <c r="SI424" s="11"/>
      <c r="SJ424" s="11"/>
      <c r="SK424" s="11"/>
      <c r="SL424" s="11"/>
      <c r="SM424" s="11"/>
      <c r="SN424" s="11"/>
      <c r="SO424" s="11"/>
      <c r="SP424" s="11"/>
      <c r="SQ424" s="11"/>
      <c r="SR424" s="11"/>
      <c r="SS424" s="11"/>
      <c r="ST424" s="11"/>
      <c r="SU424" s="11"/>
      <c r="SV424" s="11"/>
      <c r="SW424" s="11"/>
      <c r="SX424" s="11"/>
      <c r="SY424" s="11"/>
      <c r="SZ424" s="11"/>
      <c r="TA424" s="11"/>
      <c r="TB424" s="11"/>
      <c r="TC424" s="11"/>
      <c r="TD424" s="11"/>
      <c r="TE424" s="11"/>
      <c r="TF424" s="11"/>
      <c r="TG424" s="11"/>
      <c r="TH424" s="11"/>
      <c r="TI424" s="11"/>
      <c r="TJ424" s="11"/>
      <c r="TK424" s="11"/>
      <c r="TL424" s="11"/>
      <c r="TM424" s="11"/>
      <c r="TN424" s="11"/>
      <c r="TO424" s="11"/>
      <c r="TP424" s="11"/>
      <c r="TQ424" s="11"/>
      <c r="TR424" s="11"/>
      <c r="TS424" s="11"/>
      <c r="TT424" s="11"/>
      <c r="TU424" s="11"/>
      <c r="TV424" s="11"/>
      <c r="TW424" s="11"/>
      <c r="TX424" s="11"/>
      <c r="TY424" s="11"/>
      <c r="TZ424" s="11"/>
    </row>
    <row r="425" spans="1:546" x14ac:dyDescent="0.25">
      <c r="A425" s="11"/>
      <c r="F425" s="11"/>
      <c r="K425" s="41"/>
      <c r="L425" s="41"/>
      <c r="O425" s="11"/>
      <c r="Q425" s="11"/>
      <c r="R425" s="11"/>
      <c r="S425" s="11"/>
      <c r="T425" s="11"/>
      <c r="U425" s="11"/>
      <c r="V425" s="4">
        <v>0</v>
      </c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  <c r="EM425" s="11"/>
      <c r="EN425" s="11"/>
      <c r="EO425" s="11"/>
      <c r="EP425" s="11"/>
      <c r="EQ425" s="11"/>
      <c r="ER425" s="11"/>
      <c r="ES425" s="11"/>
      <c r="ET425" s="11"/>
      <c r="EU425" s="11"/>
      <c r="EV425" s="11"/>
      <c r="EW425" s="11"/>
      <c r="EX425" s="11"/>
      <c r="EY425" s="11"/>
      <c r="EZ425" s="11"/>
      <c r="FA425" s="11"/>
      <c r="FB425" s="11"/>
      <c r="FC425" s="11"/>
      <c r="FD425" s="11"/>
      <c r="FE425" s="11"/>
      <c r="FF425" s="11"/>
      <c r="FG425" s="11"/>
      <c r="FH425" s="11"/>
      <c r="FI425" s="11"/>
      <c r="FJ425" s="11"/>
      <c r="FK425" s="11"/>
      <c r="FL425" s="11"/>
      <c r="FM425" s="11"/>
      <c r="FN425" s="11"/>
      <c r="FO425" s="11"/>
      <c r="FP425" s="11"/>
      <c r="FQ425" s="11"/>
      <c r="FR425" s="11"/>
      <c r="FS425" s="11"/>
      <c r="FT425" s="11"/>
      <c r="FU425" s="11"/>
      <c r="FV425" s="11"/>
      <c r="FW425" s="11"/>
      <c r="FX425" s="11"/>
      <c r="FY425" s="11"/>
      <c r="FZ425" s="11"/>
      <c r="GA425" s="11"/>
      <c r="GB425" s="11"/>
      <c r="GC425" s="11"/>
      <c r="GD425" s="11"/>
      <c r="GE425" s="11"/>
      <c r="GF425" s="11"/>
      <c r="GG425" s="11"/>
      <c r="GH425" s="11"/>
      <c r="GI425" s="11"/>
      <c r="GJ425" s="11"/>
      <c r="GK425" s="11"/>
      <c r="GL425" s="11"/>
      <c r="GM425" s="11"/>
      <c r="GN425" s="11"/>
      <c r="GO425" s="11"/>
      <c r="GP425" s="11"/>
      <c r="GQ425" s="11"/>
      <c r="GR425" s="11"/>
      <c r="GS425" s="11"/>
      <c r="GT425" s="11"/>
      <c r="GU425" s="11"/>
      <c r="GV425" s="11"/>
      <c r="GW425" s="11"/>
      <c r="GX425" s="11"/>
      <c r="GY425" s="11"/>
      <c r="GZ425" s="11"/>
      <c r="HA425" s="11"/>
      <c r="HB425" s="11"/>
      <c r="HC425" s="11"/>
      <c r="HD425" s="11"/>
      <c r="HE425" s="11"/>
      <c r="HF425" s="11"/>
      <c r="HG425" s="11"/>
      <c r="HH425" s="11"/>
      <c r="HI425" s="11"/>
      <c r="HJ425" s="11"/>
      <c r="HK425" s="11"/>
      <c r="HL425" s="11"/>
      <c r="HM425" s="11"/>
      <c r="HN425" s="11"/>
      <c r="HO425" s="11"/>
      <c r="HP425" s="11"/>
      <c r="HQ425" s="11"/>
      <c r="HR425" s="11"/>
      <c r="HS425" s="11"/>
      <c r="HT425" s="11"/>
      <c r="HU425" s="11"/>
      <c r="HV425" s="11"/>
      <c r="HW425" s="11"/>
      <c r="HX425" s="11"/>
      <c r="HY425" s="11"/>
      <c r="HZ425" s="11"/>
      <c r="IA425" s="11"/>
      <c r="IB425" s="11"/>
      <c r="IC425" s="11"/>
      <c r="ID425" s="11"/>
      <c r="IE425" s="11"/>
      <c r="IF425" s="11"/>
      <c r="IG425" s="11"/>
      <c r="IH425" s="11"/>
      <c r="II425" s="11"/>
      <c r="IJ425" s="11"/>
      <c r="IK425" s="11"/>
      <c r="IL425" s="11"/>
      <c r="IM425" s="11"/>
      <c r="IN425" s="11"/>
      <c r="IO425" s="11"/>
      <c r="IP425" s="11"/>
      <c r="IQ425" s="11"/>
      <c r="IR425" s="11"/>
      <c r="IS425" s="11"/>
      <c r="IT425" s="11"/>
      <c r="IU425" s="11"/>
      <c r="IV425" s="11"/>
      <c r="IW425" s="11"/>
      <c r="IX425" s="11"/>
      <c r="IY425" s="11"/>
      <c r="IZ425" s="11"/>
      <c r="JA425" s="11"/>
      <c r="JB425" s="11"/>
      <c r="JC425" s="11"/>
      <c r="JD425" s="11"/>
      <c r="JE425" s="11"/>
      <c r="JF425" s="11"/>
      <c r="JG425" s="11"/>
      <c r="JH425" s="11"/>
      <c r="JI425" s="11"/>
      <c r="JJ425" s="11"/>
      <c r="JK425" s="11"/>
      <c r="JL425" s="11"/>
      <c r="JM425" s="11"/>
      <c r="JN425" s="11"/>
      <c r="JO425" s="11"/>
      <c r="JP425" s="11"/>
      <c r="JQ425" s="11"/>
      <c r="JR425" s="11"/>
      <c r="JS425" s="11"/>
      <c r="JT425" s="11"/>
      <c r="JU425" s="11"/>
      <c r="JV425" s="11"/>
      <c r="JW425" s="11"/>
      <c r="JX425" s="11"/>
      <c r="JY425" s="11"/>
      <c r="JZ425" s="11"/>
      <c r="KA425" s="11"/>
      <c r="KB425" s="11"/>
      <c r="KC425" s="11"/>
      <c r="KD425" s="11"/>
      <c r="KE425" s="11"/>
      <c r="KF425" s="11"/>
      <c r="KG425" s="11"/>
      <c r="KH425" s="11"/>
      <c r="KI425" s="11"/>
      <c r="KJ425" s="11"/>
      <c r="KK425" s="11"/>
      <c r="KL425" s="11"/>
      <c r="KM425" s="11"/>
      <c r="KN425" s="11"/>
      <c r="KO425" s="11"/>
      <c r="KP425" s="11"/>
      <c r="KQ425" s="11"/>
      <c r="KR425" s="11"/>
      <c r="KS425" s="11"/>
      <c r="KT425" s="11"/>
      <c r="KU425" s="11"/>
      <c r="KV425" s="11"/>
      <c r="KW425" s="11"/>
      <c r="KX425" s="11"/>
      <c r="KY425" s="11"/>
      <c r="KZ425" s="11"/>
      <c r="LA425" s="11"/>
      <c r="LB425" s="11"/>
      <c r="LC425" s="11"/>
      <c r="LD425" s="11"/>
      <c r="LE425" s="11"/>
      <c r="LF425" s="11"/>
      <c r="LG425" s="11"/>
      <c r="LH425" s="11"/>
      <c r="LI425" s="11"/>
      <c r="LJ425" s="11"/>
      <c r="LK425" s="11"/>
      <c r="LL425" s="11"/>
      <c r="LM425" s="11"/>
      <c r="LN425" s="11"/>
      <c r="LO425" s="11"/>
      <c r="LP425" s="11"/>
      <c r="LQ425" s="11"/>
      <c r="LR425" s="11"/>
      <c r="LS425" s="11"/>
      <c r="LT425" s="11"/>
      <c r="LU425" s="11"/>
      <c r="LV425" s="11"/>
      <c r="LW425" s="11"/>
      <c r="LX425" s="11"/>
      <c r="LY425" s="11"/>
      <c r="LZ425" s="11"/>
      <c r="MA425" s="11"/>
      <c r="MB425" s="11"/>
      <c r="MC425" s="11"/>
      <c r="MD425" s="11"/>
      <c r="ME425" s="11"/>
      <c r="MF425" s="11"/>
      <c r="MG425" s="11"/>
      <c r="MH425" s="11"/>
      <c r="MI425" s="11"/>
      <c r="MJ425" s="11"/>
      <c r="MK425" s="11"/>
      <c r="ML425" s="11"/>
      <c r="MM425" s="11"/>
      <c r="MN425" s="11"/>
      <c r="MO425" s="11"/>
      <c r="MP425" s="11"/>
      <c r="MQ425" s="11"/>
      <c r="MR425" s="11"/>
      <c r="MS425" s="11"/>
      <c r="MT425" s="11"/>
      <c r="MU425" s="11"/>
      <c r="MV425" s="11"/>
      <c r="MW425" s="11"/>
      <c r="MX425" s="11"/>
      <c r="MY425" s="11"/>
      <c r="MZ425" s="11"/>
      <c r="NA425" s="11"/>
      <c r="NB425" s="11"/>
      <c r="NC425" s="11"/>
      <c r="ND425" s="11"/>
      <c r="NE425" s="11"/>
      <c r="NF425" s="11"/>
      <c r="NG425" s="11"/>
      <c r="NH425" s="11"/>
      <c r="NI425" s="11"/>
      <c r="NJ425" s="11"/>
      <c r="NK425" s="11"/>
      <c r="NL425" s="11"/>
      <c r="NM425" s="11"/>
      <c r="NN425" s="11"/>
      <c r="NO425" s="11"/>
      <c r="NP425" s="11"/>
      <c r="NQ425" s="11"/>
      <c r="NR425" s="11"/>
      <c r="NS425" s="11"/>
      <c r="NT425" s="11"/>
      <c r="NU425" s="11"/>
      <c r="NV425" s="11"/>
      <c r="NW425" s="11"/>
      <c r="NX425" s="11"/>
      <c r="NY425" s="11"/>
      <c r="NZ425" s="11"/>
      <c r="OA425" s="11"/>
      <c r="OB425" s="11"/>
      <c r="OC425" s="11"/>
      <c r="OD425" s="11"/>
      <c r="OE425" s="11"/>
      <c r="OF425" s="11"/>
      <c r="OG425" s="11"/>
      <c r="OH425" s="11"/>
      <c r="OI425" s="11"/>
      <c r="OJ425" s="11"/>
      <c r="OK425" s="11"/>
      <c r="OL425" s="11"/>
      <c r="OM425" s="11"/>
      <c r="ON425" s="11"/>
      <c r="OO425" s="11"/>
      <c r="OP425" s="11"/>
      <c r="OQ425" s="11"/>
      <c r="OR425" s="11"/>
      <c r="OS425" s="11"/>
      <c r="OT425" s="11"/>
      <c r="OU425" s="11"/>
      <c r="OV425" s="11"/>
      <c r="OW425" s="11"/>
      <c r="OX425" s="11"/>
      <c r="OY425" s="11"/>
      <c r="OZ425" s="11"/>
      <c r="PA425" s="11"/>
      <c r="PB425" s="11"/>
      <c r="PC425" s="11"/>
      <c r="PD425" s="11"/>
      <c r="PE425" s="11"/>
      <c r="PF425" s="11"/>
      <c r="PG425" s="11"/>
      <c r="PH425" s="11"/>
      <c r="PI425" s="11"/>
      <c r="PJ425" s="11"/>
      <c r="PK425" s="11"/>
      <c r="PL425" s="11"/>
      <c r="PM425" s="11"/>
      <c r="PN425" s="11"/>
      <c r="PO425" s="11"/>
      <c r="PP425" s="11"/>
      <c r="PQ425" s="11"/>
      <c r="PR425" s="11"/>
      <c r="PS425" s="11"/>
      <c r="PT425" s="11"/>
      <c r="PU425" s="11"/>
      <c r="PV425" s="11"/>
      <c r="PW425" s="11"/>
      <c r="PX425" s="11"/>
      <c r="PY425" s="11"/>
      <c r="PZ425" s="11"/>
      <c r="QA425" s="11"/>
      <c r="QB425" s="11"/>
      <c r="QC425" s="11"/>
      <c r="QD425" s="11"/>
      <c r="QE425" s="11"/>
      <c r="QF425" s="11"/>
      <c r="QG425" s="11"/>
      <c r="QH425" s="11"/>
      <c r="QI425" s="11"/>
      <c r="QJ425" s="11"/>
      <c r="QK425" s="11"/>
      <c r="QL425" s="11"/>
      <c r="QM425" s="11"/>
      <c r="QN425" s="11"/>
      <c r="QO425" s="11"/>
      <c r="QP425" s="11"/>
      <c r="QQ425" s="11"/>
      <c r="QR425" s="11"/>
      <c r="QS425" s="11"/>
      <c r="QT425" s="11"/>
      <c r="QU425" s="11"/>
      <c r="QV425" s="11"/>
      <c r="QW425" s="11"/>
      <c r="QX425" s="11"/>
      <c r="QY425" s="11"/>
      <c r="QZ425" s="11"/>
      <c r="RA425" s="11"/>
      <c r="RB425" s="11"/>
      <c r="RC425" s="11"/>
      <c r="RD425" s="11"/>
      <c r="RE425" s="11"/>
      <c r="RF425" s="11"/>
      <c r="RG425" s="11"/>
      <c r="RH425" s="11"/>
      <c r="RI425" s="11"/>
      <c r="RJ425" s="11"/>
      <c r="RK425" s="11"/>
      <c r="RL425" s="11"/>
      <c r="RM425" s="11"/>
      <c r="RN425" s="11"/>
      <c r="RO425" s="11"/>
      <c r="RP425" s="11"/>
      <c r="RQ425" s="11"/>
      <c r="RR425" s="11"/>
      <c r="RS425" s="11"/>
      <c r="RT425" s="11"/>
      <c r="RU425" s="11"/>
      <c r="RV425" s="11"/>
      <c r="RW425" s="11"/>
      <c r="RX425" s="11"/>
      <c r="RY425" s="11"/>
      <c r="RZ425" s="11"/>
      <c r="SA425" s="11"/>
      <c r="SB425" s="11"/>
      <c r="SC425" s="11"/>
      <c r="SD425" s="11"/>
      <c r="SE425" s="11"/>
      <c r="SF425" s="11"/>
      <c r="SG425" s="11"/>
      <c r="SH425" s="11"/>
      <c r="SI425" s="11"/>
      <c r="SJ425" s="11"/>
      <c r="SK425" s="11"/>
      <c r="SL425" s="11"/>
      <c r="SM425" s="11"/>
      <c r="SN425" s="11"/>
      <c r="SO425" s="11"/>
      <c r="SP425" s="11"/>
      <c r="SQ425" s="11"/>
      <c r="SR425" s="11"/>
      <c r="SS425" s="11"/>
      <c r="ST425" s="11"/>
      <c r="SU425" s="11"/>
      <c r="SV425" s="11"/>
      <c r="SW425" s="11"/>
      <c r="SX425" s="11"/>
      <c r="SY425" s="11"/>
      <c r="SZ425" s="11"/>
      <c r="TA425" s="11"/>
      <c r="TB425" s="11"/>
      <c r="TC425" s="11"/>
      <c r="TD425" s="11"/>
      <c r="TE425" s="11"/>
      <c r="TF425" s="11"/>
      <c r="TG425" s="11"/>
      <c r="TH425" s="11"/>
      <c r="TI425" s="11"/>
      <c r="TJ425" s="11"/>
      <c r="TK425" s="11"/>
      <c r="TL425" s="11"/>
      <c r="TM425" s="11"/>
      <c r="TN425" s="11"/>
      <c r="TO425" s="11"/>
      <c r="TP425" s="11"/>
      <c r="TQ425" s="11"/>
      <c r="TR425" s="11"/>
      <c r="TS425" s="11"/>
      <c r="TT425" s="11"/>
      <c r="TU425" s="11"/>
      <c r="TV425" s="11"/>
      <c r="TW425" s="11"/>
      <c r="TX425" s="11"/>
      <c r="TY425" s="11"/>
      <c r="TZ425" s="11"/>
    </row>
    <row r="426" spans="1:546" x14ac:dyDescent="0.25">
      <c r="A426" s="11"/>
      <c r="F426" s="11"/>
      <c r="K426" s="41"/>
      <c r="L426" s="41"/>
      <c r="Q426" s="11"/>
      <c r="R426" s="11"/>
      <c r="S426" s="11"/>
      <c r="T426" s="11"/>
      <c r="U426" s="11"/>
      <c r="V426" s="4">
        <v>0</v>
      </c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  <c r="EM426" s="11"/>
      <c r="EN426" s="11"/>
      <c r="EO426" s="11"/>
      <c r="EP426" s="11"/>
      <c r="EQ426" s="11"/>
      <c r="ER426" s="11"/>
      <c r="ES426" s="11"/>
      <c r="ET426" s="11"/>
      <c r="EU426" s="11"/>
      <c r="EV426" s="11"/>
      <c r="EW426" s="11"/>
      <c r="EX426" s="11"/>
      <c r="EY426" s="11"/>
      <c r="EZ426" s="11"/>
      <c r="FA426" s="11"/>
      <c r="FB426" s="11"/>
      <c r="FC426" s="11"/>
      <c r="FD426" s="11"/>
      <c r="FE426" s="11"/>
      <c r="FF426" s="11"/>
      <c r="FG426" s="11"/>
      <c r="FH426" s="11"/>
      <c r="FI426" s="11"/>
      <c r="FJ426" s="11"/>
      <c r="FK426" s="11"/>
      <c r="FL426" s="11"/>
      <c r="FM426" s="11"/>
      <c r="FN426" s="11"/>
      <c r="FO426" s="11"/>
      <c r="FP426" s="11"/>
      <c r="FQ426" s="11"/>
      <c r="FR426" s="11"/>
      <c r="FS426" s="11"/>
      <c r="FT426" s="11"/>
      <c r="FU426" s="11"/>
      <c r="FV426" s="11"/>
      <c r="FW426" s="11"/>
      <c r="FX426" s="11"/>
      <c r="FY426" s="11"/>
      <c r="FZ426" s="11"/>
      <c r="GA426" s="11"/>
      <c r="GB426" s="11"/>
      <c r="GC426" s="11"/>
      <c r="GD426" s="11"/>
      <c r="GE426" s="11"/>
      <c r="GF426" s="11"/>
      <c r="GG426" s="11"/>
      <c r="GH426" s="11"/>
      <c r="GI426" s="11"/>
      <c r="GJ426" s="11"/>
      <c r="GK426" s="11"/>
      <c r="GL426" s="11"/>
      <c r="GM426" s="11"/>
      <c r="GN426" s="11"/>
      <c r="GO426" s="11"/>
      <c r="GP426" s="11"/>
      <c r="GQ426" s="11"/>
      <c r="GR426" s="11"/>
      <c r="GS426" s="11"/>
      <c r="GT426" s="11"/>
      <c r="GU426" s="11"/>
      <c r="GV426" s="11"/>
      <c r="GW426" s="11"/>
      <c r="GX426" s="11"/>
      <c r="GY426" s="11"/>
      <c r="GZ426" s="11"/>
      <c r="HA426" s="11"/>
      <c r="HB426" s="11"/>
      <c r="HC426" s="11"/>
      <c r="HD426" s="11"/>
      <c r="HE426" s="11"/>
      <c r="HF426" s="11"/>
      <c r="HG426" s="11"/>
      <c r="HH426" s="11"/>
      <c r="HI426" s="11"/>
      <c r="HJ426" s="11"/>
      <c r="HK426" s="11"/>
      <c r="HL426" s="11"/>
      <c r="HM426" s="11"/>
      <c r="HN426" s="11"/>
      <c r="HO426" s="11"/>
      <c r="HP426" s="11"/>
      <c r="HQ426" s="11"/>
      <c r="HR426" s="11"/>
      <c r="HS426" s="11"/>
      <c r="HT426" s="11"/>
      <c r="HU426" s="11"/>
      <c r="HV426" s="11"/>
      <c r="HW426" s="11"/>
      <c r="HX426" s="11"/>
      <c r="HY426" s="11"/>
      <c r="HZ426" s="11"/>
      <c r="IA426" s="11"/>
      <c r="IB426" s="11"/>
      <c r="IC426" s="11"/>
      <c r="ID426" s="11"/>
      <c r="IE426" s="11"/>
      <c r="IF426" s="11"/>
      <c r="IG426" s="11"/>
      <c r="IH426" s="11"/>
      <c r="II426" s="11"/>
      <c r="IJ426" s="11"/>
      <c r="IK426" s="11"/>
      <c r="IL426" s="11"/>
      <c r="IM426" s="11"/>
      <c r="IN426" s="11"/>
      <c r="IO426" s="11"/>
      <c r="IP426" s="11"/>
      <c r="IQ426" s="11"/>
      <c r="IR426" s="11"/>
      <c r="IS426" s="11"/>
      <c r="IT426" s="11"/>
      <c r="IU426" s="11"/>
      <c r="IV426" s="11"/>
      <c r="IW426" s="11"/>
      <c r="IX426" s="11"/>
      <c r="IY426" s="11"/>
      <c r="IZ426" s="11"/>
      <c r="JA426" s="11"/>
      <c r="JB426" s="11"/>
      <c r="JC426" s="11"/>
      <c r="JD426" s="11"/>
      <c r="JE426" s="11"/>
      <c r="JF426" s="11"/>
      <c r="JG426" s="11"/>
      <c r="JH426" s="11"/>
      <c r="JI426" s="11"/>
      <c r="JJ426" s="11"/>
      <c r="JK426" s="11"/>
      <c r="JL426" s="11"/>
      <c r="JM426" s="11"/>
      <c r="JN426" s="11"/>
      <c r="JO426" s="11"/>
      <c r="JP426" s="11"/>
      <c r="JQ426" s="11"/>
      <c r="JR426" s="11"/>
      <c r="JS426" s="11"/>
      <c r="JT426" s="11"/>
      <c r="JU426" s="11"/>
      <c r="JV426" s="11"/>
      <c r="JW426" s="11"/>
      <c r="JX426" s="11"/>
      <c r="JY426" s="11"/>
      <c r="JZ426" s="11"/>
      <c r="KA426" s="11"/>
      <c r="KB426" s="11"/>
      <c r="KC426" s="11"/>
      <c r="KD426" s="11"/>
      <c r="KE426" s="11"/>
      <c r="KF426" s="11"/>
      <c r="KG426" s="11"/>
      <c r="KH426" s="11"/>
      <c r="KI426" s="11"/>
      <c r="KJ426" s="11"/>
      <c r="KK426" s="11"/>
      <c r="KL426" s="11"/>
      <c r="KM426" s="11"/>
      <c r="KN426" s="11"/>
      <c r="KO426" s="11"/>
      <c r="KP426" s="11"/>
      <c r="KQ426" s="11"/>
      <c r="KR426" s="11"/>
      <c r="KS426" s="11"/>
      <c r="KT426" s="11"/>
      <c r="KU426" s="11"/>
      <c r="KV426" s="11"/>
      <c r="KW426" s="11"/>
      <c r="KX426" s="11"/>
      <c r="KY426" s="11"/>
      <c r="KZ426" s="11"/>
      <c r="LA426" s="11"/>
      <c r="LB426" s="11"/>
      <c r="LC426" s="11"/>
      <c r="LD426" s="11"/>
      <c r="LE426" s="11"/>
      <c r="LF426" s="11"/>
      <c r="LG426" s="11"/>
      <c r="LH426" s="11"/>
      <c r="LI426" s="11"/>
      <c r="LJ426" s="11"/>
      <c r="LK426" s="11"/>
      <c r="LL426" s="11"/>
      <c r="LM426" s="11"/>
      <c r="LN426" s="11"/>
      <c r="LO426" s="11"/>
      <c r="LP426" s="11"/>
      <c r="LQ426" s="11"/>
      <c r="LR426" s="11"/>
      <c r="LS426" s="11"/>
      <c r="LT426" s="11"/>
      <c r="LU426" s="11"/>
      <c r="LV426" s="11"/>
      <c r="LW426" s="11"/>
      <c r="LX426" s="11"/>
      <c r="LY426" s="11"/>
      <c r="LZ426" s="11"/>
      <c r="MA426" s="11"/>
      <c r="MB426" s="11"/>
      <c r="MC426" s="11"/>
      <c r="MD426" s="11"/>
      <c r="ME426" s="11"/>
      <c r="MF426" s="11"/>
      <c r="MG426" s="11"/>
      <c r="MH426" s="11"/>
      <c r="MI426" s="11"/>
      <c r="MJ426" s="11"/>
      <c r="MK426" s="11"/>
      <c r="ML426" s="11"/>
      <c r="MM426" s="11"/>
      <c r="MN426" s="11"/>
      <c r="MO426" s="11"/>
      <c r="MP426" s="11"/>
      <c r="MQ426" s="11"/>
      <c r="MR426" s="11"/>
      <c r="MS426" s="11"/>
      <c r="MT426" s="11"/>
      <c r="MU426" s="11"/>
      <c r="MV426" s="11"/>
      <c r="MW426" s="11"/>
      <c r="MX426" s="11"/>
      <c r="MY426" s="11"/>
      <c r="MZ426" s="11"/>
      <c r="NA426" s="11"/>
      <c r="NB426" s="11"/>
      <c r="NC426" s="11"/>
      <c r="ND426" s="11"/>
      <c r="NE426" s="11"/>
      <c r="NF426" s="11"/>
      <c r="NG426" s="11"/>
      <c r="NH426" s="11"/>
      <c r="NI426" s="11"/>
      <c r="NJ426" s="11"/>
      <c r="NK426" s="11"/>
      <c r="NL426" s="11"/>
      <c r="NM426" s="11"/>
      <c r="NN426" s="11"/>
      <c r="NO426" s="11"/>
      <c r="NP426" s="11"/>
      <c r="NQ426" s="11"/>
      <c r="NR426" s="11"/>
      <c r="NS426" s="11"/>
      <c r="NT426" s="11"/>
      <c r="NU426" s="11"/>
      <c r="NV426" s="11"/>
      <c r="NW426" s="11"/>
      <c r="NX426" s="11"/>
      <c r="NY426" s="11"/>
      <c r="NZ426" s="11"/>
      <c r="OA426" s="11"/>
      <c r="OB426" s="11"/>
      <c r="OC426" s="11"/>
      <c r="OD426" s="11"/>
      <c r="OE426" s="11"/>
      <c r="OF426" s="11"/>
      <c r="OG426" s="11"/>
      <c r="OH426" s="11"/>
      <c r="OI426" s="11"/>
      <c r="OJ426" s="11"/>
      <c r="OK426" s="11"/>
      <c r="OL426" s="11"/>
      <c r="OM426" s="11"/>
      <c r="ON426" s="11"/>
      <c r="OO426" s="11"/>
      <c r="OP426" s="11"/>
      <c r="OQ426" s="11"/>
      <c r="OR426" s="11"/>
      <c r="OS426" s="11"/>
      <c r="OT426" s="11"/>
      <c r="OU426" s="11"/>
      <c r="OV426" s="11"/>
      <c r="OW426" s="11"/>
      <c r="OX426" s="11"/>
      <c r="OY426" s="11"/>
      <c r="OZ426" s="11"/>
      <c r="PA426" s="11"/>
      <c r="PB426" s="11"/>
      <c r="PC426" s="11"/>
      <c r="PD426" s="11"/>
      <c r="PE426" s="11"/>
      <c r="PF426" s="11"/>
      <c r="PG426" s="11"/>
      <c r="PH426" s="11"/>
      <c r="PI426" s="11"/>
      <c r="PJ426" s="11"/>
      <c r="PK426" s="11"/>
      <c r="PL426" s="11"/>
      <c r="PM426" s="11"/>
      <c r="PN426" s="11"/>
      <c r="PO426" s="11"/>
      <c r="PP426" s="11"/>
      <c r="PQ426" s="11"/>
      <c r="PR426" s="11"/>
      <c r="PS426" s="11"/>
      <c r="PT426" s="11"/>
      <c r="PU426" s="11"/>
      <c r="PV426" s="11"/>
      <c r="PW426" s="11"/>
      <c r="PX426" s="11"/>
      <c r="PY426" s="11"/>
      <c r="PZ426" s="11"/>
      <c r="QA426" s="11"/>
      <c r="QB426" s="11"/>
      <c r="QC426" s="11"/>
      <c r="QD426" s="11"/>
      <c r="QE426" s="11"/>
      <c r="QF426" s="11"/>
      <c r="QG426" s="11"/>
      <c r="QH426" s="11"/>
      <c r="QI426" s="11"/>
      <c r="QJ426" s="11"/>
      <c r="QK426" s="11"/>
      <c r="QL426" s="11"/>
      <c r="QM426" s="11"/>
      <c r="QN426" s="11"/>
      <c r="QO426" s="11"/>
      <c r="QP426" s="11"/>
      <c r="QQ426" s="11"/>
      <c r="QR426" s="11"/>
      <c r="QS426" s="11"/>
      <c r="QT426" s="11"/>
      <c r="QU426" s="11"/>
      <c r="QV426" s="11"/>
      <c r="QW426" s="11"/>
      <c r="QX426" s="11"/>
      <c r="QY426" s="11"/>
      <c r="QZ426" s="11"/>
      <c r="RA426" s="11"/>
      <c r="RB426" s="11"/>
      <c r="RC426" s="11"/>
      <c r="RD426" s="11"/>
      <c r="RE426" s="11"/>
      <c r="RF426" s="11"/>
      <c r="RG426" s="11"/>
      <c r="RH426" s="11"/>
      <c r="RI426" s="11"/>
      <c r="RJ426" s="11"/>
      <c r="RK426" s="11"/>
      <c r="RL426" s="11"/>
      <c r="RM426" s="11"/>
      <c r="RN426" s="11"/>
      <c r="RO426" s="11"/>
      <c r="RP426" s="11"/>
      <c r="RQ426" s="11"/>
      <c r="RR426" s="11"/>
      <c r="RS426" s="11"/>
      <c r="RT426" s="11"/>
      <c r="RU426" s="11"/>
      <c r="RV426" s="11"/>
      <c r="RW426" s="11"/>
      <c r="RX426" s="11"/>
      <c r="RY426" s="11"/>
      <c r="RZ426" s="11"/>
      <c r="SA426" s="11"/>
      <c r="SB426" s="11"/>
      <c r="SC426" s="11"/>
      <c r="SD426" s="11"/>
      <c r="SE426" s="11"/>
      <c r="SF426" s="11"/>
      <c r="SG426" s="11"/>
      <c r="SH426" s="11"/>
      <c r="SI426" s="11"/>
      <c r="SJ426" s="11"/>
      <c r="SK426" s="11"/>
      <c r="SL426" s="11"/>
      <c r="SM426" s="11"/>
      <c r="SN426" s="11"/>
      <c r="SO426" s="11"/>
      <c r="SP426" s="11"/>
      <c r="SQ426" s="11"/>
      <c r="SR426" s="11"/>
      <c r="SS426" s="11"/>
      <c r="ST426" s="11"/>
      <c r="SU426" s="11"/>
      <c r="SV426" s="11"/>
      <c r="SW426" s="11"/>
      <c r="SX426" s="11"/>
      <c r="SY426" s="11"/>
      <c r="SZ426" s="11"/>
      <c r="TA426" s="11"/>
      <c r="TB426" s="11"/>
      <c r="TC426" s="11"/>
      <c r="TD426" s="11"/>
      <c r="TE426" s="11"/>
      <c r="TF426" s="11"/>
      <c r="TG426" s="11"/>
      <c r="TH426" s="11"/>
      <c r="TI426" s="11"/>
      <c r="TJ426" s="11"/>
      <c r="TK426" s="11"/>
      <c r="TL426" s="11"/>
      <c r="TM426" s="11"/>
      <c r="TN426" s="11"/>
      <c r="TO426" s="11"/>
      <c r="TP426" s="11"/>
      <c r="TQ426" s="11"/>
      <c r="TR426" s="11"/>
      <c r="TS426" s="11"/>
      <c r="TT426" s="11"/>
      <c r="TU426" s="11"/>
      <c r="TV426" s="11"/>
      <c r="TW426" s="11"/>
      <c r="TX426" s="11"/>
      <c r="TY426" s="11"/>
      <c r="TZ426" s="11"/>
    </row>
    <row r="427" spans="1:546" x14ac:dyDescent="0.25">
      <c r="A427" s="11"/>
      <c r="F427" s="11"/>
      <c r="K427" s="41"/>
      <c r="L427" s="41"/>
      <c r="Q427" s="11"/>
      <c r="R427" s="11"/>
      <c r="S427" s="11"/>
      <c r="T427" s="11"/>
      <c r="U427" s="11"/>
      <c r="V427" s="4">
        <v>0</v>
      </c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  <c r="EM427" s="11"/>
      <c r="EN427" s="11"/>
      <c r="EO427" s="11"/>
      <c r="EP427" s="11"/>
      <c r="EQ427" s="11"/>
      <c r="ER427" s="11"/>
      <c r="ES427" s="11"/>
      <c r="ET427" s="11"/>
      <c r="EU427" s="11"/>
      <c r="EV427" s="11"/>
      <c r="EW427" s="11"/>
      <c r="EX427" s="11"/>
      <c r="EY427" s="11"/>
      <c r="EZ427" s="11"/>
      <c r="FA427" s="11"/>
      <c r="FB427" s="11"/>
      <c r="FC427" s="11"/>
      <c r="FD427" s="11"/>
      <c r="FE427" s="11"/>
      <c r="FF427" s="11"/>
      <c r="FG427" s="11"/>
      <c r="FH427" s="11"/>
      <c r="FI427" s="11"/>
      <c r="FJ427" s="11"/>
      <c r="FK427" s="11"/>
      <c r="FL427" s="11"/>
      <c r="FM427" s="11"/>
      <c r="FN427" s="11"/>
      <c r="FO427" s="11"/>
      <c r="FP427" s="11"/>
      <c r="FQ427" s="11"/>
      <c r="FR427" s="11"/>
      <c r="FS427" s="11"/>
      <c r="FT427" s="11"/>
      <c r="FU427" s="11"/>
      <c r="FV427" s="11"/>
      <c r="FW427" s="11"/>
      <c r="FX427" s="11"/>
      <c r="FY427" s="11"/>
      <c r="FZ427" s="11"/>
      <c r="GA427" s="11"/>
      <c r="GB427" s="11"/>
      <c r="GC427" s="11"/>
      <c r="GD427" s="11"/>
      <c r="GE427" s="11"/>
      <c r="GF427" s="11"/>
      <c r="GG427" s="11"/>
      <c r="GH427" s="11"/>
      <c r="GI427" s="11"/>
      <c r="GJ427" s="11"/>
      <c r="GK427" s="11"/>
      <c r="GL427" s="11"/>
      <c r="GM427" s="11"/>
      <c r="GN427" s="11"/>
      <c r="GO427" s="11"/>
      <c r="GP427" s="11"/>
      <c r="GQ427" s="11"/>
      <c r="GR427" s="11"/>
      <c r="GS427" s="11"/>
      <c r="GT427" s="11"/>
      <c r="GU427" s="11"/>
      <c r="GV427" s="11"/>
      <c r="GW427" s="11"/>
      <c r="GX427" s="11"/>
      <c r="GY427" s="11"/>
      <c r="GZ427" s="11"/>
      <c r="HA427" s="11"/>
      <c r="HB427" s="11"/>
      <c r="HC427" s="11"/>
      <c r="HD427" s="11"/>
      <c r="HE427" s="11"/>
      <c r="HF427" s="11"/>
      <c r="HG427" s="11"/>
      <c r="HH427" s="11"/>
      <c r="HI427" s="11"/>
      <c r="HJ427" s="11"/>
      <c r="HK427" s="11"/>
      <c r="HL427" s="11"/>
      <c r="HM427" s="11"/>
      <c r="HN427" s="11"/>
      <c r="HO427" s="11"/>
      <c r="HP427" s="11"/>
      <c r="HQ427" s="11"/>
      <c r="HR427" s="11"/>
      <c r="HS427" s="11"/>
      <c r="HT427" s="11"/>
      <c r="HU427" s="11"/>
      <c r="HV427" s="11"/>
      <c r="HW427" s="11"/>
      <c r="HX427" s="11"/>
      <c r="HY427" s="11"/>
      <c r="HZ427" s="11"/>
      <c r="IA427" s="11"/>
      <c r="IB427" s="11"/>
      <c r="IC427" s="11"/>
      <c r="ID427" s="11"/>
      <c r="IE427" s="11"/>
      <c r="IF427" s="11"/>
      <c r="IG427" s="11"/>
      <c r="IH427" s="11"/>
      <c r="II427" s="11"/>
      <c r="IJ427" s="11"/>
      <c r="IK427" s="11"/>
      <c r="IL427" s="11"/>
      <c r="IM427" s="11"/>
      <c r="IN427" s="11"/>
      <c r="IO427" s="11"/>
      <c r="IP427" s="11"/>
      <c r="IQ427" s="11"/>
      <c r="IR427" s="11"/>
      <c r="IS427" s="11"/>
      <c r="IT427" s="11"/>
      <c r="IU427" s="11"/>
      <c r="IV427" s="11"/>
      <c r="IW427" s="11"/>
      <c r="IX427" s="11"/>
      <c r="IY427" s="11"/>
      <c r="IZ427" s="11"/>
      <c r="JA427" s="11"/>
      <c r="JB427" s="11"/>
      <c r="JC427" s="11"/>
      <c r="JD427" s="11"/>
      <c r="JE427" s="11"/>
      <c r="JF427" s="11"/>
      <c r="JG427" s="11"/>
      <c r="JH427" s="11"/>
      <c r="JI427" s="11"/>
      <c r="JJ427" s="11"/>
      <c r="JK427" s="11"/>
      <c r="JL427" s="11"/>
      <c r="JM427" s="11"/>
      <c r="JN427" s="11"/>
      <c r="JO427" s="11"/>
      <c r="JP427" s="11"/>
      <c r="JQ427" s="11"/>
      <c r="JR427" s="11"/>
      <c r="JS427" s="11"/>
      <c r="JT427" s="11"/>
      <c r="JU427" s="11"/>
      <c r="JV427" s="11"/>
      <c r="JW427" s="11"/>
      <c r="JX427" s="11"/>
      <c r="JY427" s="11"/>
      <c r="JZ427" s="11"/>
      <c r="KA427" s="11"/>
      <c r="KB427" s="11"/>
      <c r="KC427" s="11"/>
      <c r="KD427" s="11"/>
      <c r="KE427" s="11"/>
      <c r="KF427" s="11"/>
      <c r="KG427" s="11"/>
      <c r="KH427" s="11"/>
      <c r="KI427" s="11"/>
      <c r="KJ427" s="11"/>
      <c r="KK427" s="11"/>
      <c r="KL427" s="11"/>
      <c r="KM427" s="11"/>
      <c r="KN427" s="11"/>
      <c r="KO427" s="11"/>
      <c r="KP427" s="11"/>
      <c r="KQ427" s="11"/>
      <c r="KR427" s="11"/>
      <c r="KS427" s="11"/>
      <c r="KT427" s="11"/>
      <c r="KU427" s="11"/>
      <c r="KV427" s="11"/>
      <c r="KW427" s="11"/>
      <c r="KX427" s="11"/>
      <c r="KY427" s="11"/>
      <c r="KZ427" s="11"/>
      <c r="LA427" s="11"/>
      <c r="LB427" s="11"/>
      <c r="LC427" s="11"/>
      <c r="LD427" s="11"/>
      <c r="LE427" s="11"/>
      <c r="LF427" s="11"/>
      <c r="LG427" s="11"/>
      <c r="LH427" s="11"/>
      <c r="LI427" s="11"/>
      <c r="LJ427" s="11"/>
      <c r="LK427" s="11"/>
      <c r="LL427" s="11"/>
      <c r="LM427" s="11"/>
      <c r="LN427" s="11"/>
      <c r="LO427" s="11"/>
      <c r="LP427" s="11"/>
      <c r="LQ427" s="11"/>
      <c r="LR427" s="11"/>
      <c r="LS427" s="11"/>
      <c r="LT427" s="11"/>
      <c r="LU427" s="11"/>
      <c r="LV427" s="11"/>
      <c r="LW427" s="11"/>
      <c r="LX427" s="11"/>
      <c r="LY427" s="11"/>
      <c r="LZ427" s="11"/>
      <c r="MA427" s="11"/>
      <c r="MB427" s="11"/>
      <c r="MC427" s="11"/>
      <c r="MD427" s="11"/>
      <c r="ME427" s="11"/>
      <c r="MF427" s="11"/>
      <c r="MG427" s="11"/>
      <c r="MH427" s="11"/>
      <c r="MI427" s="11"/>
      <c r="MJ427" s="11"/>
      <c r="MK427" s="11"/>
      <c r="ML427" s="11"/>
      <c r="MM427" s="11"/>
      <c r="MN427" s="11"/>
      <c r="MO427" s="11"/>
      <c r="MP427" s="11"/>
      <c r="MQ427" s="11"/>
      <c r="MR427" s="11"/>
      <c r="MS427" s="11"/>
      <c r="MT427" s="11"/>
      <c r="MU427" s="11"/>
      <c r="MV427" s="11"/>
      <c r="MW427" s="11"/>
      <c r="MX427" s="11"/>
      <c r="MY427" s="11"/>
      <c r="MZ427" s="11"/>
      <c r="NA427" s="11"/>
      <c r="NB427" s="11"/>
      <c r="NC427" s="11"/>
      <c r="ND427" s="11"/>
      <c r="NE427" s="11"/>
      <c r="NF427" s="11"/>
      <c r="NG427" s="11"/>
      <c r="NH427" s="11"/>
      <c r="NI427" s="11"/>
      <c r="NJ427" s="11"/>
      <c r="NK427" s="11"/>
      <c r="NL427" s="11"/>
      <c r="NM427" s="11"/>
      <c r="NN427" s="11"/>
      <c r="NO427" s="11"/>
      <c r="NP427" s="11"/>
      <c r="NQ427" s="11"/>
      <c r="NR427" s="11"/>
      <c r="NS427" s="11"/>
      <c r="NT427" s="11"/>
      <c r="NU427" s="11"/>
      <c r="NV427" s="11"/>
      <c r="NW427" s="11"/>
      <c r="NX427" s="11"/>
      <c r="NY427" s="11"/>
      <c r="NZ427" s="11"/>
      <c r="OA427" s="11"/>
      <c r="OB427" s="11"/>
      <c r="OC427" s="11"/>
      <c r="OD427" s="11"/>
      <c r="OE427" s="11"/>
      <c r="OF427" s="11"/>
      <c r="OG427" s="11"/>
      <c r="OH427" s="11"/>
      <c r="OI427" s="11"/>
      <c r="OJ427" s="11"/>
      <c r="OK427" s="11"/>
      <c r="OL427" s="11"/>
      <c r="OM427" s="11"/>
      <c r="ON427" s="11"/>
      <c r="OO427" s="11"/>
      <c r="OP427" s="11"/>
      <c r="OQ427" s="11"/>
      <c r="OR427" s="11"/>
      <c r="OS427" s="11"/>
      <c r="OT427" s="11"/>
      <c r="OU427" s="11"/>
      <c r="OV427" s="11"/>
      <c r="OW427" s="11"/>
      <c r="OX427" s="11"/>
      <c r="OY427" s="11"/>
      <c r="OZ427" s="11"/>
      <c r="PA427" s="11"/>
      <c r="PB427" s="11"/>
      <c r="PC427" s="11"/>
      <c r="PD427" s="11"/>
      <c r="PE427" s="11"/>
      <c r="PF427" s="11"/>
      <c r="PG427" s="11"/>
      <c r="PH427" s="11"/>
      <c r="PI427" s="11"/>
      <c r="PJ427" s="11"/>
      <c r="PK427" s="11"/>
      <c r="PL427" s="11"/>
      <c r="PM427" s="11"/>
      <c r="PN427" s="11"/>
      <c r="PO427" s="11"/>
      <c r="PP427" s="11"/>
      <c r="PQ427" s="11"/>
      <c r="PR427" s="11"/>
      <c r="PS427" s="11"/>
      <c r="PT427" s="11"/>
      <c r="PU427" s="11"/>
      <c r="PV427" s="11"/>
      <c r="PW427" s="11"/>
      <c r="PX427" s="11"/>
      <c r="PY427" s="11"/>
      <c r="PZ427" s="11"/>
      <c r="QA427" s="11"/>
      <c r="QB427" s="11"/>
      <c r="QC427" s="11"/>
      <c r="QD427" s="11"/>
      <c r="QE427" s="11"/>
      <c r="QF427" s="11"/>
      <c r="QG427" s="11"/>
      <c r="QH427" s="11"/>
      <c r="QI427" s="11"/>
      <c r="QJ427" s="11"/>
      <c r="QK427" s="11"/>
      <c r="QL427" s="11"/>
      <c r="QM427" s="11"/>
      <c r="QN427" s="11"/>
      <c r="QO427" s="11"/>
      <c r="QP427" s="11"/>
      <c r="QQ427" s="11"/>
      <c r="QR427" s="11"/>
      <c r="QS427" s="11"/>
      <c r="QT427" s="11"/>
      <c r="QU427" s="11"/>
      <c r="QV427" s="11"/>
      <c r="QW427" s="11"/>
      <c r="QX427" s="11"/>
      <c r="QY427" s="11"/>
      <c r="QZ427" s="11"/>
      <c r="RA427" s="11"/>
      <c r="RB427" s="11"/>
      <c r="RC427" s="11"/>
      <c r="RD427" s="11"/>
      <c r="RE427" s="11"/>
      <c r="RF427" s="11"/>
      <c r="RG427" s="11"/>
      <c r="RH427" s="11"/>
      <c r="RI427" s="11"/>
      <c r="RJ427" s="11"/>
      <c r="RK427" s="11"/>
      <c r="RL427" s="11"/>
      <c r="RM427" s="11"/>
      <c r="RN427" s="11"/>
      <c r="RO427" s="11"/>
      <c r="RP427" s="11"/>
      <c r="RQ427" s="11"/>
      <c r="RR427" s="11"/>
      <c r="RS427" s="11"/>
      <c r="RT427" s="11"/>
      <c r="RU427" s="11"/>
      <c r="RV427" s="11"/>
      <c r="RW427" s="11"/>
      <c r="RX427" s="11"/>
      <c r="RY427" s="11"/>
      <c r="RZ427" s="11"/>
      <c r="SA427" s="11"/>
      <c r="SB427" s="11"/>
      <c r="SC427" s="11"/>
      <c r="SD427" s="11"/>
      <c r="SE427" s="11"/>
      <c r="SF427" s="11"/>
      <c r="SG427" s="11"/>
      <c r="SH427" s="11"/>
      <c r="SI427" s="11"/>
      <c r="SJ427" s="11"/>
      <c r="SK427" s="11"/>
      <c r="SL427" s="11"/>
      <c r="SM427" s="11"/>
      <c r="SN427" s="11"/>
      <c r="SO427" s="11"/>
      <c r="SP427" s="11"/>
      <c r="SQ427" s="11"/>
      <c r="SR427" s="11"/>
      <c r="SS427" s="11"/>
      <c r="ST427" s="11"/>
      <c r="SU427" s="11"/>
      <c r="SV427" s="11"/>
      <c r="SW427" s="11"/>
      <c r="SX427" s="11"/>
      <c r="SY427" s="11"/>
      <c r="SZ427" s="11"/>
      <c r="TA427" s="11"/>
      <c r="TB427" s="11"/>
      <c r="TC427" s="11"/>
      <c r="TD427" s="11"/>
      <c r="TE427" s="11"/>
      <c r="TF427" s="11"/>
      <c r="TG427" s="11"/>
      <c r="TH427" s="11"/>
      <c r="TI427" s="11"/>
      <c r="TJ427" s="11"/>
      <c r="TK427" s="11"/>
      <c r="TL427" s="11"/>
      <c r="TM427" s="11"/>
      <c r="TN427" s="11"/>
      <c r="TO427" s="11"/>
      <c r="TP427" s="11"/>
      <c r="TQ427" s="11"/>
      <c r="TR427" s="11"/>
      <c r="TS427" s="11"/>
      <c r="TT427" s="11"/>
      <c r="TU427" s="11"/>
      <c r="TV427" s="11"/>
      <c r="TW427" s="11"/>
      <c r="TX427" s="11"/>
      <c r="TY427" s="11"/>
      <c r="TZ427" s="11"/>
    </row>
    <row r="428" spans="1:546" x14ac:dyDescent="0.25">
      <c r="A428" s="11"/>
      <c r="F428" s="11"/>
      <c r="J428" s="41"/>
      <c r="K428" s="41"/>
      <c r="L428" s="4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  <c r="EM428" s="11"/>
      <c r="EN428" s="11"/>
      <c r="EO428" s="11"/>
      <c r="EP428" s="11"/>
      <c r="EQ428" s="11"/>
      <c r="ER428" s="11"/>
      <c r="ES428" s="11"/>
      <c r="ET428" s="11"/>
      <c r="EU428" s="11"/>
      <c r="EV428" s="11"/>
      <c r="EW428" s="11"/>
      <c r="EX428" s="11"/>
      <c r="EY428" s="11"/>
      <c r="EZ428" s="11"/>
      <c r="FA428" s="11"/>
      <c r="FB428" s="11"/>
      <c r="FC428" s="11"/>
      <c r="FD428" s="11"/>
      <c r="FE428" s="11"/>
      <c r="FF428" s="11"/>
      <c r="FG428" s="11"/>
      <c r="FH428" s="11"/>
      <c r="FI428" s="11"/>
      <c r="FJ428" s="11"/>
      <c r="FK428" s="11"/>
      <c r="FL428" s="11"/>
      <c r="FM428" s="11"/>
      <c r="FN428" s="11"/>
      <c r="FO428" s="11"/>
      <c r="FP428" s="11"/>
      <c r="FQ428" s="11"/>
      <c r="FR428" s="11"/>
      <c r="FS428" s="11"/>
      <c r="FT428" s="11"/>
      <c r="FU428" s="11"/>
      <c r="FV428" s="11"/>
      <c r="FW428" s="11"/>
      <c r="FX428" s="11"/>
      <c r="FY428" s="11"/>
      <c r="FZ428" s="11"/>
      <c r="GA428" s="11"/>
      <c r="GB428" s="11"/>
      <c r="GC428" s="11"/>
      <c r="GD428" s="11"/>
      <c r="GE428" s="11"/>
      <c r="GF428" s="11"/>
      <c r="GG428" s="11"/>
      <c r="GH428" s="11"/>
      <c r="GI428" s="11"/>
      <c r="GJ428" s="11"/>
      <c r="GK428" s="11"/>
      <c r="GL428" s="11"/>
      <c r="GM428" s="11"/>
      <c r="GN428" s="11"/>
      <c r="GO428" s="11"/>
      <c r="GP428" s="11"/>
      <c r="GQ428" s="11"/>
      <c r="GR428" s="11"/>
      <c r="GS428" s="11"/>
      <c r="GT428" s="11"/>
      <c r="GU428" s="11"/>
      <c r="GV428" s="11"/>
      <c r="GW428" s="11"/>
      <c r="GX428" s="11"/>
      <c r="GY428" s="11"/>
      <c r="GZ428" s="11"/>
      <c r="HA428" s="11"/>
      <c r="HB428" s="11"/>
      <c r="HC428" s="11"/>
      <c r="HD428" s="11"/>
      <c r="HE428" s="11"/>
      <c r="HF428" s="11"/>
      <c r="HG428" s="11"/>
      <c r="HH428" s="11"/>
      <c r="HI428" s="11"/>
      <c r="HJ428" s="11"/>
      <c r="HK428" s="11"/>
      <c r="HL428" s="11"/>
      <c r="HM428" s="11"/>
      <c r="HN428" s="11"/>
      <c r="HO428" s="11"/>
      <c r="HP428" s="11"/>
      <c r="HQ428" s="11"/>
      <c r="HR428" s="11"/>
      <c r="HS428" s="11"/>
      <c r="HT428" s="11"/>
      <c r="HU428" s="11"/>
      <c r="HV428" s="11"/>
      <c r="HW428" s="11"/>
      <c r="HX428" s="11"/>
      <c r="HY428" s="11"/>
      <c r="HZ428" s="11"/>
      <c r="IA428" s="11"/>
      <c r="IB428" s="11"/>
      <c r="IC428" s="11"/>
      <c r="ID428" s="11"/>
      <c r="IE428" s="11"/>
      <c r="IF428" s="11"/>
      <c r="IG428" s="11"/>
      <c r="IH428" s="11"/>
      <c r="II428" s="11"/>
      <c r="IJ428" s="11"/>
      <c r="IK428" s="11"/>
      <c r="IL428" s="11"/>
      <c r="IM428" s="11"/>
      <c r="IN428" s="11"/>
      <c r="IO428" s="11"/>
      <c r="IP428" s="11"/>
      <c r="IQ428" s="11"/>
      <c r="IR428" s="11"/>
      <c r="IS428" s="11"/>
      <c r="IT428" s="11"/>
      <c r="IU428" s="11"/>
      <c r="IV428" s="11"/>
      <c r="IW428" s="11"/>
      <c r="IX428" s="11"/>
      <c r="IY428" s="11"/>
      <c r="IZ428" s="11"/>
      <c r="JA428" s="11"/>
      <c r="JB428" s="11"/>
      <c r="JC428" s="11"/>
      <c r="JD428" s="11"/>
      <c r="JE428" s="11"/>
      <c r="JF428" s="11"/>
      <c r="JG428" s="11"/>
      <c r="JH428" s="11"/>
      <c r="JI428" s="11"/>
      <c r="JJ428" s="11"/>
      <c r="JK428" s="11"/>
      <c r="JL428" s="11"/>
      <c r="JM428" s="11"/>
      <c r="JN428" s="11"/>
      <c r="JO428" s="11"/>
      <c r="JP428" s="11"/>
      <c r="JQ428" s="11"/>
      <c r="JR428" s="11"/>
      <c r="JS428" s="11"/>
      <c r="JT428" s="11"/>
      <c r="JU428" s="11"/>
      <c r="JV428" s="11"/>
      <c r="JW428" s="11"/>
      <c r="JX428" s="11"/>
      <c r="JY428" s="11"/>
      <c r="JZ428" s="11"/>
      <c r="KA428" s="11"/>
      <c r="KB428" s="11"/>
      <c r="KC428" s="11"/>
      <c r="KD428" s="11"/>
      <c r="KE428" s="11"/>
      <c r="KF428" s="11"/>
      <c r="KG428" s="11"/>
      <c r="KH428" s="11"/>
      <c r="KI428" s="11"/>
      <c r="KJ428" s="11"/>
      <c r="KK428" s="11"/>
      <c r="KL428" s="11"/>
      <c r="KM428" s="11"/>
      <c r="KN428" s="11"/>
      <c r="KO428" s="11"/>
      <c r="KP428" s="11"/>
      <c r="KQ428" s="11"/>
      <c r="KR428" s="11"/>
      <c r="KS428" s="11"/>
      <c r="KT428" s="11"/>
      <c r="KU428" s="11"/>
      <c r="KV428" s="11"/>
      <c r="KW428" s="11"/>
      <c r="KX428" s="11"/>
      <c r="KY428" s="11"/>
      <c r="KZ428" s="11"/>
      <c r="LA428" s="11"/>
      <c r="LB428" s="11"/>
      <c r="LC428" s="11"/>
      <c r="LD428" s="11"/>
      <c r="LE428" s="11"/>
      <c r="LF428" s="11"/>
      <c r="LG428" s="11"/>
      <c r="LH428" s="11"/>
      <c r="LI428" s="11"/>
      <c r="LJ428" s="11"/>
      <c r="LK428" s="11"/>
      <c r="LL428" s="11"/>
      <c r="LM428" s="11"/>
      <c r="LN428" s="11"/>
      <c r="LO428" s="11"/>
      <c r="LP428" s="11"/>
      <c r="LQ428" s="11"/>
      <c r="LR428" s="11"/>
      <c r="LS428" s="11"/>
      <c r="LT428" s="11"/>
      <c r="LU428" s="11"/>
      <c r="LV428" s="11"/>
      <c r="LW428" s="11"/>
      <c r="LX428" s="11"/>
      <c r="LY428" s="11"/>
      <c r="LZ428" s="11"/>
      <c r="MA428" s="11"/>
      <c r="MB428" s="11"/>
      <c r="MC428" s="11"/>
      <c r="MD428" s="11"/>
      <c r="ME428" s="11"/>
      <c r="MF428" s="11"/>
      <c r="MG428" s="11"/>
      <c r="MH428" s="11"/>
      <c r="MI428" s="11"/>
      <c r="MJ428" s="11"/>
      <c r="MK428" s="11"/>
      <c r="ML428" s="11"/>
      <c r="MM428" s="11"/>
      <c r="MN428" s="11"/>
      <c r="MO428" s="11"/>
      <c r="MP428" s="11"/>
      <c r="MQ428" s="11"/>
      <c r="MR428" s="11"/>
      <c r="MS428" s="11"/>
      <c r="MT428" s="11"/>
      <c r="MU428" s="11"/>
      <c r="MV428" s="11"/>
      <c r="MW428" s="11"/>
      <c r="MX428" s="11"/>
      <c r="MY428" s="11"/>
      <c r="MZ428" s="11"/>
      <c r="NA428" s="11"/>
      <c r="NB428" s="11"/>
      <c r="NC428" s="11"/>
      <c r="ND428" s="11"/>
      <c r="NE428" s="11"/>
      <c r="NF428" s="11"/>
      <c r="NG428" s="11"/>
      <c r="NH428" s="11"/>
      <c r="NI428" s="11"/>
      <c r="NJ428" s="11"/>
      <c r="NK428" s="11"/>
      <c r="NL428" s="11"/>
      <c r="NM428" s="11"/>
      <c r="NN428" s="11"/>
      <c r="NO428" s="11"/>
      <c r="NP428" s="11"/>
      <c r="NQ428" s="11"/>
      <c r="NR428" s="11"/>
      <c r="NS428" s="11"/>
      <c r="NT428" s="11"/>
      <c r="NU428" s="11"/>
      <c r="NV428" s="11"/>
      <c r="NW428" s="11"/>
      <c r="NX428" s="11"/>
      <c r="NY428" s="11"/>
      <c r="NZ428" s="11"/>
      <c r="OA428" s="11"/>
      <c r="OB428" s="11"/>
      <c r="OC428" s="11"/>
      <c r="OD428" s="11"/>
      <c r="OE428" s="11"/>
      <c r="OF428" s="11"/>
      <c r="OG428" s="11"/>
      <c r="OH428" s="11"/>
      <c r="OI428" s="11"/>
      <c r="OJ428" s="11"/>
      <c r="OK428" s="11"/>
      <c r="OL428" s="11"/>
      <c r="OM428" s="11"/>
      <c r="ON428" s="11"/>
      <c r="OO428" s="11"/>
      <c r="OP428" s="11"/>
      <c r="OQ428" s="11"/>
      <c r="OR428" s="11"/>
      <c r="OS428" s="11"/>
      <c r="OT428" s="11"/>
      <c r="OU428" s="11"/>
      <c r="OV428" s="11"/>
      <c r="OW428" s="11"/>
      <c r="OX428" s="11"/>
      <c r="OY428" s="11"/>
      <c r="OZ428" s="11"/>
      <c r="PA428" s="11"/>
      <c r="PB428" s="11"/>
      <c r="PC428" s="11"/>
      <c r="PD428" s="11"/>
      <c r="PE428" s="11"/>
      <c r="PF428" s="11"/>
      <c r="PG428" s="11"/>
      <c r="PH428" s="11"/>
      <c r="PI428" s="11"/>
      <c r="PJ428" s="11"/>
      <c r="PK428" s="11"/>
      <c r="PL428" s="11"/>
      <c r="PM428" s="11"/>
      <c r="PN428" s="11"/>
      <c r="PO428" s="11"/>
      <c r="PP428" s="11"/>
      <c r="PQ428" s="11"/>
      <c r="PR428" s="11"/>
      <c r="PS428" s="11"/>
      <c r="PT428" s="11"/>
      <c r="PU428" s="11"/>
      <c r="PV428" s="11"/>
      <c r="PW428" s="11"/>
      <c r="PX428" s="11"/>
      <c r="PY428" s="11"/>
      <c r="PZ428" s="11"/>
      <c r="QA428" s="11"/>
      <c r="QB428" s="11"/>
      <c r="QC428" s="11"/>
      <c r="QD428" s="11"/>
      <c r="QE428" s="11"/>
      <c r="QF428" s="11"/>
      <c r="QG428" s="11"/>
      <c r="QH428" s="11"/>
      <c r="QI428" s="11"/>
      <c r="QJ428" s="11"/>
      <c r="QK428" s="11"/>
      <c r="QL428" s="11"/>
      <c r="QM428" s="11"/>
      <c r="QN428" s="11"/>
      <c r="QO428" s="11"/>
      <c r="QP428" s="11"/>
      <c r="QQ428" s="11"/>
      <c r="QR428" s="11"/>
      <c r="QS428" s="11"/>
      <c r="QT428" s="11"/>
      <c r="QU428" s="11"/>
      <c r="QV428" s="11"/>
      <c r="QW428" s="11"/>
      <c r="QX428" s="11"/>
      <c r="QY428" s="11"/>
      <c r="QZ428" s="11"/>
      <c r="RA428" s="11"/>
      <c r="RB428" s="11"/>
      <c r="RC428" s="11"/>
      <c r="RD428" s="11"/>
      <c r="RE428" s="11"/>
      <c r="RF428" s="11"/>
      <c r="RG428" s="11"/>
      <c r="RH428" s="11"/>
      <c r="RI428" s="11"/>
      <c r="RJ428" s="11"/>
      <c r="RK428" s="11"/>
      <c r="RL428" s="11"/>
      <c r="RM428" s="11"/>
      <c r="RN428" s="11"/>
      <c r="RO428" s="11"/>
      <c r="RP428" s="11"/>
      <c r="RQ428" s="11"/>
      <c r="RR428" s="11"/>
      <c r="RS428" s="11"/>
      <c r="RT428" s="11"/>
      <c r="RU428" s="11"/>
      <c r="RV428" s="11"/>
      <c r="RW428" s="11"/>
      <c r="RX428" s="11"/>
      <c r="RY428" s="11"/>
      <c r="RZ428" s="11"/>
      <c r="SA428" s="11"/>
      <c r="SB428" s="11"/>
      <c r="SC428" s="11"/>
      <c r="SD428" s="11"/>
      <c r="SE428" s="11"/>
      <c r="SF428" s="11"/>
      <c r="SG428" s="11"/>
      <c r="SH428" s="11"/>
      <c r="SI428" s="11"/>
      <c r="SJ428" s="11"/>
      <c r="SK428" s="11"/>
      <c r="SL428" s="11"/>
      <c r="SM428" s="11"/>
      <c r="SN428" s="11"/>
      <c r="SO428" s="11"/>
      <c r="SP428" s="11"/>
      <c r="SQ428" s="11"/>
      <c r="SR428" s="11"/>
      <c r="SS428" s="11"/>
      <c r="ST428" s="11"/>
      <c r="SU428" s="11"/>
      <c r="SV428" s="11"/>
      <c r="SW428" s="11"/>
      <c r="SX428" s="11"/>
      <c r="SY428" s="11"/>
      <c r="SZ428" s="11"/>
      <c r="TA428" s="11"/>
      <c r="TB428" s="11"/>
      <c r="TC428" s="11"/>
      <c r="TD428" s="11"/>
      <c r="TE428" s="11"/>
      <c r="TF428" s="11"/>
      <c r="TG428" s="11"/>
      <c r="TH428" s="11"/>
      <c r="TI428" s="11"/>
      <c r="TJ428" s="11"/>
      <c r="TK428" s="11"/>
      <c r="TL428" s="11"/>
      <c r="TM428" s="11"/>
      <c r="TN428" s="11"/>
      <c r="TO428" s="11"/>
      <c r="TP428" s="11"/>
      <c r="TQ428" s="11"/>
      <c r="TR428" s="11"/>
      <c r="TS428" s="11"/>
      <c r="TT428" s="11"/>
      <c r="TU428" s="11"/>
      <c r="TV428" s="11"/>
      <c r="TW428" s="11"/>
      <c r="TX428" s="11"/>
      <c r="TY428" s="11"/>
      <c r="TZ428" s="11"/>
    </row>
    <row r="429" spans="1:546" x14ac:dyDescent="0.25">
      <c r="A429" s="11"/>
      <c r="F429" s="11"/>
      <c r="J429" s="41"/>
      <c r="K429" s="41"/>
      <c r="L429" s="4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  <c r="EM429" s="11"/>
      <c r="EN429" s="11"/>
      <c r="EO429" s="11"/>
      <c r="EP429" s="11"/>
      <c r="EQ429" s="11"/>
      <c r="ER429" s="11"/>
      <c r="ES429" s="11"/>
      <c r="ET429" s="11"/>
      <c r="EU429" s="11"/>
      <c r="EV429" s="11"/>
      <c r="EW429" s="11"/>
      <c r="EX429" s="11"/>
      <c r="EY429" s="11"/>
      <c r="EZ429" s="11"/>
      <c r="FA429" s="11"/>
      <c r="FB429" s="11"/>
      <c r="FC429" s="11"/>
      <c r="FD429" s="11"/>
      <c r="FE429" s="11"/>
      <c r="FF429" s="11"/>
      <c r="FG429" s="11"/>
      <c r="FH429" s="11"/>
      <c r="FI429" s="11"/>
      <c r="FJ429" s="11"/>
      <c r="FK429" s="11"/>
      <c r="FL429" s="11"/>
      <c r="FM429" s="11"/>
      <c r="FN429" s="11"/>
      <c r="FO429" s="11"/>
      <c r="FP429" s="11"/>
      <c r="FQ429" s="11"/>
      <c r="FR429" s="11"/>
      <c r="FS429" s="11"/>
      <c r="FT429" s="11"/>
      <c r="FU429" s="11"/>
      <c r="FV429" s="11"/>
      <c r="FW429" s="11"/>
      <c r="FX429" s="11"/>
      <c r="FY429" s="11"/>
      <c r="FZ429" s="11"/>
      <c r="GA429" s="11"/>
      <c r="GB429" s="11"/>
      <c r="GC429" s="11"/>
      <c r="GD429" s="11"/>
      <c r="GE429" s="11"/>
      <c r="GF429" s="11"/>
      <c r="GG429" s="11"/>
      <c r="GH429" s="11"/>
      <c r="GI429" s="11"/>
      <c r="GJ429" s="11"/>
      <c r="GK429" s="11"/>
      <c r="GL429" s="11"/>
      <c r="GM429" s="11"/>
      <c r="GN429" s="11"/>
      <c r="GO429" s="11"/>
      <c r="GP429" s="11"/>
      <c r="GQ429" s="11"/>
      <c r="GR429" s="11"/>
      <c r="GS429" s="11"/>
      <c r="GT429" s="11"/>
      <c r="GU429" s="11"/>
      <c r="GV429" s="11"/>
      <c r="GW429" s="11"/>
      <c r="GX429" s="11"/>
      <c r="GY429" s="11"/>
      <c r="GZ429" s="11"/>
      <c r="HA429" s="11"/>
      <c r="HB429" s="11"/>
      <c r="HC429" s="11"/>
      <c r="HD429" s="11"/>
      <c r="HE429" s="11"/>
      <c r="HF429" s="11"/>
      <c r="HG429" s="11"/>
      <c r="HH429" s="11"/>
      <c r="HI429" s="11"/>
      <c r="HJ429" s="11"/>
      <c r="HK429" s="11"/>
      <c r="HL429" s="11"/>
      <c r="HM429" s="11"/>
      <c r="HN429" s="11"/>
      <c r="HO429" s="11"/>
      <c r="HP429" s="11"/>
      <c r="HQ429" s="11"/>
      <c r="HR429" s="11"/>
      <c r="HS429" s="11"/>
      <c r="HT429" s="11"/>
      <c r="HU429" s="11"/>
      <c r="HV429" s="11"/>
      <c r="HW429" s="11"/>
      <c r="HX429" s="11"/>
      <c r="HY429" s="11"/>
      <c r="HZ429" s="11"/>
      <c r="IA429" s="11"/>
      <c r="IB429" s="11"/>
      <c r="IC429" s="11"/>
      <c r="ID429" s="11"/>
      <c r="IE429" s="11"/>
      <c r="IF429" s="11"/>
      <c r="IG429" s="11"/>
      <c r="IH429" s="11"/>
      <c r="II429" s="11"/>
      <c r="IJ429" s="11"/>
      <c r="IK429" s="11"/>
      <c r="IL429" s="11"/>
      <c r="IM429" s="11"/>
      <c r="IN429" s="11"/>
      <c r="IO429" s="11"/>
      <c r="IP429" s="11"/>
      <c r="IQ429" s="11"/>
      <c r="IR429" s="11"/>
      <c r="IS429" s="11"/>
      <c r="IT429" s="11"/>
      <c r="IU429" s="11"/>
      <c r="IV429" s="11"/>
      <c r="IW429" s="11"/>
      <c r="IX429" s="11"/>
      <c r="IY429" s="11"/>
      <c r="IZ429" s="11"/>
      <c r="JA429" s="11"/>
      <c r="JB429" s="11"/>
      <c r="JC429" s="11"/>
      <c r="JD429" s="11"/>
      <c r="JE429" s="11"/>
      <c r="JF429" s="11"/>
      <c r="JG429" s="11"/>
      <c r="JH429" s="11"/>
      <c r="JI429" s="11"/>
      <c r="JJ429" s="11"/>
      <c r="JK429" s="11"/>
      <c r="JL429" s="11"/>
      <c r="JM429" s="11"/>
      <c r="JN429" s="11"/>
      <c r="JO429" s="11"/>
      <c r="JP429" s="11"/>
      <c r="JQ429" s="11"/>
      <c r="JR429" s="11"/>
      <c r="JS429" s="11"/>
      <c r="JT429" s="11"/>
      <c r="JU429" s="11"/>
      <c r="JV429" s="11"/>
      <c r="JW429" s="11"/>
      <c r="JX429" s="11"/>
      <c r="JY429" s="11"/>
      <c r="JZ429" s="11"/>
      <c r="KA429" s="11"/>
      <c r="KB429" s="11"/>
      <c r="KC429" s="11"/>
      <c r="KD429" s="11"/>
      <c r="KE429" s="11"/>
      <c r="KF429" s="11"/>
      <c r="KG429" s="11"/>
      <c r="KH429" s="11"/>
      <c r="KI429" s="11"/>
      <c r="KJ429" s="11"/>
      <c r="KK429" s="11"/>
      <c r="KL429" s="11"/>
      <c r="KM429" s="11"/>
      <c r="KN429" s="11"/>
      <c r="KO429" s="11"/>
      <c r="KP429" s="11"/>
      <c r="KQ429" s="11"/>
      <c r="KR429" s="11"/>
      <c r="KS429" s="11"/>
      <c r="KT429" s="11"/>
      <c r="KU429" s="11"/>
      <c r="KV429" s="11"/>
      <c r="KW429" s="11"/>
      <c r="KX429" s="11"/>
      <c r="KY429" s="11"/>
      <c r="KZ429" s="11"/>
      <c r="LA429" s="11"/>
      <c r="LB429" s="11"/>
      <c r="LC429" s="11"/>
      <c r="LD429" s="11"/>
      <c r="LE429" s="11"/>
      <c r="LF429" s="11"/>
      <c r="LG429" s="11"/>
      <c r="LH429" s="11"/>
      <c r="LI429" s="11"/>
      <c r="LJ429" s="11"/>
      <c r="LK429" s="11"/>
      <c r="LL429" s="11"/>
      <c r="LM429" s="11"/>
      <c r="LN429" s="11"/>
      <c r="LO429" s="11"/>
      <c r="LP429" s="11"/>
      <c r="LQ429" s="11"/>
      <c r="LR429" s="11"/>
      <c r="LS429" s="11"/>
      <c r="LT429" s="11"/>
      <c r="LU429" s="11"/>
      <c r="LV429" s="11"/>
      <c r="LW429" s="11"/>
      <c r="LX429" s="11"/>
      <c r="LY429" s="11"/>
      <c r="LZ429" s="11"/>
      <c r="MA429" s="11"/>
      <c r="MB429" s="11"/>
      <c r="MC429" s="11"/>
      <c r="MD429" s="11"/>
      <c r="ME429" s="11"/>
      <c r="MF429" s="11"/>
      <c r="MG429" s="11"/>
      <c r="MH429" s="11"/>
      <c r="MI429" s="11"/>
      <c r="MJ429" s="11"/>
      <c r="MK429" s="11"/>
      <c r="ML429" s="11"/>
      <c r="MM429" s="11"/>
      <c r="MN429" s="11"/>
      <c r="MO429" s="11"/>
      <c r="MP429" s="11"/>
      <c r="MQ429" s="11"/>
      <c r="MR429" s="11"/>
      <c r="MS429" s="11"/>
      <c r="MT429" s="11"/>
      <c r="MU429" s="11"/>
      <c r="MV429" s="11"/>
      <c r="MW429" s="11"/>
      <c r="MX429" s="11"/>
      <c r="MY429" s="11"/>
      <c r="MZ429" s="11"/>
      <c r="NA429" s="11"/>
      <c r="NB429" s="11"/>
      <c r="NC429" s="11"/>
      <c r="ND429" s="11"/>
      <c r="NE429" s="11"/>
      <c r="NF429" s="11"/>
      <c r="NG429" s="11"/>
      <c r="NH429" s="11"/>
      <c r="NI429" s="11"/>
      <c r="NJ429" s="11"/>
      <c r="NK429" s="11"/>
      <c r="NL429" s="11"/>
      <c r="NM429" s="11"/>
      <c r="NN429" s="11"/>
      <c r="NO429" s="11"/>
      <c r="NP429" s="11"/>
      <c r="NQ429" s="11"/>
      <c r="NR429" s="11"/>
      <c r="NS429" s="11"/>
      <c r="NT429" s="11"/>
      <c r="NU429" s="11"/>
      <c r="NV429" s="11"/>
      <c r="NW429" s="11"/>
      <c r="NX429" s="11"/>
      <c r="NY429" s="11"/>
      <c r="NZ429" s="11"/>
      <c r="OA429" s="11"/>
      <c r="OB429" s="11"/>
      <c r="OC429" s="11"/>
      <c r="OD429" s="11"/>
      <c r="OE429" s="11"/>
      <c r="OF429" s="11"/>
      <c r="OG429" s="11"/>
      <c r="OH429" s="11"/>
      <c r="OI429" s="11"/>
      <c r="OJ429" s="11"/>
      <c r="OK429" s="11"/>
      <c r="OL429" s="11"/>
      <c r="OM429" s="11"/>
      <c r="ON429" s="11"/>
      <c r="OO429" s="11"/>
      <c r="OP429" s="11"/>
      <c r="OQ429" s="11"/>
      <c r="OR429" s="11"/>
      <c r="OS429" s="11"/>
      <c r="OT429" s="11"/>
      <c r="OU429" s="11"/>
      <c r="OV429" s="11"/>
      <c r="OW429" s="11"/>
      <c r="OX429" s="11"/>
      <c r="OY429" s="11"/>
      <c r="OZ429" s="11"/>
      <c r="PA429" s="11"/>
      <c r="PB429" s="11"/>
      <c r="PC429" s="11"/>
      <c r="PD429" s="11"/>
      <c r="PE429" s="11"/>
      <c r="PF429" s="11"/>
      <c r="PG429" s="11"/>
      <c r="PH429" s="11"/>
      <c r="PI429" s="11"/>
      <c r="PJ429" s="11"/>
      <c r="PK429" s="11"/>
      <c r="PL429" s="11"/>
      <c r="PM429" s="11"/>
      <c r="PN429" s="11"/>
      <c r="PO429" s="11"/>
      <c r="PP429" s="11"/>
      <c r="PQ429" s="11"/>
      <c r="PR429" s="11"/>
      <c r="PS429" s="11"/>
      <c r="PT429" s="11"/>
      <c r="PU429" s="11"/>
      <c r="PV429" s="11"/>
      <c r="PW429" s="11"/>
      <c r="PX429" s="11"/>
      <c r="PY429" s="11"/>
      <c r="PZ429" s="11"/>
      <c r="QA429" s="11"/>
      <c r="QB429" s="11"/>
      <c r="QC429" s="11"/>
      <c r="QD429" s="11"/>
      <c r="QE429" s="11"/>
      <c r="QF429" s="11"/>
      <c r="QG429" s="11"/>
      <c r="QH429" s="11"/>
      <c r="QI429" s="11"/>
      <c r="QJ429" s="11"/>
      <c r="QK429" s="11"/>
      <c r="QL429" s="11"/>
      <c r="QM429" s="11"/>
      <c r="QN429" s="11"/>
      <c r="QO429" s="11"/>
      <c r="QP429" s="11"/>
      <c r="QQ429" s="11"/>
      <c r="QR429" s="11"/>
      <c r="QS429" s="11"/>
      <c r="QT429" s="11"/>
      <c r="QU429" s="11"/>
      <c r="QV429" s="11"/>
      <c r="QW429" s="11"/>
      <c r="QX429" s="11"/>
      <c r="QY429" s="11"/>
      <c r="QZ429" s="11"/>
      <c r="RA429" s="11"/>
      <c r="RB429" s="11"/>
      <c r="RC429" s="11"/>
      <c r="RD429" s="11"/>
      <c r="RE429" s="11"/>
      <c r="RF429" s="11"/>
      <c r="RG429" s="11"/>
      <c r="RH429" s="11"/>
      <c r="RI429" s="11"/>
      <c r="RJ429" s="11"/>
      <c r="RK429" s="11"/>
      <c r="RL429" s="11"/>
      <c r="RM429" s="11"/>
      <c r="RN429" s="11"/>
      <c r="RO429" s="11"/>
      <c r="RP429" s="11"/>
      <c r="RQ429" s="11"/>
      <c r="RR429" s="11"/>
      <c r="RS429" s="11"/>
      <c r="RT429" s="11"/>
      <c r="RU429" s="11"/>
      <c r="RV429" s="11"/>
      <c r="RW429" s="11"/>
      <c r="RX429" s="11"/>
      <c r="RY429" s="11"/>
      <c r="RZ429" s="11"/>
      <c r="SA429" s="11"/>
      <c r="SB429" s="11"/>
      <c r="SC429" s="11"/>
      <c r="SD429" s="11"/>
      <c r="SE429" s="11"/>
      <c r="SF429" s="11"/>
      <c r="SG429" s="11"/>
      <c r="SH429" s="11"/>
      <c r="SI429" s="11"/>
      <c r="SJ429" s="11"/>
      <c r="SK429" s="11"/>
      <c r="SL429" s="11"/>
      <c r="SM429" s="11"/>
      <c r="SN429" s="11"/>
      <c r="SO429" s="11"/>
      <c r="SP429" s="11"/>
      <c r="SQ429" s="11"/>
      <c r="SR429" s="11"/>
      <c r="SS429" s="11"/>
      <c r="ST429" s="11"/>
      <c r="SU429" s="11"/>
      <c r="SV429" s="11"/>
      <c r="SW429" s="11"/>
      <c r="SX429" s="11"/>
      <c r="SY429" s="11"/>
      <c r="SZ429" s="11"/>
      <c r="TA429" s="11"/>
      <c r="TB429" s="11"/>
      <c r="TC429" s="11"/>
      <c r="TD429" s="11"/>
      <c r="TE429" s="11"/>
      <c r="TF429" s="11"/>
      <c r="TG429" s="11"/>
      <c r="TH429" s="11"/>
      <c r="TI429" s="11"/>
      <c r="TJ429" s="11"/>
      <c r="TK429" s="11"/>
      <c r="TL429" s="11"/>
      <c r="TM429" s="11"/>
      <c r="TN429" s="11"/>
      <c r="TO429" s="11"/>
      <c r="TP429" s="11"/>
      <c r="TQ429" s="11"/>
      <c r="TR429" s="11"/>
      <c r="TS429" s="11"/>
      <c r="TT429" s="11"/>
      <c r="TU429" s="11"/>
      <c r="TV429" s="11"/>
      <c r="TW429" s="11"/>
      <c r="TX429" s="11"/>
      <c r="TY429" s="11"/>
      <c r="TZ429" s="11"/>
    </row>
    <row r="430" spans="1:546" x14ac:dyDescent="0.25">
      <c r="A430" s="11"/>
      <c r="F430" s="11"/>
      <c r="I430">
        <f>AVERAGE(I388:I421)</f>
        <v>3.7692058823529409</v>
      </c>
      <c r="J430" s="6">
        <f>AVERAGE(J388:J421)</f>
        <v>3.4652941176470584</v>
      </c>
      <c r="K430" s="6">
        <f>AVERAGE(K388:K423)</f>
        <v>5.8636111111111111</v>
      </c>
      <c r="L430" s="6">
        <f>AVERAGE(L388:L422)</f>
        <v>5.1852857142857127</v>
      </c>
      <c r="M430">
        <f>AVERAGE(M388:M422)</f>
        <v>5.4355714285714294</v>
      </c>
      <c r="N430">
        <f>AVERAGE(N388:N422)</f>
        <v>5.1110857142857151</v>
      </c>
      <c r="O430">
        <f>AVERAGE(O388:O423)</f>
        <v>4.4931944444444447</v>
      </c>
      <c r="P430">
        <f>AVERAGE(P388:P423)</f>
        <v>4.2917222222222229</v>
      </c>
      <c r="Q430">
        <f>AVERAGE(Q388:Q423)</f>
        <v>5.2165833333333333</v>
      </c>
      <c r="R430">
        <f>AVERAGE(R388:R422)</f>
        <v>4.512542857142857</v>
      </c>
      <c r="S430">
        <f>AVERAGE(S388:S420)</f>
        <v>6.3993939393939376</v>
      </c>
      <c r="T430">
        <f>AVERAGE(T388:T422)</f>
        <v>1.3676571428571431</v>
      </c>
      <c r="U430">
        <f>AVERAGE(U388:U423)</f>
        <v>4.7555000000000005</v>
      </c>
      <c r="V430">
        <f>AVERAGE(V388:V427)</f>
        <v>2.7149999999999997E-2</v>
      </c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  <c r="EM430" s="11"/>
      <c r="EN430" s="11"/>
      <c r="EO430" s="11"/>
      <c r="EP430" s="11"/>
      <c r="EQ430" s="11"/>
      <c r="ER430" s="11"/>
      <c r="ES430" s="11"/>
      <c r="ET430" s="11"/>
      <c r="EU430" s="11"/>
      <c r="EV430" s="11"/>
      <c r="EW430" s="11"/>
      <c r="EX430" s="11"/>
      <c r="EY430" s="11"/>
      <c r="EZ430" s="11"/>
      <c r="FA430" s="11"/>
      <c r="FB430" s="11"/>
      <c r="FC430" s="11"/>
      <c r="FD430" s="11"/>
      <c r="FE430" s="11"/>
      <c r="FF430" s="11"/>
      <c r="FG430" s="11"/>
      <c r="FH430" s="11"/>
      <c r="FI430" s="11"/>
      <c r="FJ430" s="11"/>
      <c r="FK430" s="11"/>
      <c r="FL430" s="11"/>
      <c r="FM430" s="11"/>
      <c r="FN430" s="11"/>
      <c r="FO430" s="11"/>
      <c r="FP430" s="11"/>
      <c r="FQ430" s="11"/>
      <c r="FR430" s="11"/>
      <c r="FS430" s="11"/>
      <c r="FT430" s="11"/>
      <c r="FU430" s="11"/>
      <c r="FV430" s="11"/>
      <c r="FW430" s="11"/>
      <c r="FX430" s="11"/>
      <c r="FY430" s="11"/>
      <c r="FZ430" s="11"/>
      <c r="GA430" s="11"/>
      <c r="GB430" s="11"/>
      <c r="GC430" s="11"/>
      <c r="GD430" s="11"/>
      <c r="GE430" s="11"/>
      <c r="GF430" s="11"/>
      <c r="GG430" s="11"/>
      <c r="GH430" s="11"/>
      <c r="GI430" s="11"/>
      <c r="GJ430" s="11"/>
      <c r="GK430" s="11"/>
      <c r="GL430" s="11"/>
      <c r="GM430" s="11"/>
      <c r="GN430" s="11"/>
      <c r="GO430" s="11"/>
      <c r="GP430" s="11"/>
      <c r="GQ430" s="11"/>
      <c r="GR430" s="11"/>
      <c r="GS430" s="11"/>
      <c r="GT430" s="11"/>
      <c r="GU430" s="11"/>
      <c r="GV430" s="11"/>
      <c r="GW430" s="11"/>
      <c r="GX430" s="11"/>
      <c r="GY430" s="11"/>
      <c r="GZ430" s="11"/>
      <c r="HA430" s="11"/>
      <c r="HB430" s="11"/>
      <c r="HC430" s="11"/>
      <c r="HD430" s="11"/>
      <c r="HE430" s="11"/>
      <c r="HF430" s="11"/>
      <c r="HG430" s="11"/>
      <c r="HH430" s="11"/>
      <c r="HI430" s="11"/>
      <c r="HJ430" s="11"/>
      <c r="HK430" s="11"/>
      <c r="HL430" s="11"/>
      <c r="HM430" s="11"/>
      <c r="HN430" s="11"/>
      <c r="HO430" s="11"/>
      <c r="HP430" s="11"/>
      <c r="HQ430" s="11"/>
      <c r="HR430" s="11"/>
      <c r="HS430" s="11"/>
      <c r="HT430" s="11"/>
      <c r="HU430" s="11"/>
      <c r="HV430" s="11"/>
      <c r="HW430" s="11"/>
      <c r="HX430" s="11"/>
      <c r="HY430" s="11"/>
      <c r="HZ430" s="11"/>
      <c r="IA430" s="11"/>
      <c r="IB430" s="11"/>
      <c r="IC430" s="11"/>
      <c r="ID430" s="11"/>
      <c r="IE430" s="11"/>
      <c r="IF430" s="11"/>
      <c r="IG430" s="11"/>
      <c r="IH430" s="11"/>
      <c r="II430" s="11"/>
      <c r="IJ430" s="11"/>
      <c r="IK430" s="11"/>
      <c r="IL430" s="11"/>
      <c r="IM430" s="11"/>
      <c r="IN430" s="11"/>
      <c r="IO430" s="11"/>
      <c r="IP430" s="11"/>
      <c r="IQ430" s="11"/>
      <c r="IR430" s="11"/>
      <c r="IS430" s="11"/>
      <c r="IT430" s="11"/>
      <c r="IU430" s="11"/>
      <c r="IV430" s="11"/>
      <c r="IW430" s="11"/>
      <c r="IX430" s="11"/>
      <c r="IY430" s="11"/>
      <c r="IZ430" s="11"/>
      <c r="JA430" s="11"/>
      <c r="JB430" s="11"/>
      <c r="JC430" s="11"/>
      <c r="JD430" s="11"/>
      <c r="JE430" s="11"/>
      <c r="JF430" s="11"/>
      <c r="JG430" s="11"/>
      <c r="JH430" s="11"/>
      <c r="JI430" s="11"/>
      <c r="JJ430" s="11"/>
      <c r="JK430" s="11"/>
      <c r="JL430" s="11"/>
      <c r="JM430" s="11"/>
      <c r="JN430" s="11"/>
      <c r="JO430" s="11"/>
      <c r="JP430" s="11"/>
      <c r="JQ430" s="11"/>
      <c r="JR430" s="11"/>
      <c r="JS430" s="11"/>
      <c r="JT430" s="11"/>
      <c r="JU430" s="11"/>
      <c r="JV430" s="11"/>
      <c r="JW430" s="11"/>
      <c r="JX430" s="11"/>
      <c r="JY430" s="11"/>
      <c r="JZ430" s="11"/>
      <c r="KA430" s="11"/>
      <c r="KB430" s="11"/>
      <c r="KC430" s="11"/>
      <c r="KD430" s="11"/>
      <c r="KE430" s="11"/>
      <c r="KF430" s="11"/>
      <c r="KG430" s="11"/>
      <c r="KH430" s="11"/>
      <c r="KI430" s="11"/>
      <c r="KJ430" s="11"/>
      <c r="KK430" s="11"/>
      <c r="KL430" s="11"/>
      <c r="KM430" s="11"/>
      <c r="KN430" s="11"/>
      <c r="KO430" s="11"/>
      <c r="KP430" s="11"/>
      <c r="KQ430" s="11"/>
      <c r="KR430" s="11"/>
      <c r="KS430" s="11"/>
      <c r="KT430" s="11"/>
      <c r="KU430" s="11"/>
      <c r="KV430" s="11"/>
      <c r="KW430" s="11"/>
      <c r="KX430" s="11"/>
      <c r="KY430" s="11"/>
      <c r="KZ430" s="11"/>
      <c r="LA430" s="11"/>
      <c r="LB430" s="11"/>
      <c r="LC430" s="11"/>
      <c r="LD430" s="11"/>
      <c r="LE430" s="11"/>
      <c r="LF430" s="11"/>
      <c r="LG430" s="11"/>
      <c r="LH430" s="11"/>
      <c r="LI430" s="11"/>
      <c r="LJ430" s="11"/>
      <c r="LK430" s="11"/>
      <c r="LL430" s="11"/>
      <c r="LM430" s="11"/>
      <c r="LN430" s="11"/>
      <c r="LO430" s="11"/>
      <c r="LP430" s="11"/>
      <c r="LQ430" s="11"/>
      <c r="LR430" s="11"/>
      <c r="LS430" s="11"/>
      <c r="LT430" s="11"/>
      <c r="LU430" s="11"/>
      <c r="LV430" s="11"/>
      <c r="LW430" s="11"/>
      <c r="LX430" s="11"/>
      <c r="LY430" s="11"/>
      <c r="LZ430" s="11"/>
      <c r="MA430" s="11"/>
      <c r="MB430" s="11"/>
      <c r="MC430" s="11"/>
      <c r="MD430" s="11"/>
      <c r="ME430" s="11"/>
      <c r="MF430" s="11"/>
      <c r="MG430" s="11"/>
      <c r="MH430" s="11"/>
      <c r="MI430" s="11"/>
      <c r="MJ430" s="11"/>
      <c r="MK430" s="11"/>
      <c r="ML430" s="11"/>
      <c r="MM430" s="11"/>
      <c r="MN430" s="11"/>
      <c r="MO430" s="11"/>
      <c r="MP430" s="11"/>
      <c r="MQ430" s="11"/>
      <c r="MR430" s="11"/>
      <c r="MS430" s="11"/>
      <c r="MT430" s="11"/>
      <c r="MU430" s="11"/>
      <c r="MV430" s="11"/>
      <c r="MW430" s="11"/>
      <c r="MX430" s="11"/>
      <c r="MY430" s="11"/>
      <c r="MZ430" s="11"/>
      <c r="NA430" s="11"/>
      <c r="NB430" s="11"/>
      <c r="NC430" s="11"/>
      <c r="ND430" s="11"/>
      <c r="NE430" s="11"/>
      <c r="NF430" s="11"/>
      <c r="NG430" s="11"/>
      <c r="NH430" s="11"/>
      <c r="NI430" s="11"/>
      <c r="NJ430" s="11"/>
      <c r="NK430" s="11"/>
      <c r="NL430" s="11"/>
      <c r="NM430" s="11"/>
      <c r="NN430" s="11"/>
      <c r="NO430" s="11"/>
      <c r="NP430" s="11"/>
      <c r="NQ430" s="11"/>
      <c r="NR430" s="11"/>
      <c r="NS430" s="11"/>
      <c r="NT430" s="11"/>
      <c r="NU430" s="11"/>
      <c r="NV430" s="11"/>
      <c r="NW430" s="11"/>
      <c r="NX430" s="11"/>
      <c r="NY430" s="11"/>
      <c r="NZ430" s="11"/>
      <c r="OA430" s="11"/>
      <c r="OB430" s="11"/>
      <c r="OC430" s="11"/>
      <c r="OD430" s="11"/>
      <c r="OE430" s="11"/>
      <c r="OF430" s="11"/>
      <c r="OG430" s="11"/>
      <c r="OH430" s="11"/>
      <c r="OI430" s="11"/>
      <c r="OJ430" s="11"/>
      <c r="OK430" s="11"/>
      <c r="OL430" s="11"/>
      <c r="OM430" s="11"/>
      <c r="ON430" s="11"/>
      <c r="OO430" s="11"/>
      <c r="OP430" s="11"/>
      <c r="OQ430" s="11"/>
      <c r="OR430" s="11"/>
      <c r="OS430" s="11"/>
      <c r="OT430" s="11"/>
      <c r="OU430" s="11"/>
      <c r="OV430" s="11"/>
      <c r="OW430" s="11"/>
      <c r="OX430" s="11"/>
      <c r="OY430" s="11"/>
      <c r="OZ430" s="11"/>
      <c r="PA430" s="11"/>
      <c r="PB430" s="11"/>
      <c r="PC430" s="11"/>
      <c r="PD430" s="11"/>
      <c r="PE430" s="11"/>
      <c r="PF430" s="11"/>
      <c r="PG430" s="11"/>
      <c r="PH430" s="11"/>
      <c r="PI430" s="11"/>
      <c r="PJ430" s="11"/>
      <c r="PK430" s="11"/>
      <c r="PL430" s="11"/>
      <c r="PM430" s="11"/>
      <c r="PN430" s="11"/>
      <c r="PO430" s="11"/>
      <c r="PP430" s="11"/>
      <c r="PQ430" s="11"/>
      <c r="PR430" s="11"/>
      <c r="PS430" s="11"/>
      <c r="PT430" s="11"/>
      <c r="PU430" s="11"/>
      <c r="PV430" s="11"/>
      <c r="PW430" s="11"/>
      <c r="PX430" s="11"/>
      <c r="PY430" s="11"/>
      <c r="PZ430" s="11"/>
      <c r="QA430" s="11"/>
      <c r="QB430" s="11"/>
      <c r="QC430" s="11"/>
      <c r="QD430" s="11"/>
      <c r="QE430" s="11"/>
      <c r="QF430" s="11"/>
      <c r="QG430" s="11"/>
      <c r="QH430" s="11"/>
      <c r="QI430" s="11"/>
      <c r="QJ430" s="11"/>
      <c r="QK430" s="11"/>
      <c r="QL430" s="11"/>
      <c r="QM430" s="11"/>
      <c r="QN430" s="11"/>
      <c r="QO430" s="11"/>
      <c r="QP430" s="11"/>
      <c r="QQ430" s="11"/>
      <c r="QR430" s="11"/>
      <c r="QS430" s="11"/>
      <c r="QT430" s="11"/>
      <c r="QU430" s="11"/>
      <c r="QV430" s="11"/>
      <c r="QW430" s="11"/>
      <c r="QX430" s="11"/>
      <c r="QY430" s="11"/>
      <c r="QZ430" s="11"/>
      <c r="RA430" s="11"/>
      <c r="RB430" s="11"/>
      <c r="RC430" s="11"/>
      <c r="RD430" s="11"/>
      <c r="RE430" s="11"/>
      <c r="RF430" s="11"/>
      <c r="RG430" s="11"/>
      <c r="RH430" s="11"/>
      <c r="RI430" s="11"/>
      <c r="RJ430" s="11"/>
      <c r="RK430" s="11"/>
      <c r="RL430" s="11"/>
      <c r="RM430" s="11"/>
      <c r="RN430" s="11"/>
      <c r="RO430" s="11"/>
      <c r="RP430" s="11"/>
      <c r="RQ430" s="11"/>
      <c r="RR430" s="11"/>
      <c r="RS430" s="11"/>
      <c r="RT430" s="11"/>
      <c r="RU430" s="11"/>
      <c r="RV430" s="11"/>
      <c r="RW430" s="11"/>
      <c r="RX430" s="11"/>
      <c r="RY430" s="11"/>
      <c r="RZ430" s="11"/>
      <c r="SA430" s="11"/>
      <c r="SB430" s="11"/>
      <c r="SC430" s="11"/>
      <c r="SD430" s="11"/>
      <c r="SE430" s="11"/>
      <c r="SF430" s="11"/>
      <c r="SG430" s="11"/>
      <c r="SH430" s="11"/>
      <c r="SI430" s="11"/>
      <c r="SJ430" s="11"/>
      <c r="SK430" s="11"/>
      <c r="SL430" s="11"/>
      <c r="SM430" s="11"/>
      <c r="SN430" s="11"/>
      <c r="SO430" s="11"/>
      <c r="SP430" s="11"/>
      <c r="SQ430" s="11"/>
      <c r="SR430" s="11"/>
      <c r="SS430" s="11"/>
      <c r="ST430" s="11"/>
      <c r="SU430" s="11"/>
      <c r="SV430" s="11"/>
      <c r="SW430" s="11"/>
      <c r="SX430" s="11"/>
      <c r="SY430" s="11"/>
      <c r="SZ430" s="11"/>
      <c r="TA430" s="11"/>
      <c r="TB430" s="11"/>
      <c r="TC430" s="11"/>
      <c r="TD430" s="11"/>
      <c r="TE430" s="11"/>
      <c r="TF430" s="11"/>
      <c r="TG430" s="11"/>
      <c r="TH430" s="11"/>
      <c r="TI430" s="11"/>
      <c r="TJ430" s="11"/>
      <c r="TK430" s="11"/>
      <c r="TL430" s="11"/>
      <c r="TM430" s="11"/>
      <c r="TN430" s="11"/>
      <c r="TO430" s="11"/>
      <c r="TP430" s="11"/>
      <c r="TQ430" s="11"/>
      <c r="TR430" s="11"/>
      <c r="TS430" s="11"/>
      <c r="TT430" s="11"/>
      <c r="TU430" s="11"/>
      <c r="TV430" s="11"/>
      <c r="TW430" s="11"/>
      <c r="TX430" s="11"/>
      <c r="TY430" s="11"/>
      <c r="TZ430" s="11"/>
    </row>
    <row r="431" spans="1:546" x14ac:dyDescent="0.25">
      <c r="A431" s="11"/>
      <c r="F431" s="11"/>
      <c r="J431" s="41"/>
      <c r="K431" s="41"/>
      <c r="L431" s="4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  <c r="EM431" s="11"/>
      <c r="EN431" s="11"/>
      <c r="EO431" s="11"/>
      <c r="EP431" s="11"/>
      <c r="EQ431" s="11"/>
      <c r="ER431" s="11"/>
      <c r="ES431" s="11"/>
      <c r="ET431" s="11"/>
      <c r="EU431" s="11"/>
      <c r="EV431" s="11"/>
      <c r="EW431" s="11"/>
      <c r="EX431" s="11"/>
      <c r="EY431" s="11"/>
      <c r="EZ431" s="11"/>
      <c r="FA431" s="11"/>
      <c r="FB431" s="11"/>
      <c r="FC431" s="11"/>
      <c r="FD431" s="11"/>
      <c r="FE431" s="11"/>
      <c r="FF431" s="11"/>
      <c r="FG431" s="11"/>
      <c r="FH431" s="11"/>
      <c r="FI431" s="11"/>
      <c r="FJ431" s="11"/>
      <c r="FK431" s="11"/>
      <c r="FL431" s="11"/>
      <c r="FM431" s="11"/>
      <c r="FN431" s="11"/>
      <c r="FO431" s="11"/>
      <c r="FP431" s="11"/>
      <c r="FQ431" s="11"/>
      <c r="FR431" s="11"/>
      <c r="FS431" s="11"/>
      <c r="FT431" s="11"/>
      <c r="FU431" s="11"/>
      <c r="FV431" s="11"/>
      <c r="FW431" s="11"/>
      <c r="FX431" s="11"/>
      <c r="FY431" s="11"/>
      <c r="FZ431" s="11"/>
      <c r="GA431" s="11"/>
      <c r="GB431" s="11"/>
      <c r="GC431" s="11"/>
      <c r="GD431" s="11"/>
      <c r="GE431" s="11"/>
      <c r="GF431" s="11"/>
      <c r="GG431" s="11"/>
      <c r="GH431" s="11"/>
      <c r="GI431" s="11"/>
      <c r="GJ431" s="11"/>
      <c r="GK431" s="11"/>
      <c r="GL431" s="11"/>
      <c r="GM431" s="11"/>
      <c r="GN431" s="11"/>
      <c r="GO431" s="11"/>
      <c r="GP431" s="11"/>
      <c r="GQ431" s="11"/>
      <c r="GR431" s="11"/>
      <c r="GS431" s="11"/>
      <c r="GT431" s="11"/>
      <c r="GU431" s="11"/>
      <c r="GV431" s="11"/>
      <c r="GW431" s="11"/>
      <c r="GX431" s="11"/>
      <c r="GY431" s="11"/>
      <c r="GZ431" s="11"/>
      <c r="HA431" s="11"/>
      <c r="HB431" s="11"/>
      <c r="HC431" s="11"/>
      <c r="HD431" s="11"/>
      <c r="HE431" s="11"/>
      <c r="HF431" s="11"/>
      <c r="HG431" s="11"/>
      <c r="HH431" s="11"/>
      <c r="HI431" s="11"/>
      <c r="HJ431" s="11"/>
      <c r="HK431" s="11"/>
      <c r="HL431" s="11"/>
      <c r="HM431" s="11"/>
      <c r="HN431" s="11"/>
      <c r="HO431" s="11"/>
      <c r="HP431" s="11"/>
      <c r="HQ431" s="11"/>
      <c r="HR431" s="11"/>
      <c r="HS431" s="11"/>
      <c r="HT431" s="11"/>
      <c r="HU431" s="11"/>
      <c r="HV431" s="11"/>
      <c r="HW431" s="11"/>
      <c r="HX431" s="11"/>
      <c r="HY431" s="11"/>
      <c r="HZ431" s="11"/>
      <c r="IA431" s="11"/>
      <c r="IB431" s="11"/>
      <c r="IC431" s="11"/>
      <c r="ID431" s="11"/>
      <c r="IE431" s="11"/>
      <c r="IF431" s="11"/>
      <c r="IG431" s="11"/>
      <c r="IH431" s="11"/>
      <c r="II431" s="11"/>
      <c r="IJ431" s="11"/>
      <c r="IK431" s="11"/>
      <c r="IL431" s="11"/>
      <c r="IM431" s="11"/>
      <c r="IN431" s="11"/>
      <c r="IO431" s="11"/>
      <c r="IP431" s="11"/>
      <c r="IQ431" s="11"/>
      <c r="IR431" s="11"/>
      <c r="IS431" s="11"/>
      <c r="IT431" s="11"/>
      <c r="IU431" s="11"/>
      <c r="IV431" s="11"/>
      <c r="IW431" s="11"/>
      <c r="IX431" s="11"/>
      <c r="IY431" s="11"/>
      <c r="IZ431" s="11"/>
      <c r="JA431" s="11"/>
      <c r="JB431" s="11"/>
      <c r="JC431" s="11"/>
      <c r="JD431" s="11"/>
      <c r="JE431" s="11"/>
      <c r="JF431" s="11"/>
      <c r="JG431" s="11"/>
      <c r="JH431" s="11"/>
      <c r="JI431" s="11"/>
      <c r="JJ431" s="11"/>
      <c r="JK431" s="11"/>
      <c r="JL431" s="11"/>
      <c r="JM431" s="11"/>
      <c r="JN431" s="11"/>
      <c r="JO431" s="11"/>
      <c r="JP431" s="11"/>
      <c r="JQ431" s="11"/>
      <c r="JR431" s="11"/>
      <c r="JS431" s="11"/>
      <c r="JT431" s="11"/>
      <c r="JU431" s="11"/>
      <c r="JV431" s="11"/>
      <c r="JW431" s="11"/>
      <c r="JX431" s="11"/>
      <c r="JY431" s="11"/>
      <c r="JZ431" s="11"/>
      <c r="KA431" s="11"/>
      <c r="KB431" s="11"/>
      <c r="KC431" s="11"/>
      <c r="KD431" s="11"/>
      <c r="KE431" s="11"/>
      <c r="KF431" s="11"/>
      <c r="KG431" s="11"/>
      <c r="KH431" s="11"/>
      <c r="KI431" s="11"/>
      <c r="KJ431" s="11"/>
      <c r="KK431" s="11"/>
      <c r="KL431" s="11"/>
      <c r="KM431" s="11"/>
      <c r="KN431" s="11"/>
      <c r="KO431" s="11"/>
      <c r="KP431" s="11"/>
      <c r="KQ431" s="11"/>
      <c r="KR431" s="11"/>
      <c r="KS431" s="11"/>
      <c r="KT431" s="11"/>
      <c r="KU431" s="11"/>
      <c r="KV431" s="11"/>
      <c r="KW431" s="11"/>
      <c r="KX431" s="11"/>
      <c r="KY431" s="11"/>
      <c r="KZ431" s="11"/>
      <c r="LA431" s="11"/>
      <c r="LB431" s="11"/>
      <c r="LC431" s="11"/>
      <c r="LD431" s="11"/>
      <c r="LE431" s="11"/>
      <c r="LF431" s="11"/>
      <c r="LG431" s="11"/>
      <c r="LH431" s="11"/>
      <c r="LI431" s="11"/>
      <c r="LJ431" s="11"/>
      <c r="LK431" s="11"/>
      <c r="LL431" s="11"/>
      <c r="LM431" s="11"/>
      <c r="LN431" s="11"/>
      <c r="LO431" s="11"/>
      <c r="LP431" s="11"/>
      <c r="LQ431" s="11"/>
      <c r="LR431" s="11"/>
      <c r="LS431" s="11"/>
      <c r="LT431" s="11"/>
      <c r="LU431" s="11"/>
      <c r="LV431" s="11"/>
      <c r="LW431" s="11"/>
      <c r="LX431" s="11"/>
      <c r="LY431" s="11"/>
      <c r="LZ431" s="11"/>
      <c r="MA431" s="11"/>
      <c r="MB431" s="11"/>
      <c r="MC431" s="11"/>
      <c r="MD431" s="11"/>
      <c r="ME431" s="11"/>
      <c r="MF431" s="11"/>
      <c r="MG431" s="11"/>
      <c r="MH431" s="11"/>
      <c r="MI431" s="11"/>
      <c r="MJ431" s="11"/>
      <c r="MK431" s="11"/>
      <c r="ML431" s="11"/>
      <c r="MM431" s="11"/>
      <c r="MN431" s="11"/>
      <c r="MO431" s="11"/>
      <c r="MP431" s="11"/>
      <c r="MQ431" s="11"/>
      <c r="MR431" s="11"/>
      <c r="MS431" s="11"/>
      <c r="MT431" s="11"/>
      <c r="MU431" s="11"/>
      <c r="MV431" s="11"/>
      <c r="MW431" s="11"/>
      <c r="MX431" s="11"/>
      <c r="MY431" s="11"/>
      <c r="MZ431" s="11"/>
      <c r="NA431" s="11"/>
      <c r="NB431" s="11"/>
      <c r="NC431" s="11"/>
      <c r="ND431" s="11"/>
      <c r="NE431" s="11"/>
      <c r="NF431" s="11"/>
      <c r="NG431" s="11"/>
      <c r="NH431" s="11"/>
      <c r="NI431" s="11"/>
      <c r="NJ431" s="11"/>
      <c r="NK431" s="11"/>
      <c r="NL431" s="11"/>
      <c r="NM431" s="11"/>
      <c r="NN431" s="11"/>
      <c r="NO431" s="11"/>
      <c r="NP431" s="11"/>
      <c r="NQ431" s="11"/>
      <c r="NR431" s="11"/>
      <c r="NS431" s="11"/>
      <c r="NT431" s="11"/>
      <c r="NU431" s="11"/>
      <c r="NV431" s="11"/>
      <c r="NW431" s="11"/>
      <c r="NX431" s="11"/>
      <c r="NY431" s="11"/>
      <c r="NZ431" s="11"/>
      <c r="OA431" s="11"/>
      <c r="OB431" s="11"/>
      <c r="OC431" s="11"/>
      <c r="OD431" s="11"/>
      <c r="OE431" s="11"/>
      <c r="OF431" s="11"/>
      <c r="OG431" s="11"/>
      <c r="OH431" s="11"/>
      <c r="OI431" s="11"/>
      <c r="OJ431" s="11"/>
      <c r="OK431" s="11"/>
      <c r="OL431" s="11"/>
      <c r="OM431" s="11"/>
      <c r="ON431" s="11"/>
      <c r="OO431" s="11"/>
      <c r="OP431" s="11"/>
      <c r="OQ431" s="11"/>
      <c r="OR431" s="11"/>
      <c r="OS431" s="11"/>
      <c r="OT431" s="11"/>
      <c r="OU431" s="11"/>
      <c r="OV431" s="11"/>
      <c r="OW431" s="11"/>
      <c r="OX431" s="11"/>
      <c r="OY431" s="11"/>
      <c r="OZ431" s="11"/>
      <c r="PA431" s="11"/>
      <c r="PB431" s="11"/>
      <c r="PC431" s="11"/>
      <c r="PD431" s="11"/>
      <c r="PE431" s="11"/>
      <c r="PF431" s="11"/>
      <c r="PG431" s="11"/>
      <c r="PH431" s="11"/>
      <c r="PI431" s="11"/>
      <c r="PJ431" s="11"/>
      <c r="PK431" s="11"/>
      <c r="PL431" s="11"/>
      <c r="PM431" s="11"/>
      <c r="PN431" s="11"/>
      <c r="PO431" s="11"/>
      <c r="PP431" s="11"/>
      <c r="PQ431" s="11"/>
      <c r="PR431" s="11"/>
      <c r="PS431" s="11"/>
      <c r="PT431" s="11"/>
      <c r="PU431" s="11"/>
      <c r="PV431" s="11"/>
      <c r="PW431" s="11"/>
      <c r="PX431" s="11"/>
      <c r="PY431" s="11"/>
      <c r="PZ431" s="11"/>
      <c r="QA431" s="11"/>
      <c r="QB431" s="11"/>
      <c r="QC431" s="11"/>
      <c r="QD431" s="11"/>
      <c r="QE431" s="11"/>
      <c r="QF431" s="11"/>
      <c r="QG431" s="11"/>
      <c r="QH431" s="11"/>
      <c r="QI431" s="11"/>
      <c r="QJ431" s="11"/>
      <c r="QK431" s="11"/>
      <c r="QL431" s="11"/>
      <c r="QM431" s="11"/>
      <c r="QN431" s="11"/>
      <c r="QO431" s="11"/>
      <c r="QP431" s="11"/>
      <c r="QQ431" s="11"/>
      <c r="QR431" s="11"/>
      <c r="QS431" s="11"/>
      <c r="QT431" s="11"/>
      <c r="QU431" s="11"/>
      <c r="QV431" s="11"/>
      <c r="QW431" s="11"/>
      <c r="QX431" s="11"/>
      <c r="QY431" s="11"/>
      <c r="QZ431" s="11"/>
      <c r="RA431" s="11"/>
      <c r="RB431" s="11"/>
      <c r="RC431" s="11"/>
      <c r="RD431" s="11"/>
      <c r="RE431" s="11"/>
      <c r="RF431" s="11"/>
      <c r="RG431" s="11"/>
      <c r="RH431" s="11"/>
      <c r="RI431" s="11"/>
      <c r="RJ431" s="11"/>
      <c r="RK431" s="11"/>
      <c r="RL431" s="11"/>
      <c r="RM431" s="11"/>
      <c r="RN431" s="11"/>
      <c r="RO431" s="11"/>
      <c r="RP431" s="11"/>
      <c r="RQ431" s="11"/>
      <c r="RR431" s="11"/>
      <c r="RS431" s="11"/>
      <c r="RT431" s="11"/>
      <c r="RU431" s="11"/>
      <c r="RV431" s="11"/>
      <c r="RW431" s="11"/>
      <c r="RX431" s="11"/>
      <c r="RY431" s="11"/>
      <c r="RZ431" s="11"/>
      <c r="SA431" s="11"/>
      <c r="SB431" s="11"/>
      <c r="SC431" s="11"/>
      <c r="SD431" s="11"/>
      <c r="SE431" s="11"/>
      <c r="SF431" s="11"/>
      <c r="SG431" s="11"/>
      <c r="SH431" s="11"/>
      <c r="SI431" s="11"/>
      <c r="SJ431" s="11"/>
      <c r="SK431" s="11"/>
      <c r="SL431" s="11"/>
      <c r="SM431" s="11"/>
      <c r="SN431" s="11"/>
      <c r="SO431" s="11"/>
      <c r="SP431" s="11"/>
      <c r="SQ431" s="11"/>
      <c r="SR431" s="11"/>
      <c r="SS431" s="11"/>
      <c r="ST431" s="11"/>
      <c r="SU431" s="11"/>
      <c r="SV431" s="11"/>
      <c r="SW431" s="11"/>
      <c r="SX431" s="11"/>
      <c r="SY431" s="11"/>
      <c r="SZ431" s="11"/>
      <c r="TA431" s="11"/>
      <c r="TB431" s="11"/>
      <c r="TC431" s="11"/>
      <c r="TD431" s="11"/>
      <c r="TE431" s="11"/>
      <c r="TF431" s="11"/>
      <c r="TG431" s="11"/>
      <c r="TH431" s="11"/>
      <c r="TI431" s="11"/>
      <c r="TJ431" s="11"/>
      <c r="TK431" s="11"/>
      <c r="TL431" s="11"/>
      <c r="TM431" s="11"/>
      <c r="TN431" s="11"/>
      <c r="TO431" s="11"/>
      <c r="TP431" s="11"/>
      <c r="TQ431" s="11"/>
      <c r="TR431" s="11"/>
      <c r="TS431" s="11"/>
      <c r="TT431" s="11"/>
      <c r="TU431" s="11"/>
      <c r="TV431" s="11"/>
      <c r="TW431" s="11"/>
      <c r="TX431" s="11"/>
      <c r="TY431" s="11"/>
      <c r="TZ431" s="11"/>
    </row>
    <row r="432" spans="1:546" x14ac:dyDescent="0.25">
      <c r="A432" s="11"/>
      <c r="F432" s="11"/>
      <c r="J432" s="41"/>
      <c r="K432" s="41"/>
      <c r="L432" s="4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  <c r="EM432" s="11"/>
      <c r="EN432" s="11"/>
      <c r="EO432" s="11"/>
      <c r="EP432" s="11"/>
      <c r="EQ432" s="11"/>
      <c r="ER432" s="11"/>
      <c r="ES432" s="11"/>
      <c r="ET432" s="11"/>
      <c r="EU432" s="11"/>
      <c r="EV432" s="11"/>
      <c r="EW432" s="11"/>
      <c r="EX432" s="11"/>
      <c r="EY432" s="11"/>
      <c r="EZ432" s="11"/>
      <c r="FA432" s="11"/>
      <c r="FB432" s="11"/>
      <c r="FC432" s="11"/>
      <c r="FD432" s="11"/>
      <c r="FE432" s="11"/>
      <c r="FF432" s="11"/>
      <c r="FG432" s="11"/>
      <c r="FH432" s="11"/>
      <c r="FI432" s="11"/>
      <c r="FJ432" s="11"/>
      <c r="FK432" s="11"/>
      <c r="FL432" s="11"/>
      <c r="FM432" s="11"/>
      <c r="FN432" s="11"/>
      <c r="FO432" s="11"/>
      <c r="FP432" s="11"/>
      <c r="FQ432" s="11"/>
      <c r="FR432" s="11"/>
      <c r="FS432" s="11"/>
      <c r="FT432" s="11"/>
      <c r="FU432" s="11"/>
      <c r="FV432" s="11"/>
      <c r="FW432" s="11"/>
      <c r="FX432" s="11"/>
      <c r="FY432" s="11"/>
      <c r="FZ432" s="11"/>
      <c r="GA432" s="11"/>
      <c r="GB432" s="11"/>
      <c r="GC432" s="11"/>
      <c r="GD432" s="11"/>
      <c r="GE432" s="11"/>
      <c r="GF432" s="11"/>
      <c r="GG432" s="11"/>
      <c r="GH432" s="11"/>
      <c r="GI432" s="11"/>
      <c r="GJ432" s="11"/>
      <c r="GK432" s="11"/>
      <c r="GL432" s="11"/>
      <c r="GM432" s="11"/>
      <c r="GN432" s="11"/>
      <c r="GO432" s="11"/>
      <c r="GP432" s="11"/>
      <c r="GQ432" s="11"/>
      <c r="GR432" s="11"/>
      <c r="GS432" s="11"/>
      <c r="GT432" s="11"/>
      <c r="GU432" s="11"/>
      <c r="GV432" s="11"/>
      <c r="GW432" s="11"/>
      <c r="GX432" s="11"/>
      <c r="GY432" s="11"/>
      <c r="GZ432" s="11"/>
      <c r="HA432" s="11"/>
      <c r="HB432" s="11"/>
      <c r="HC432" s="11"/>
      <c r="HD432" s="11"/>
      <c r="HE432" s="11"/>
      <c r="HF432" s="11"/>
      <c r="HG432" s="11"/>
      <c r="HH432" s="11"/>
      <c r="HI432" s="11"/>
      <c r="HJ432" s="11"/>
      <c r="HK432" s="11"/>
      <c r="HL432" s="11"/>
      <c r="HM432" s="11"/>
      <c r="HN432" s="11"/>
      <c r="HO432" s="11"/>
      <c r="HP432" s="11"/>
      <c r="HQ432" s="11"/>
      <c r="HR432" s="11"/>
      <c r="HS432" s="11"/>
      <c r="HT432" s="11"/>
      <c r="HU432" s="11"/>
      <c r="HV432" s="11"/>
      <c r="HW432" s="11"/>
      <c r="HX432" s="11"/>
      <c r="HY432" s="11"/>
      <c r="HZ432" s="11"/>
      <c r="IA432" s="11"/>
      <c r="IB432" s="11"/>
      <c r="IC432" s="11"/>
      <c r="ID432" s="11"/>
      <c r="IE432" s="11"/>
      <c r="IF432" s="11"/>
      <c r="IG432" s="11"/>
      <c r="IH432" s="11"/>
      <c r="II432" s="11"/>
      <c r="IJ432" s="11"/>
      <c r="IK432" s="11"/>
      <c r="IL432" s="11"/>
      <c r="IM432" s="11"/>
      <c r="IN432" s="11"/>
      <c r="IO432" s="11"/>
      <c r="IP432" s="11"/>
      <c r="IQ432" s="11"/>
      <c r="IR432" s="11"/>
      <c r="IS432" s="11"/>
      <c r="IT432" s="11"/>
      <c r="IU432" s="11"/>
      <c r="IV432" s="11"/>
      <c r="IW432" s="11"/>
      <c r="IX432" s="11"/>
      <c r="IY432" s="11"/>
      <c r="IZ432" s="11"/>
      <c r="JA432" s="11"/>
      <c r="JB432" s="11"/>
      <c r="JC432" s="11"/>
      <c r="JD432" s="11"/>
      <c r="JE432" s="11"/>
      <c r="JF432" s="11"/>
      <c r="JG432" s="11"/>
      <c r="JH432" s="11"/>
      <c r="JI432" s="11"/>
      <c r="JJ432" s="11"/>
      <c r="JK432" s="11"/>
      <c r="JL432" s="11"/>
      <c r="JM432" s="11"/>
      <c r="JN432" s="11"/>
      <c r="JO432" s="11"/>
      <c r="JP432" s="11"/>
      <c r="JQ432" s="11"/>
      <c r="JR432" s="11"/>
      <c r="JS432" s="11"/>
      <c r="JT432" s="11"/>
      <c r="JU432" s="11"/>
      <c r="JV432" s="11"/>
      <c r="JW432" s="11"/>
      <c r="JX432" s="11"/>
      <c r="JY432" s="11"/>
      <c r="JZ432" s="11"/>
      <c r="KA432" s="11"/>
      <c r="KB432" s="11"/>
      <c r="KC432" s="11"/>
      <c r="KD432" s="11"/>
      <c r="KE432" s="11"/>
      <c r="KF432" s="11"/>
      <c r="KG432" s="11"/>
      <c r="KH432" s="11"/>
      <c r="KI432" s="11"/>
      <c r="KJ432" s="11"/>
      <c r="KK432" s="11"/>
      <c r="KL432" s="11"/>
      <c r="KM432" s="11"/>
      <c r="KN432" s="11"/>
      <c r="KO432" s="11"/>
      <c r="KP432" s="11"/>
      <c r="KQ432" s="11"/>
      <c r="KR432" s="11"/>
      <c r="KS432" s="11"/>
      <c r="KT432" s="11"/>
      <c r="KU432" s="11"/>
      <c r="KV432" s="11"/>
      <c r="KW432" s="11"/>
      <c r="KX432" s="11"/>
      <c r="KY432" s="11"/>
      <c r="KZ432" s="11"/>
      <c r="LA432" s="11"/>
      <c r="LB432" s="11"/>
      <c r="LC432" s="11"/>
      <c r="LD432" s="11"/>
      <c r="LE432" s="11"/>
      <c r="LF432" s="11"/>
      <c r="LG432" s="11"/>
      <c r="LH432" s="11"/>
      <c r="LI432" s="11"/>
      <c r="LJ432" s="11"/>
      <c r="LK432" s="11"/>
      <c r="LL432" s="11"/>
      <c r="LM432" s="11"/>
      <c r="LN432" s="11"/>
      <c r="LO432" s="11"/>
      <c r="LP432" s="11"/>
      <c r="LQ432" s="11"/>
      <c r="LR432" s="11"/>
      <c r="LS432" s="11"/>
      <c r="LT432" s="11"/>
      <c r="LU432" s="11"/>
      <c r="LV432" s="11"/>
      <c r="LW432" s="11"/>
      <c r="LX432" s="11"/>
      <c r="LY432" s="11"/>
      <c r="LZ432" s="11"/>
      <c r="MA432" s="11"/>
      <c r="MB432" s="11"/>
      <c r="MC432" s="11"/>
      <c r="MD432" s="11"/>
      <c r="ME432" s="11"/>
      <c r="MF432" s="11"/>
      <c r="MG432" s="11"/>
      <c r="MH432" s="11"/>
      <c r="MI432" s="11"/>
      <c r="MJ432" s="11"/>
      <c r="MK432" s="11"/>
      <c r="ML432" s="11"/>
      <c r="MM432" s="11"/>
      <c r="MN432" s="11"/>
      <c r="MO432" s="11"/>
      <c r="MP432" s="11"/>
      <c r="MQ432" s="11"/>
      <c r="MR432" s="11"/>
      <c r="MS432" s="11"/>
      <c r="MT432" s="11"/>
      <c r="MU432" s="11"/>
      <c r="MV432" s="11"/>
      <c r="MW432" s="11"/>
      <c r="MX432" s="11"/>
      <c r="MY432" s="11"/>
      <c r="MZ432" s="11"/>
      <c r="NA432" s="11"/>
      <c r="NB432" s="11"/>
      <c r="NC432" s="11"/>
      <c r="ND432" s="11"/>
      <c r="NE432" s="11"/>
      <c r="NF432" s="11"/>
      <c r="NG432" s="11"/>
      <c r="NH432" s="11"/>
      <c r="NI432" s="11"/>
      <c r="NJ432" s="11"/>
      <c r="NK432" s="11"/>
      <c r="NL432" s="11"/>
      <c r="NM432" s="11"/>
      <c r="NN432" s="11"/>
      <c r="NO432" s="11"/>
      <c r="NP432" s="11"/>
      <c r="NQ432" s="11"/>
      <c r="NR432" s="11"/>
      <c r="NS432" s="11"/>
      <c r="NT432" s="11"/>
      <c r="NU432" s="11"/>
      <c r="NV432" s="11"/>
      <c r="NW432" s="11"/>
      <c r="NX432" s="11"/>
      <c r="NY432" s="11"/>
      <c r="NZ432" s="11"/>
      <c r="OA432" s="11"/>
      <c r="OB432" s="11"/>
      <c r="OC432" s="11"/>
      <c r="OD432" s="11"/>
      <c r="OE432" s="11"/>
      <c r="OF432" s="11"/>
      <c r="OG432" s="11"/>
      <c r="OH432" s="11"/>
      <c r="OI432" s="11"/>
      <c r="OJ432" s="11"/>
      <c r="OK432" s="11"/>
      <c r="OL432" s="11"/>
      <c r="OM432" s="11"/>
      <c r="ON432" s="11"/>
      <c r="OO432" s="11"/>
      <c r="OP432" s="11"/>
      <c r="OQ432" s="11"/>
      <c r="OR432" s="11"/>
      <c r="OS432" s="11"/>
      <c r="OT432" s="11"/>
      <c r="OU432" s="11"/>
      <c r="OV432" s="11"/>
      <c r="OW432" s="11"/>
      <c r="OX432" s="11"/>
      <c r="OY432" s="11"/>
      <c r="OZ432" s="11"/>
      <c r="PA432" s="11"/>
      <c r="PB432" s="11"/>
      <c r="PC432" s="11"/>
      <c r="PD432" s="11"/>
      <c r="PE432" s="11"/>
      <c r="PF432" s="11"/>
      <c r="PG432" s="11"/>
      <c r="PH432" s="11"/>
      <c r="PI432" s="11"/>
      <c r="PJ432" s="11"/>
      <c r="PK432" s="11"/>
      <c r="PL432" s="11"/>
      <c r="PM432" s="11"/>
      <c r="PN432" s="11"/>
      <c r="PO432" s="11"/>
      <c r="PP432" s="11"/>
      <c r="PQ432" s="11"/>
      <c r="PR432" s="11"/>
      <c r="PS432" s="11"/>
      <c r="PT432" s="11"/>
      <c r="PU432" s="11"/>
      <c r="PV432" s="11"/>
      <c r="PW432" s="11"/>
      <c r="PX432" s="11"/>
      <c r="PY432" s="11"/>
      <c r="PZ432" s="11"/>
      <c r="QA432" s="11"/>
      <c r="QB432" s="11"/>
      <c r="QC432" s="11"/>
      <c r="QD432" s="11"/>
      <c r="QE432" s="11"/>
      <c r="QF432" s="11"/>
      <c r="QG432" s="11"/>
      <c r="QH432" s="11"/>
      <c r="QI432" s="11"/>
      <c r="QJ432" s="11"/>
      <c r="QK432" s="11"/>
      <c r="QL432" s="11"/>
      <c r="QM432" s="11"/>
      <c r="QN432" s="11"/>
      <c r="QO432" s="11"/>
      <c r="QP432" s="11"/>
      <c r="QQ432" s="11"/>
      <c r="QR432" s="11"/>
      <c r="QS432" s="11"/>
      <c r="QT432" s="11"/>
      <c r="QU432" s="11"/>
      <c r="QV432" s="11"/>
      <c r="QW432" s="11"/>
      <c r="QX432" s="11"/>
      <c r="QY432" s="11"/>
      <c r="QZ432" s="11"/>
      <c r="RA432" s="11"/>
      <c r="RB432" s="11"/>
      <c r="RC432" s="11"/>
      <c r="RD432" s="11"/>
      <c r="RE432" s="11"/>
      <c r="RF432" s="11"/>
      <c r="RG432" s="11"/>
      <c r="RH432" s="11"/>
      <c r="RI432" s="11"/>
      <c r="RJ432" s="11"/>
      <c r="RK432" s="11"/>
      <c r="RL432" s="11"/>
      <c r="RM432" s="11"/>
      <c r="RN432" s="11"/>
      <c r="RO432" s="11"/>
      <c r="RP432" s="11"/>
      <c r="RQ432" s="11"/>
      <c r="RR432" s="11"/>
      <c r="RS432" s="11"/>
      <c r="RT432" s="11"/>
      <c r="RU432" s="11"/>
      <c r="RV432" s="11"/>
      <c r="RW432" s="11"/>
      <c r="RX432" s="11"/>
      <c r="RY432" s="11"/>
      <c r="RZ432" s="11"/>
      <c r="SA432" s="11"/>
      <c r="SB432" s="11"/>
      <c r="SC432" s="11"/>
      <c r="SD432" s="11"/>
      <c r="SE432" s="11"/>
      <c r="SF432" s="11"/>
      <c r="SG432" s="11"/>
      <c r="SH432" s="11"/>
      <c r="SI432" s="11"/>
      <c r="SJ432" s="11"/>
      <c r="SK432" s="11"/>
      <c r="SL432" s="11"/>
      <c r="SM432" s="11"/>
      <c r="SN432" s="11"/>
      <c r="SO432" s="11"/>
      <c r="SP432" s="11"/>
      <c r="SQ432" s="11"/>
      <c r="SR432" s="11"/>
      <c r="SS432" s="11"/>
      <c r="ST432" s="11"/>
      <c r="SU432" s="11"/>
      <c r="SV432" s="11"/>
      <c r="SW432" s="11"/>
      <c r="SX432" s="11"/>
      <c r="SY432" s="11"/>
      <c r="SZ432" s="11"/>
      <c r="TA432" s="11"/>
      <c r="TB432" s="11"/>
      <c r="TC432" s="11"/>
      <c r="TD432" s="11"/>
      <c r="TE432" s="11"/>
      <c r="TF432" s="11"/>
      <c r="TG432" s="11"/>
      <c r="TH432" s="11"/>
      <c r="TI432" s="11"/>
      <c r="TJ432" s="11"/>
      <c r="TK432" s="11"/>
      <c r="TL432" s="11"/>
      <c r="TM432" s="11"/>
      <c r="TN432" s="11"/>
      <c r="TO432" s="11"/>
      <c r="TP432" s="11"/>
      <c r="TQ432" s="11"/>
      <c r="TR432" s="11"/>
      <c r="TS432" s="11"/>
      <c r="TT432" s="11"/>
      <c r="TU432" s="11"/>
      <c r="TV432" s="11"/>
      <c r="TW432" s="11"/>
      <c r="TX432" s="11"/>
      <c r="TY432" s="11"/>
      <c r="TZ432" s="11"/>
    </row>
    <row r="433" spans="1:546" x14ac:dyDescent="0.25">
      <c r="A433" s="11"/>
      <c r="F433" s="11"/>
      <c r="J433" s="41"/>
      <c r="K433" s="41"/>
      <c r="L433" s="4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  <c r="EM433" s="11"/>
      <c r="EN433" s="11"/>
      <c r="EO433" s="11"/>
      <c r="EP433" s="11"/>
      <c r="EQ433" s="11"/>
      <c r="ER433" s="11"/>
      <c r="ES433" s="11"/>
      <c r="ET433" s="11"/>
      <c r="EU433" s="11"/>
      <c r="EV433" s="11"/>
      <c r="EW433" s="11"/>
      <c r="EX433" s="11"/>
      <c r="EY433" s="11"/>
      <c r="EZ433" s="11"/>
      <c r="FA433" s="11"/>
      <c r="FB433" s="11"/>
      <c r="FC433" s="11"/>
      <c r="FD433" s="11"/>
      <c r="FE433" s="11"/>
      <c r="FF433" s="11"/>
      <c r="FG433" s="11"/>
      <c r="FH433" s="11"/>
      <c r="FI433" s="11"/>
      <c r="FJ433" s="11"/>
      <c r="FK433" s="11"/>
      <c r="FL433" s="11"/>
      <c r="FM433" s="11"/>
      <c r="FN433" s="11"/>
      <c r="FO433" s="11"/>
      <c r="FP433" s="11"/>
      <c r="FQ433" s="11"/>
      <c r="FR433" s="11"/>
      <c r="FS433" s="11"/>
      <c r="FT433" s="11"/>
      <c r="FU433" s="11"/>
      <c r="FV433" s="11"/>
      <c r="FW433" s="11"/>
      <c r="FX433" s="11"/>
      <c r="FY433" s="11"/>
      <c r="FZ433" s="11"/>
      <c r="GA433" s="11"/>
      <c r="GB433" s="11"/>
      <c r="GC433" s="11"/>
      <c r="GD433" s="11"/>
      <c r="GE433" s="11"/>
      <c r="GF433" s="11"/>
      <c r="GG433" s="11"/>
      <c r="GH433" s="11"/>
      <c r="GI433" s="11"/>
      <c r="GJ433" s="11"/>
      <c r="GK433" s="11"/>
      <c r="GL433" s="11"/>
      <c r="GM433" s="11"/>
      <c r="GN433" s="11"/>
      <c r="GO433" s="11"/>
      <c r="GP433" s="11"/>
      <c r="GQ433" s="11"/>
      <c r="GR433" s="11"/>
      <c r="GS433" s="11"/>
      <c r="GT433" s="11"/>
      <c r="GU433" s="11"/>
      <c r="GV433" s="11"/>
      <c r="GW433" s="11"/>
      <c r="GX433" s="11"/>
      <c r="GY433" s="11"/>
      <c r="GZ433" s="11"/>
      <c r="HA433" s="11"/>
      <c r="HB433" s="11"/>
      <c r="HC433" s="11"/>
      <c r="HD433" s="11"/>
      <c r="HE433" s="11"/>
      <c r="HF433" s="11"/>
      <c r="HG433" s="11"/>
      <c r="HH433" s="11"/>
      <c r="HI433" s="11"/>
      <c r="HJ433" s="11"/>
      <c r="HK433" s="11"/>
      <c r="HL433" s="11"/>
      <c r="HM433" s="11"/>
      <c r="HN433" s="11"/>
      <c r="HO433" s="11"/>
      <c r="HP433" s="11"/>
      <c r="HQ433" s="11"/>
      <c r="HR433" s="11"/>
      <c r="HS433" s="11"/>
      <c r="HT433" s="11"/>
      <c r="HU433" s="11"/>
      <c r="HV433" s="11"/>
      <c r="HW433" s="11"/>
      <c r="HX433" s="11"/>
      <c r="HY433" s="11"/>
      <c r="HZ433" s="11"/>
      <c r="IA433" s="11"/>
      <c r="IB433" s="11"/>
      <c r="IC433" s="11"/>
      <c r="ID433" s="11"/>
      <c r="IE433" s="11"/>
      <c r="IF433" s="11"/>
      <c r="IG433" s="11"/>
      <c r="IH433" s="11"/>
      <c r="II433" s="11"/>
      <c r="IJ433" s="11"/>
      <c r="IK433" s="11"/>
      <c r="IL433" s="11"/>
      <c r="IM433" s="11"/>
      <c r="IN433" s="11"/>
      <c r="IO433" s="11"/>
      <c r="IP433" s="11"/>
      <c r="IQ433" s="11"/>
      <c r="IR433" s="11"/>
      <c r="IS433" s="11"/>
      <c r="IT433" s="11"/>
      <c r="IU433" s="11"/>
      <c r="IV433" s="11"/>
      <c r="IW433" s="11"/>
      <c r="IX433" s="11"/>
      <c r="IY433" s="11"/>
      <c r="IZ433" s="11"/>
      <c r="JA433" s="11"/>
      <c r="JB433" s="11"/>
      <c r="JC433" s="11"/>
      <c r="JD433" s="11"/>
      <c r="JE433" s="11"/>
      <c r="JF433" s="11"/>
      <c r="JG433" s="11"/>
      <c r="JH433" s="11"/>
      <c r="JI433" s="11"/>
      <c r="JJ433" s="11"/>
      <c r="JK433" s="11"/>
      <c r="JL433" s="11"/>
      <c r="JM433" s="11"/>
      <c r="JN433" s="11"/>
      <c r="JO433" s="11"/>
      <c r="JP433" s="11"/>
      <c r="JQ433" s="11"/>
      <c r="JR433" s="11"/>
      <c r="JS433" s="11"/>
      <c r="JT433" s="11"/>
      <c r="JU433" s="11"/>
      <c r="JV433" s="11"/>
      <c r="JW433" s="11"/>
      <c r="JX433" s="11"/>
      <c r="JY433" s="11"/>
      <c r="JZ433" s="11"/>
      <c r="KA433" s="11"/>
      <c r="KB433" s="11"/>
      <c r="KC433" s="11"/>
      <c r="KD433" s="11"/>
      <c r="KE433" s="11"/>
      <c r="KF433" s="11"/>
      <c r="KG433" s="11"/>
      <c r="KH433" s="11"/>
      <c r="KI433" s="11"/>
      <c r="KJ433" s="11"/>
      <c r="KK433" s="11"/>
      <c r="KL433" s="11"/>
      <c r="KM433" s="11"/>
      <c r="KN433" s="11"/>
      <c r="KO433" s="11"/>
      <c r="KP433" s="11"/>
      <c r="KQ433" s="11"/>
      <c r="KR433" s="11"/>
      <c r="KS433" s="11"/>
      <c r="KT433" s="11"/>
      <c r="KU433" s="11"/>
      <c r="KV433" s="11"/>
      <c r="KW433" s="11"/>
      <c r="KX433" s="11"/>
      <c r="KY433" s="11"/>
      <c r="KZ433" s="11"/>
      <c r="LA433" s="11"/>
      <c r="LB433" s="11"/>
      <c r="LC433" s="11"/>
      <c r="LD433" s="11"/>
      <c r="LE433" s="11"/>
      <c r="LF433" s="11"/>
      <c r="LG433" s="11"/>
      <c r="LH433" s="11"/>
      <c r="LI433" s="11"/>
      <c r="LJ433" s="11"/>
      <c r="LK433" s="11"/>
      <c r="LL433" s="11"/>
      <c r="LM433" s="11"/>
      <c r="LN433" s="11"/>
      <c r="LO433" s="11"/>
      <c r="LP433" s="11"/>
      <c r="LQ433" s="11"/>
      <c r="LR433" s="11"/>
      <c r="LS433" s="11"/>
      <c r="LT433" s="11"/>
      <c r="LU433" s="11"/>
      <c r="LV433" s="11"/>
      <c r="LW433" s="11"/>
      <c r="LX433" s="11"/>
      <c r="LY433" s="11"/>
      <c r="LZ433" s="11"/>
      <c r="MA433" s="11"/>
      <c r="MB433" s="11"/>
      <c r="MC433" s="11"/>
      <c r="MD433" s="11"/>
      <c r="ME433" s="11"/>
      <c r="MF433" s="11"/>
      <c r="MG433" s="11"/>
      <c r="MH433" s="11"/>
      <c r="MI433" s="11"/>
      <c r="MJ433" s="11"/>
      <c r="MK433" s="11"/>
      <c r="ML433" s="11"/>
      <c r="MM433" s="11"/>
      <c r="MN433" s="11"/>
      <c r="MO433" s="11"/>
      <c r="MP433" s="11"/>
      <c r="MQ433" s="11"/>
      <c r="MR433" s="11"/>
      <c r="MS433" s="11"/>
      <c r="MT433" s="11"/>
      <c r="MU433" s="11"/>
      <c r="MV433" s="11"/>
      <c r="MW433" s="11"/>
      <c r="MX433" s="11"/>
      <c r="MY433" s="11"/>
      <c r="MZ433" s="11"/>
      <c r="NA433" s="11"/>
      <c r="NB433" s="11"/>
      <c r="NC433" s="11"/>
      <c r="ND433" s="11"/>
      <c r="NE433" s="11"/>
      <c r="NF433" s="11"/>
      <c r="NG433" s="11"/>
      <c r="NH433" s="11"/>
      <c r="NI433" s="11"/>
      <c r="NJ433" s="11"/>
      <c r="NK433" s="11"/>
      <c r="NL433" s="11"/>
      <c r="NM433" s="11"/>
      <c r="NN433" s="11"/>
      <c r="NO433" s="11"/>
      <c r="NP433" s="11"/>
      <c r="NQ433" s="11"/>
      <c r="NR433" s="11"/>
      <c r="NS433" s="11"/>
      <c r="NT433" s="11"/>
      <c r="NU433" s="11"/>
      <c r="NV433" s="11"/>
      <c r="NW433" s="11"/>
      <c r="NX433" s="11"/>
      <c r="NY433" s="11"/>
      <c r="NZ433" s="11"/>
      <c r="OA433" s="11"/>
      <c r="OB433" s="11"/>
      <c r="OC433" s="11"/>
      <c r="OD433" s="11"/>
      <c r="OE433" s="11"/>
      <c r="OF433" s="11"/>
      <c r="OG433" s="11"/>
      <c r="OH433" s="11"/>
      <c r="OI433" s="11"/>
      <c r="OJ433" s="11"/>
      <c r="OK433" s="11"/>
      <c r="OL433" s="11"/>
      <c r="OM433" s="11"/>
      <c r="ON433" s="11"/>
      <c r="OO433" s="11"/>
      <c r="OP433" s="11"/>
      <c r="OQ433" s="11"/>
      <c r="OR433" s="11"/>
      <c r="OS433" s="11"/>
      <c r="OT433" s="11"/>
      <c r="OU433" s="11"/>
      <c r="OV433" s="11"/>
      <c r="OW433" s="11"/>
      <c r="OX433" s="11"/>
      <c r="OY433" s="11"/>
      <c r="OZ433" s="11"/>
      <c r="PA433" s="11"/>
      <c r="PB433" s="11"/>
      <c r="PC433" s="11"/>
      <c r="PD433" s="11"/>
      <c r="PE433" s="11"/>
      <c r="PF433" s="11"/>
      <c r="PG433" s="11"/>
      <c r="PH433" s="11"/>
      <c r="PI433" s="11"/>
      <c r="PJ433" s="11"/>
      <c r="PK433" s="11"/>
      <c r="PL433" s="11"/>
      <c r="PM433" s="11"/>
      <c r="PN433" s="11"/>
      <c r="PO433" s="11"/>
      <c r="PP433" s="11"/>
      <c r="PQ433" s="11"/>
      <c r="PR433" s="11"/>
      <c r="PS433" s="11"/>
      <c r="PT433" s="11"/>
      <c r="PU433" s="11"/>
      <c r="PV433" s="11"/>
      <c r="PW433" s="11"/>
      <c r="PX433" s="11"/>
      <c r="PY433" s="11"/>
      <c r="PZ433" s="11"/>
      <c r="QA433" s="11"/>
      <c r="QB433" s="11"/>
      <c r="QC433" s="11"/>
      <c r="QD433" s="11"/>
      <c r="QE433" s="11"/>
      <c r="QF433" s="11"/>
      <c r="QG433" s="11"/>
      <c r="QH433" s="11"/>
      <c r="QI433" s="11"/>
      <c r="QJ433" s="11"/>
      <c r="QK433" s="11"/>
      <c r="QL433" s="11"/>
      <c r="QM433" s="11"/>
      <c r="QN433" s="11"/>
      <c r="QO433" s="11"/>
      <c r="QP433" s="11"/>
      <c r="QQ433" s="11"/>
      <c r="QR433" s="11"/>
      <c r="QS433" s="11"/>
      <c r="QT433" s="11"/>
      <c r="QU433" s="11"/>
      <c r="QV433" s="11"/>
      <c r="QW433" s="11"/>
      <c r="QX433" s="11"/>
      <c r="QY433" s="11"/>
      <c r="QZ433" s="11"/>
      <c r="RA433" s="11"/>
      <c r="RB433" s="11"/>
      <c r="RC433" s="11"/>
      <c r="RD433" s="11"/>
      <c r="RE433" s="11"/>
      <c r="RF433" s="11"/>
      <c r="RG433" s="11"/>
      <c r="RH433" s="11"/>
      <c r="RI433" s="11"/>
      <c r="RJ433" s="11"/>
      <c r="RK433" s="11"/>
      <c r="RL433" s="11"/>
      <c r="RM433" s="11"/>
      <c r="RN433" s="11"/>
      <c r="RO433" s="11"/>
      <c r="RP433" s="11"/>
      <c r="RQ433" s="11"/>
      <c r="RR433" s="11"/>
      <c r="RS433" s="11"/>
      <c r="RT433" s="11"/>
      <c r="RU433" s="11"/>
      <c r="RV433" s="11"/>
      <c r="RW433" s="11"/>
      <c r="RX433" s="11"/>
      <c r="RY433" s="11"/>
      <c r="RZ433" s="11"/>
      <c r="SA433" s="11"/>
      <c r="SB433" s="11"/>
      <c r="SC433" s="11"/>
      <c r="SD433" s="11"/>
      <c r="SE433" s="11"/>
      <c r="SF433" s="11"/>
      <c r="SG433" s="11"/>
      <c r="SH433" s="11"/>
      <c r="SI433" s="11"/>
      <c r="SJ433" s="11"/>
      <c r="SK433" s="11"/>
      <c r="SL433" s="11"/>
      <c r="SM433" s="11"/>
      <c r="SN433" s="11"/>
      <c r="SO433" s="11"/>
      <c r="SP433" s="11"/>
      <c r="SQ433" s="11"/>
      <c r="SR433" s="11"/>
      <c r="SS433" s="11"/>
      <c r="ST433" s="11"/>
      <c r="SU433" s="11"/>
      <c r="SV433" s="11"/>
      <c r="SW433" s="11"/>
      <c r="SX433" s="11"/>
      <c r="SY433" s="11"/>
      <c r="SZ433" s="11"/>
      <c r="TA433" s="11"/>
      <c r="TB433" s="11"/>
      <c r="TC433" s="11"/>
      <c r="TD433" s="11"/>
      <c r="TE433" s="11"/>
      <c r="TF433" s="11"/>
      <c r="TG433" s="11"/>
      <c r="TH433" s="11"/>
      <c r="TI433" s="11"/>
      <c r="TJ433" s="11"/>
      <c r="TK433" s="11"/>
      <c r="TL433" s="11"/>
      <c r="TM433" s="11"/>
      <c r="TN433" s="11"/>
      <c r="TO433" s="11"/>
      <c r="TP433" s="11"/>
      <c r="TQ433" s="11"/>
      <c r="TR433" s="11"/>
      <c r="TS433" s="11"/>
      <c r="TT433" s="11"/>
      <c r="TU433" s="11"/>
      <c r="TV433" s="11"/>
      <c r="TW433" s="11"/>
      <c r="TX433" s="11"/>
      <c r="TY433" s="11"/>
      <c r="TZ433" s="11"/>
    </row>
    <row r="434" spans="1:546" x14ac:dyDescent="0.25">
      <c r="A434" s="11"/>
      <c r="F434" s="11"/>
      <c r="J434" s="41"/>
      <c r="K434" s="41"/>
      <c r="L434" s="4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  <c r="EM434" s="11"/>
      <c r="EN434" s="11"/>
      <c r="EO434" s="11"/>
      <c r="EP434" s="11"/>
      <c r="EQ434" s="11"/>
      <c r="ER434" s="11"/>
      <c r="ES434" s="11"/>
      <c r="ET434" s="11"/>
      <c r="EU434" s="11"/>
      <c r="EV434" s="11"/>
      <c r="EW434" s="11"/>
      <c r="EX434" s="11"/>
      <c r="EY434" s="11"/>
      <c r="EZ434" s="11"/>
      <c r="FA434" s="11"/>
      <c r="FB434" s="11"/>
      <c r="FC434" s="11"/>
      <c r="FD434" s="11"/>
      <c r="FE434" s="11"/>
      <c r="FF434" s="11"/>
      <c r="FG434" s="11"/>
      <c r="FH434" s="11"/>
      <c r="FI434" s="11"/>
      <c r="FJ434" s="11"/>
      <c r="FK434" s="11"/>
      <c r="FL434" s="11"/>
      <c r="FM434" s="11"/>
      <c r="FN434" s="11"/>
      <c r="FO434" s="11"/>
      <c r="FP434" s="11"/>
      <c r="FQ434" s="11"/>
      <c r="FR434" s="11"/>
      <c r="FS434" s="11"/>
      <c r="FT434" s="11"/>
      <c r="FU434" s="11"/>
      <c r="FV434" s="11"/>
      <c r="FW434" s="11"/>
      <c r="FX434" s="11"/>
      <c r="FY434" s="11"/>
      <c r="FZ434" s="11"/>
      <c r="GA434" s="11"/>
      <c r="GB434" s="11"/>
      <c r="GC434" s="11"/>
      <c r="GD434" s="11"/>
      <c r="GE434" s="11"/>
      <c r="GF434" s="11"/>
      <c r="GG434" s="11"/>
      <c r="GH434" s="11"/>
      <c r="GI434" s="11"/>
      <c r="GJ434" s="11"/>
      <c r="GK434" s="11"/>
      <c r="GL434" s="11"/>
      <c r="GM434" s="11"/>
      <c r="GN434" s="11"/>
      <c r="GO434" s="11"/>
      <c r="GP434" s="11"/>
      <c r="GQ434" s="11"/>
      <c r="GR434" s="11"/>
      <c r="GS434" s="11"/>
      <c r="GT434" s="11"/>
      <c r="GU434" s="11"/>
      <c r="GV434" s="11"/>
      <c r="GW434" s="11"/>
      <c r="GX434" s="11"/>
      <c r="GY434" s="11"/>
      <c r="GZ434" s="11"/>
      <c r="HA434" s="11"/>
      <c r="HB434" s="11"/>
      <c r="HC434" s="11"/>
      <c r="HD434" s="11"/>
      <c r="HE434" s="11"/>
      <c r="HF434" s="11"/>
      <c r="HG434" s="11"/>
      <c r="HH434" s="11"/>
      <c r="HI434" s="11"/>
      <c r="HJ434" s="11"/>
      <c r="HK434" s="11"/>
      <c r="HL434" s="11"/>
      <c r="HM434" s="11"/>
      <c r="HN434" s="11"/>
      <c r="HO434" s="11"/>
      <c r="HP434" s="11"/>
      <c r="HQ434" s="11"/>
      <c r="HR434" s="11"/>
      <c r="HS434" s="11"/>
      <c r="HT434" s="11"/>
      <c r="HU434" s="11"/>
      <c r="HV434" s="11"/>
      <c r="HW434" s="11"/>
      <c r="HX434" s="11"/>
      <c r="HY434" s="11"/>
      <c r="HZ434" s="11"/>
      <c r="IA434" s="11"/>
      <c r="IB434" s="11"/>
      <c r="IC434" s="11"/>
      <c r="ID434" s="11"/>
      <c r="IE434" s="11"/>
      <c r="IF434" s="11"/>
      <c r="IG434" s="11"/>
      <c r="IH434" s="11"/>
      <c r="II434" s="11"/>
      <c r="IJ434" s="11"/>
      <c r="IK434" s="11"/>
      <c r="IL434" s="11"/>
      <c r="IM434" s="11"/>
      <c r="IN434" s="11"/>
      <c r="IO434" s="11"/>
      <c r="IP434" s="11"/>
      <c r="IQ434" s="11"/>
      <c r="IR434" s="11"/>
      <c r="IS434" s="11"/>
      <c r="IT434" s="11"/>
      <c r="IU434" s="11"/>
      <c r="IV434" s="11"/>
      <c r="IW434" s="11"/>
      <c r="IX434" s="11"/>
      <c r="IY434" s="11"/>
      <c r="IZ434" s="11"/>
      <c r="JA434" s="11"/>
      <c r="JB434" s="11"/>
      <c r="JC434" s="11"/>
      <c r="JD434" s="11"/>
      <c r="JE434" s="11"/>
      <c r="JF434" s="11"/>
      <c r="JG434" s="11"/>
      <c r="JH434" s="11"/>
      <c r="JI434" s="11"/>
      <c r="JJ434" s="11"/>
      <c r="JK434" s="11"/>
      <c r="JL434" s="11"/>
      <c r="JM434" s="11"/>
      <c r="JN434" s="11"/>
      <c r="JO434" s="11"/>
      <c r="JP434" s="11"/>
      <c r="JQ434" s="11"/>
      <c r="JR434" s="11"/>
      <c r="JS434" s="11"/>
      <c r="JT434" s="11"/>
      <c r="JU434" s="11"/>
      <c r="JV434" s="11"/>
      <c r="JW434" s="11"/>
      <c r="JX434" s="11"/>
      <c r="JY434" s="11"/>
      <c r="JZ434" s="11"/>
      <c r="KA434" s="11"/>
      <c r="KB434" s="11"/>
      <c r="KC434" s="11"/>
      <c r="KD434" s="11"/>
      <c r="KE434" s="11"/>
      <c r="KF434" s="11"/>
      <c r="KG434" s="11"/>
      <c r="KH434" s="11"/>
      <c r="KI434" s="11"/>
      <c r="KJ434" s="11"/>
      <c r="KK434" s="11"/>
      <c r="KL434" s="11"/>
      <c r="KM434" s="11"/>
      <c r="KN434" s="11"/>
      <c r="KO434" s="11"/>
      <c r="KP434" s="11"/>
      <c r="KQ434" s="11"/>
      <c r="KR434" s="11"/>
      <c r="KS434" s="11"/>
      <c r="KT434" s="11"/>
      <c r="KU434" s="11"/>
      <c r="KV434" s="11"/>
      <c r="KW434" s="11"/>
      <c r="KX434" s="11"/>
      <c r="KY434" s="11"/>
      <c r="KZ434" s="11"/>
      <c r="LA434" s="11"/>
      <c r="LB434" s="11"/>
      <c r="LC434" s="11"/>
      <c r="LD434" s="11"/>
      <c r="LE434" s="11"/>
      <c r="LF434" s="11"/>
      <c r="LG434" s="11"/>
      <c r="LH434" s="11"/>
      <c r="LI434" s="11"/>
      <c r="LJ434" s="11"/>
      <c r="LK434" s="11"/>
      <c r="LL434" s="11"/>
      <c r="LM434" s="11"/>
      <c r="LN434" s="11"/>
      <c r="LO434" s="11"/>
      <c r="LP434" s="11"/>
      <c r="LQ434" s="11"/>
      <c r="LR434" s="11"/>
      <c r="LS434" s="11"/>
      <c r="LT434" s="11"/>
      <c r="LU434" s="11"/>
      <c r="LV434" s="11"/>
      <c r="LW434" s="11"/>
      <c r="LX434" s="11"/>
      <c r="LY434" s="11"/>
      <c r="LZ434" s="11"/>
      <c r="MA434" s="11"/>
      <c r="MB434" s="11"/>
      <c r="MC434" s="11"/>
      <c r="MD434" s="11"/>
      <c r="ME434" s="11"/>
      <c r="MF434" s="11"/>
      <c r="MG434" s="11"/>
      <c r="MH434" s="11"/>
      <c r="MI434" s="11"/>
      <c r="MJ434" s="11"/>
      <c r="MK434" s="11"/>
      <c r="ML434" s="11"/>
      <c r="MM434" s="11"/>
      <c r="MN434" s="11"/>
      <c r="MO434" s="11"/>
      <c r="MP434" s="11"/>
      <c r="MQ434" s="11"/>
      <c r="MR434" s="11"/>
      <c r="MS434" s="11"/>
      <c r="MT434" s="11"/>
      <c r="MU434" s="11"/>
      <c r="MV434" s="11"/>
      <c r="MW434" s="11"/>
      <c r="MX434" s="11"/>
      <c r="MY434" s="11"/>
      <c r="MZ434" s="11"/>
      <c r="NA434" s="11"/>
      <c r="NB434" s="11"/>
      <c r="NC434" s="11"/>
      <c r="ND434" s="11"/>
      <c r="NE434" s="11"/>
      <c r="NF434" s="11"/>
      <c r="NG434" s="11"/>
      <c r="NH434" s="11"/>
      <c r="NI434" s="11"/>
      <c r="NJ434" s="11"/>
      <c r="NK434" s="11"/>
      <c r="NL434" s="11"/>
      <c r="NM434" s="11"/>
      <c r="NN434" s="11"/>
      <c r="NO434" s="11"/>
      <c r="NP434" s="11"/>
      <c r="NQ434" s="11"/>
      <c r="NR434" s="11"/>
      <c r="NS434" s="11"/>
      <c r="NT434" s="11"/>
      <c r="NU434" s="11"/>
      <c r="NV434" s="11"/>
      <c r="NW434" s="11"/>
      <c r="NX434" s="11"/>
      <c r="NY434" s="11"/>
      <c r="NZ434" s="11"/>
      <c r="OA434" s="11"/>
      <c r="OB434" s="11"/>
      <c r="OC434" s="11"/>
      <c r="OD434" s="11"/>
      <c r="OE434" s="11"/>
      <c r="OF434" s="11"/>
      <c r="OG434" s="11"/>
      <c r="OH434" s="11"/>
      <c r="OI434" s="11"/>
      <c r="OJ434" s="11"/>
      <c r="OK434" s="11"/>
      <c r="OL434" s="11"/>
      <c r="OM434" s="11"/>
      <c r="ON434" s="11"/>
      <c r="OO434" s="11"/>
      <c r="OP434" s="11"/>
      <c r="OQ434" s="11"/>
      <c r="OR434" s="11"/>
      <c r="OS434" s="11"/>
      <c r="OT434" s="11"/>
      <c r="OU434" s="11"/>
      <c r="OV434" s="11"/>
      <c r="OW434" s="11"/>
      <c r="OX434" s="11"/>
      <c r="OY434" s="11"/>
      <c r="OZ434" s="11"/>
      <c r="PA434" s="11"/>
      <c r="PB434" s="11"/>
      <c r="PC434" s="11"/>
      <c r="PD434" s="11"/>
      <c r="PE434" s="11"/>
      <c r="PF434" s="11"/>
      <c r="PG434" s="11"/>
      <c r="PH434" s="11"/>
      <c r="PI434" s="11"/>
      <c r="PJ434" s="11"/>
      <c r="PK434" s="11"/>
      <c r="PL434" s="11"/>
      <c r="PM434" s="11"/>
      <c r="PN434" s="11"/>
      <c r="PO434" s="11"/>
      <c r="PP434" s="11"/>
      <c r="PQ434" s="11"/>
      <c r="PR434" s="11"/>
      <c r="PS434" s="11"/>
      <c r="PT434" s="11"/>
      <c r="PU434" s="11"/>
      <c r="PV434" s="11"/>
      <c r="PW434" s="11"/>
      <c r="PX434" s="11"/>
      <c r="PY434" s="11"/>
      <c r="PZ434" s="11"/>
      <c r="QA434" s="11"/>
      <c r="QB434" s="11"/>
      <c r="QC434" s="11"/>
      <c r="QD434" s="11"/>
      <c r="QE434" s="11"/>
      <c r="QF434" s="11"/>
      <c r="QG434" s="11"/>
      <c r="QH434" s="11"/>
      <c r="QI434" s="11"/>
      <c r="QJ434" s="11"/>
      <c r="QK434" s="11"/>
      <c r="QL434" s="11"/>
      <c r="QM434" s="11"/>
      <c r="QN434" s="11"/>
      <c r="QO434" s="11"/>
      <c r="QP434" s="11"/>
      <c r="QQ434" s="11"/>
      <c r="QR434" s="11"/>
      <c r="QS434" s="11"/>
      <c r="QT434" s="11"/>
      <c r="QU434" s="11"/>
      <c r="QV434" s="11"/>
      <c r="QW434" s="11"/>
      <c r="QX434" s="11"/>
      <c r="QY434" s="11"/>
      <c r="QZ434" s="11"/>
      <c r="RA434" s="11"/>
      <c r="RB434" s="11"/>
      <c r="RC434" s="11"/>
      <c r="RD434" s="11"/>
      <c r="RE434" s="11"/>
      <c r="RF434" s="11"/>
      <c r="RG434" s="11"/>
      <c r="RH434" s="11"/>
      <c r="RI434" s="11"/>
      <c r="RJ434" s="11"/>
      <c r="RK434" s="11"/>
      <c r="RL434" s="11"/>
      <c r="RM434" s="11"/>
      <c r="RN434" s="11"/>
      <c r="RO434" s="11"/>
      <c r="RP434" s="11"/>
      <c r="RQ434" s="11"/>
      <c r="RR434" s="11"/>
      <c r="RS434" s="11"/>
      <c r="RT434" s="11"/>
      <c r="RU434" s="11"/>
      <c r="RV434" s="11"/>
      <c r="RW434" s="11"/>
      <c r="RX434" s="11"/>
      <c r="RY434" s="11"/>
      <c r="RZ434" s="11"/>
      <c r="SA434" s="11"/>
      <c r="SB434" s="11"/>
      <c r="SC434" s="11"/>
      <c r="SD434" s="11"/>
      <c r="SE434" s="11"/>
      <c r="SF434" s="11"/>
      <c r="SG434" s="11"/>
      <c r="SH434" s="11"/>
      <c r="SI434" s="11"/>
      <c r="SJ434" s="11"/>
      <c r="SK434" s="11"/>
      <c r="SL434" s="11"/>
      <c r="SM434" s="11"/>
      <c r="SN434" s="11"/>
      <c r="SO434" s="11"/>
      <c r="SP434" s="11"/>
      <c r="SQ434" s="11"/>
      <c r="SR434" s="11"/>
      <c r="SS434" s="11"/>
      <c r="ST434" s="11"/>
      <c r="SU434" s="11"/>
      <c r="SV434" s="11"/>
      <c r="SW434" s="11"/>
      <c r="SX434" s="11"/>
      <c r="SY434" s="11"/>
      <c r="SZ434" s="11"/>
      <c r="TA434" s="11"/>
      <c r="TB434" s="11"/>
      <c r="TC434" s="11"/>
      <c r="TD434" s="11"/>
      <c r="TE434" s="11"/>
      <c r="TF434" s="11"/>
      <c r="TG434" s="11"/>
      <c r="TH434" s="11"/>
      <c r="TI434" s="11"/>
      <c r="TJ434" s="11"/>
      <c r="TK434" s="11"/>
      <c r="TL434" s="11"/>
      <c r="TM434" s="11"/>
      <c r="TN434" s="11"/>
      <c r="TO434" s="11"/>
      <c r="TP434" s="11"/>
      <c r="TQ434" s="11"/>
      <c r="TR434" s="11"/>
      <c r="TS434" s="11"/>
      <c r="TT434" s="11"/>
      <c r="TU434" s="11"/>
      <c r="TV434" s="11"/>
      <c r="TW434" s="11"/>
      <c r="TX434" s="11"/>
      <c r="TY434" s="11"/>
      <c r="TZ434" s="11"/>
    </row>
    <row r="435" spans="1:546" x14ac:dyDescent="0.25">
      <c r="A435" s="11"/>
      <c r="F435" s="11"/>
      <c r="J435" s="41"/>
      <c r="K435" s="41"/>
      <c r="L435" s="41"/>
      <c r="Q435" s="11"/>
      <c r="R435" s="11"/>
      <c r="S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  <c r="EM435" s="11"/>
      <c r="EN435" s="11"/>
      <c r="EO435" s="11"/>
      <c r="EP435" s="11"/>
      <c r="EQ435" s="11"/>
      <c r="ER435" s="11"/>
      <c r="ES435" s="11"/>
      <c r="ET435" s="11"/>
      <c r="EU435" s="11"/>
      <c r="EV435" s="11"/>
      <c r="EW435" s="11"/>
      <c r="EX435" s="11"/>
      <c r="EY435" s="11"/>
      <c r="EZ435" s="11"/>
      <c r="FA435" s="11"/>
      <c r="FB435" s="11"/>
      <c r="FC435" s="11"/>
      <c r="FD435" s="11"/>
      <c r="FE435" s="11"/>
      <c r="FF435" s="11"/>
      <c r="FG435" s="11"/>
      <c r="FH435" s="11"/>
      <c r="FI435" s="11"/>
      <c r="FJ435" s="11"/>
      <c r="FK435" s="11"/>
      <c r="FL435" s="11"/>
      <c r="FM435" s="11"/>
      <c r="FN435" s="11"/>
      <c r="FO435" s="11"/>
      <c r="FP435" s="11"/>
      <c r="FQ435" s="11"/>
      <c r="FR435" s="11"/>
      <c r="FS435" s="11"/>
      <c r="FT435" s="11"/>
      <c r="FU435" s="11"/>
      <c r="FV435" s="11"/>
      <c r="FW435" s="11"/>
      <c r="FX435" s="11"/>
      <c r="FY435" s="11"/>
      <c r="FZ435" s="11"/>
      <c r="GA435" s="11"/>
      <c r="GB435" s="11"/>
      <c r="GC435" s="11"/>
      <c r="GD435" s="11"/>
      <c r="GE435" s="11"/>
      <c r="GF435" s="11"/>
      <c r="GG435" s="11"/>
      <c r="GH435" s="11"/>
      <c r="GI435" s="11"/>
      <c r="GJ435" s="11"/>
      <c r="GK435" s="11"/>
      <c r="GL435" s="11"/>
      <c r="GM435" s="11"/>
      <c r="GN435" s="11"/>
      <c r="GO435" s="11"/>
      <c r="GP435" s="11"/>
      <c r="GQ435" s="11"/>
      <c r="GR435" s="11"/>
      <c r="GS435" s="11"/>
      <c r="GT435" s="11"/>
      <c r="GU435" s="11"/>
      <c r="GV435" s="11"/>
      <c r="GW435" s="11"/>
      <c r="GX435" s="11"/>
      <c r="GY435" s="11"/>
      <c r="GZ435" s="11"/>
      <c r="HA435" s="11"/>
      <c r="HB435" s="11"/>
      <c r="HC435" s="11"/>
      <c r="HD435" s="11"/>
      <c r="HE435" s="11"/>
      <c r="HF435" s="11"/>
      <c r="HG435" s="11"/>
      <c r="HH435" s="11"/>
      <c r="HI435" s="11"/>
      <c r="HJ435" s="11"/>
      <c r="HK435" s="11"/>
      <c r="HL435" s="11"/>
      <c r="HM435" s="11"/>
      <c r="HN435" s="11"/>
      <c r="HO435" s="11"/>
      <c r="HP435" s="11"/>
      <c r="HQ435" s="11"/>
      <c r="HR435" s="11"/>
      <c r="HS435" s="11"/>
      <c r="HT435" s="11"/>
      <c r="HU435" s="11"/>
      <c r="HV435" s="11"/>
      <c r="HW435" s="11"/>
      <c r="HX435" s="11"/>
      <c r="HY435" s="11"/>
      <c r="HZ435" s="11"/>
      <c r="IA435" s="11"/>
      <c r="IB435" s="11"/>
      <c r="IC435" s="11"/>
      <c r="ID435" s="11"/>
      <c r="IE435" s="11"/>
      <c r="IF435" s="11"/>
      <c r="IG435" s="11"/>
      <c r="IH435" s="11"/>
      <c r="II435" s="11"/>
      <c r="IJ435" s="11"/>
      <c r="IK435" s="11"/>
      <c r="IL435" s="11"/>
      <c r="IM435" s="11"/>
      <c r="IN435" s="11"/>
      <c r="IO435" s="11"/>
      <c r="IP435" s="11"/>
      <c r="IQ435" s="11"/>
      <c r="IR435" s="11"/>
      <c r="IS435" s="11"/>
      <c r="IT435" s="11"/>
      <c r="IU435" s="11"/>
      <c r="IV435" s="11"/>
      <c r="IW435" s="11"/>
      <c r="IX435" s="11"/>
      <c r="IY435" s="11"/>
      <c r="IZ435" s="11"/>
      <c r="JA435" s="11"/>
      <c r="JB435" s="11"/>
      <c r="JC435" s="11"/>
      <c r="JD435" s="11"/>
      <c r="JE435" s="11"/>
      <c r="JF435" s="11"/>
      <c r="JG435" s="11"/>
      <c r="JH435" s="11"/>
      <c r="JI435" s="11"/>
      <c r="JJ435" s="11"/>
      <c r="JK435" s="11"/>
      <c r="JL435" s="11"/>
      <c r="JM435" s="11"/>
      <c r="JN435" s="11"/>
      <c r="JO435" s="11"/>
      <c r="JP435" s="11"/>
      <c r="JQ435" s="11"/>
      <c r="JR435" s="11"/>
      <c r="JS435" s="11"/>
      <c r="JT435" s="11"/>
      <c r="JU435" s="11"/>
      <c r="JV435" s="11"/>
      <c r="JW435" s="11"/>
      <c r="JX435" s="11"/>
      <c r="JY435" s="11"/>
      <c r="JZ435" s="11"/>
      <c r="KA435" s="11"/>
      <c r="KB435" s="11"/>
      <c r="KC435" s="11"/>
      <c r="KD435" s="11"/>
      <c r="KE435" s="11"/>
      <c r="KF435" s="11"/>
      <c r="KG435" s="11"/>
      <c r="KH435" s="11"/>
      <c r="KI435" s="11"/>
      <c r="KJ435" s="11"/>
      <c r="KK435" s="11"/>
      <c r="KL435" s="11"/>
      <c r="KM435" s="11"/>
      <c r="KN435" s="11"/>
      <c r="KO435" s="11"/>
      <c r="KP435" s="11"/>
      <c r="KQ435" s="11"/>
      <c r="KR435" s="11"/>
      <c r="KS435" s="11"/>
      <c r="KT435" s="11"/>
      <c r="KU435" s="11"/>
      <c r="KV435" s="11"/>
      <c r="KW435" s="11"/>
      <c r="KX435" s="11"/>
      <c r="KY435" s="11"/>
      <c r="KZ435" s="11"/>
      <c r="LA435" s="11"/>
      <c r="LB435" s="11"/>
      <c r="LC435" s="11"/>
      <c r="LD435" s="11"/>
      <c r="LE435" s="11"/>
      <c r="LF435" s="11"/>
      <c r="LG435" s="11"/>
      <c r="LH435" s="11"/>
      <c r="LI435" s="11"/>
      <c r="LJ435" s="11"/>
      <c r="LK435" s="11"/>
      <c r="LL435" s="11"/>
      <c r="LM435" s="11"/>
      <c r="LN435" s="11"/>
      <c r="LO435" s="11"/>
      <c r="LP435" s="11"/>
      <c r="LQ435" s="11"/>
      <c r="LR435" s="11"/>
      <c r="LS435" s="11"/>
      <c r="LT435" s="11"/>
      <c r="LU435" s="11"/>
      <c r="LV435" s="11"/>
      <c r="LW435" s="11"/>
      <c r="LX435" s="11"/>
      <c r="LY435" s="11"/>
      <c r="LZ435" s="11"/>
      <c r="MA435" s="11"/>
      <c r="MB435" s="11"/>
      <c r="MC435" s="11"/>
      <c r="MD435" s="11"/>
      <c r="ME435" s="11"/>
      <c r="MF435" s="11"/>
      <c r="MG435" s="11"/>
      <c r="MH435" s="11"/>
      <c r="MI435" s="11"/>
      <c r="MJ435" s="11"/>
      <c r="MK435" s="11"/>
      <c r="ML435" s="11"/>
      <c r="MM435" s="11"/>
      <c r="MN435" s="11"/>
      <c r="MO435" s="11"/>
      <c r="MP435" s="11"/>
      <c r="MQ435" s="11"/>
      <c r="MR435" s="11"/>
      <c r="MS435" s="11"/>
      <c r="MT435" s="11"/>
      <c r="MU435" s="11"/>
      <c r="MV435" s="11"/>
      <c r="MW435" s="11"/>
      <c r="MX435" s="11"/>
      <c r="MY435" s="11"/>
      <c r="MZ435" s="11"/>
      <c r="NA435" s="11"/>
      <c r="NB435" s="11"/>
      <c r="NC435" s="11"/>
      <c r="ND435" s="11"/>
      <c r="NE435" s="11"/>
      <c r="NF435" s="11"/>
      <c r="NG435" s="11"/>
      <c r="NH435" s="11"/>
      <c r="NI435" s="11"/>
      <c r="NJ435" s="11"/>
      <c r="NK435" s="11"/>
      <c r="NL435" s="11"/>
      <c r="NM435" s="11"/>
      <c r="NN435" s="11"/>
      <c r="NO435" s="11"/>
      <c r="NP435" s="11"/>
      <c r="NQ435" s="11"/>
      <c r="NR435" s="11"/>
      <c r="NS435" s="11"/>
      <c r="NT435" s="11"/>
      <c r="NU435" s="11"/>
      <c r="NV435" s="11"/>
      <c r="NW435" s="11"/>
      <c r="NX435" s="11"/>
      <c r="NY435" s="11"/>
      <c r="NZ435" s="11"/>
      <c r="OA435" s="11"/>
      <c r="OB435" s="11"/>
      <c r="OC435" s="11"/>
      <c r="OD435" s="11"/>
      <c r="OE435" s="11"/>
      <c r="OF435" s="11"/>
      <c r="OG435" s="11"/>
      <c r="OH435" s="11"/>
      <c r="OI435" s="11"/>
      <c r="OJ435" s="11"/>
      <c r="OK435" s="11"/>
      <c r="OL435" s="11"/>
      <c r="OM435" s="11"/>
      <c r="ON435" s="11"/>
      <c r="OO435" s="11"/>
      <c r="OP435" s="11"/>
      <c r="OQ435" s="11"/>
      <c r="OR435" s="11"/>
      <c r="OS435" s="11"/>
      <c r="OT435" s="11"/>
      <c r="OU435" s="11"/>
      <c r="OV435" s="11"/>
      <c r="OW435" s="11"/>
      <c r="OX435" s="11"/>
      <c r="OY435" s="11"/>
      <c r="OZ435" s="11"/>
      <c r="PA435" s="11"/>
      <c r="PB435" s="11"/>
      <c r="PC435" s="11"/>
      <c r="PD435" s="11"/>
      <c r="PE435" s="11"/>
      <c r="PF435" s="11"/>
      <c r="PG435" s="11"/>
      <c r="PH435" s="11"/>
      <c r="PI435" s="11"/>
      <c r="PJ435" s="11"/>
      <c r="PK435" s="11"/>
      <c r="PL435" s="11"/>
      <c r="PM435" s="11"/>
      <c r="PN435" s="11"/>
      <c r="PO435" s="11"/>
      <c r="PP435" s="11"/>
      <c r="PQ435" s="11"/>
      <c r="PR435" s="11"/>
      <c r="PS435" s="11"/>
      <c r="PT435" s="11"/>
      <c r="PU435" s="11"/>
      <c r="PV435" s="11"/>
      <c r="PW435" s="11"/>
      <c r="PX435" s="11"/>
      <c r="PY435" s="11"/>
      <c r="PZ435" s="11"/>
      <c r="QA435" s="11"/>
      <c r="QB435" s="11"/>
      <c r="QC435" s="11"/>
      <c r="QD435" s="11"/>
      <c r="QE435" s="11"/>
      <c r="QF435" s="11"/>
      <c r="QG435" s="11"/>
      <c r="QH435" s="11"/>
      <c r="QI435" s="11"/>
      <c r="QJ435" s="11"/>
      <c r="QK435" s="11"/>
      <c r="QL435" s="11"/>
      <c r="QM435" s="11"/>
      <c r="QN435" s="11"/>
      <c r="QO435" s="11"/>
      <c r="QP435" s="11"/>
      <c r="QQ435" s="11"/>
      <c r="QR435" s="11"/>
      <c r="QS435" s="11"/>
      <c r="QT435" s="11"/>
      <c r="QU435" s="11"/>
      <c r="QV435" s="11"/>
      <c r="QW435" s="11"/>
      <c r="QX435" s="11"/>
      <c r="QY435" s="11"/>
      <c r="QZ435" s="11"/>
      <c r="RA435" s="11"/>
      <c r="RB435" s="11"/>
      <c r="RC435" s="11"/>
      <c r="RD435" s="11"/>
      <c r="RE435" s="11"/>
      <c r="RF435" s="11"/>
      <c r="RG435" s="11"/>
      <c r="RH435" s="11"/>
      <c r="RI435" s="11"/>
      <c r="RJ435" s="11"/>
      <c r="RK435" s="11"/>
      <c r="RL435" s="11"/>
      <c r="RM435" s="11"/>
      <c r="RN435" s="11"/>
      <c r="RO435" s="11"/>
      <c r="RP435" s="11"/>
      <c r="RQ435" s="11"/>
      <c r="RR435" s="11"/>
      <c r="RS435" s="11"/>
      <c r="RT435" s="11"/>
      <c r="RU435" s="11"/>
      <c r="RV435" s="11"/>
      <c r="RW435" s="11"/>
      <c r="RX435" s="11"/>
      <c r="RY435" s="11"/>
      <c r="RZ435" s="11"/>
      <c r="SA435" s="11"/>
      <c r="SB435" s="11"/>
      <c r="SC435" s="11"/>
      <c r="SD435" s="11"/>
      <c r="SE435" s="11"/>
      <c r="SF435" s="11"/>
      <c r="SG435" s="11"/>
      <c r="SH435" s="11"/>
      <c r="SI435" s="11"/>
      <c r="SJ435" s="11"/>
      <c r="SK435" s="11"/>
      <c r="SL435" s="11"/>
      <c r="SM435" s="11"/>
      <c r="SN435" s="11"/>
      <c r="SO435" s="11"/>
      <c r="SP435" s="11"/>
      <c r="SQ435" s="11"/>
      <c r="SR435" s="11"/>
      <c r="SS435" s="11"/>
      <c r="ST435" s="11"/>
      <c r="SU435" s="11"/>
      <c r="SV435" s="11"/>
      <c r="SW435" s="11"/>
      <c r="SX435" s="11"/>
      <c r="SY435" s="11"/>
      <c r="SZ435" s="11"/>
      <c r="TA435" s="11"/>
      <c r="TB435" s="11"/>
      <c r="TC435" s="11"/>
      <c r="TD435" s="11"/>
      <c r="TE435" s="11"/>
      <c r="TF435" s="11"/>
      <c r="TG435" s="11"/>
      <c r="TH435" s="11"/>
      <c r="TI435" s="11"/>
      <c r="TJ435" s="11"/>
      <c r="TK435" s="11"/>
      <c r="TL435" s="11"/>
      <c r="TM435" s="11"/>
      <c r="TN435" s="11"/>
      <c r="TO435" s="11"/>
      <c r="TP435" s="11"/>
      <c r="TQ435" s="11"/>
      <c r="TR435" s="11"/>
      <c r="TS435" s="11"/>
      <c r="TT435" s="11"/>
      <c r="TU435" s="11"/>
      <c r="TV435" s="11"/>
      <c r="TW435" s="11"/>
      <c r="TX435" s="11"/>
      <c r="TY435" s="11"/>
      <c r="TZ435" s="11"/>
    </row>
    <row r="436" spans="1:546" x14ac:dyDescent="0.25">
      <c r="A436" s="11"/>
      <c r="F436" s="11"/>
      <c r="J436" s="41"/>
      <c r="K436" s="41"/>
      <c r="L436" s="41"/>
      <c r="Q436" s="11"/>
      <c r="R436" s="11"/>
      <c r="S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  <c r="EM436" s="11"/>
      <c r="EN436" s="11"/>
      <c r="EO436" s="11"/>
      <c r="EP436" s="11"/>
      <c r="EQ436" s="11"/>
      <c r="ER436" s="11"/>
      <c r="ES436" s="11"/>
      <c r="ET436" s="11"/>
      <c r="EU436" s="11"/>
      <c r="EV436" s="11"/>
      <c r="EW436" s="11"/>
      <c r="EX436" s="11"/>
      <c r="EY436" s="11"/>
      <c r="EZ436" s="11"/>
      <c r="FA436" s="11"/>
      <c r="FB436" s="11"/>
      <c r="FC436" s="11"/>
      <c r="FD436" s="11"/>
      <c r="FE436" s="11"/>
      <c r="FF436" s="11"/>
      <c r="FG436" s="11"/>
      <c r="FH436" s="11"/>
      <c r="FI436" s="11"/>
      <c r="FJ436" s="11"/>
      <c r="FK436" s="11"/>
      <c r="FL436" s="11"/>
      <c r="FM436" s="11"/>
      <c r="FN436" s="11"/>
      <c r="FO436" s="11"/>
      <c r="FP436" s="11"/>
      <c r="FQ436" s="11"/>
      <c r="FR436" s="11"/>
      <c r="FS436" s="11"/>
      <c r="FT436" s="11"/>
      <c r="FU436" s="11"/>
      <c r="FV436" s="11"/>
      <c r="FW436" s="11"/>
      <c r="FX436" s="11"/>
      <c r="FY436" s="11"/>
      <c r="FZ436" s="11"/>
      <c r="GA436" s="11"/>
      <c r="GB436" s="11"/>
      <c r="GC436" s="11"/>
      <c r="GD436" s="11"/>
      <c r="GE436" s="11"/>
      <c r="GF436" s="11"/>
      <c r="GG436" s="11"/>
      <c r="GH436" s="11"/>
      <c r="GI436" s="11"/>
      <c r="GJ436" s="11"/>
      <c r="GK436" s="11"/>
      <c r="GL436" s="11"/>
      <c r="GM436" s="11"/>
      <c r="GN436" s="11"/>
      <c r="GO436" s="11"/>
      <c r="GP436" s="11"/>
      <c r="GQ436" s="11"/>
      <c r="GR436" s="11"/>
      <c r="GS436" s="11"/>
      <c r="GT436" s="11"/>
      <c r="GU436" s="11"/>
      <c r="GV436" s="11"/>
      <c r="GW436" s="11"/>
      <c r="GX436" s="11"/>
      <c r="GY436" s="11"/>
      <c r="GZ436" s="11"/>
      <c r="HA436" s="11"/>
      <c r="HB436" s="11"/>
      <c r="HC436" s="11"/>
      <c r="HD436" s="11"/>
      <c r="HE436" s="11"/>
      <c r="HF436" s="11"/>
      <c r="HG436" s="11"/>
      <c r="HH436" s="11"/>
      <c r="HI436" s="11"/>
      <c r="HJ436" s="11"/>
      <c r="HK436" s="11"/>
      <c r="HL436" s="11"/>
      <c r="HM436" s="11"/>
      <c r="HN436" s="11"/>
      <c r="HO436" s="11"/>
      <c r="HP436" s="11"/>
      <c r="HQ436" s="11"/>
      <c r="HR436" s="11"/>
      <c r="HS436" s="11"/>
      <c r="HT436" s="11"/>
      <c r="HU436" s="11"/>
      <c r="HV436" s="11"/>
      <c r="HW436" s="11"/>
      <c r="HX436" s="11"/>
      <c r="HY436" s="11"/>
      <c r="HZ436" s="11"/>
      <c r="IA436" s="11"/>
      <c r="IB436" s="11"/>
      <c r="IC436" s="11"/>
      <c r="ID436" s="11"/>
      <c r="IE436" s="11"/>
      <c r="IF436" s="11"/>
      <c r="IG436" s="11"/>
      <c r="IH436" s="11"/>
      <c r="II436" s="11"/>
      <c r="IJ436" s="11"/>
      <c r="IK436" s="11"/>
      <c r="IL436" s="11"/>
      <c r="IM436" s="11"/>
      <c r="IN436" s="11"/>
      <c r="IO436" s="11"/>
      <c r="IP436" s="11"/>
      <c r="IQ436" s="11"/>
      <c r="IR436" s="11"/>
      <c r="IS436" s="11"/>
      <c r="IT436" s="11"/>
      <c r="IU436" s="11"/>
      <c r="IV436" s="11"/>
      <c r="IW436" s="11"/>
      <c r="IX436" s="11"/>
      <c r="IY436" s="11"/>
      <c r="IZ436" s="11"/>
      <c r="JA436" s="11"/>
      <c r="JB436" s="11"/>
      <c r="JC436" s="11"/>
      <c r="JD436" s="11"/>
      <c r="JE436" s="11"/>
      <c r="JF436" s="11"/>
      <c r="JG436" s="11"/>
      <c r="JH436" s="11"/>
      <c r="JI436" s="11"/>
      <c r="JJ436" s="11"/>
      <c r="JK436" s="11"/>
      <c r="JL436" s="11"/>
      <c r="JM436" s="11"/>
      <c r="JN436" s="11"/>
      <c r="JO436" s="11"/>
      <c r="JP436" s="11"/>
      <c r="JQ436" s="11"/>
      <c r="JR436" s="11"/>
      <c r="JS436" s="11"/>
      <c r="JT436" s="11"/>
      <c r="JU436" s="11"/>
      <c r="JV436" s="11"/>
      <c r="JW436" s="11"/>
      <c r="JX436" s="11"/>
      <c r="JY436" s="11"/>
      <c r="JZ436" s="11"/>
      <c r="KA436" s="11"/>
      <c r="KB436" s="11"/>
      <c r="KC436" s="11"/>
      <c r="KD436" s="11"/>
      <c r="KE436" s="11"/>
      <c r="KF436" s="11"/>
      <c r="KG436" s="11"/>
      <c r="KH436" s="11"/>
      <c r="KI436" s="11"/>
      <c r="KJ436" s="11"/>
      <c r="KK436" s="11"/>
      <c r="KL436" s="11"/>
      <c r="KM436" s="11"/>
      <c r="KN436" s="11"/>
      <c r="KO436" s="11"/>
      <c r="KP436" s="11"/>
      <c r="KQ436" s="11"/>
      <c r="KR436" s="11"/>
      <c r="KS436" s="11"/>
      <c r="KT436" s="11"/>
      <c r="KU436" s="11"/>
      <c r="KV436" s="11"/>
      <c r="KW436" s="11"/>
      <c r="KX436" s="11"/>
      <c r="KY436" s="11"/>
      <c r="KZ436" s="11"/>
      <c r="LA436" s="11"/>
      <c r="LB436" s="11"/>
      <c r="LC436" s="11"/>
      <c r="LD436" s="11"/>
      <c r="LE436" s="11"/>
      <c r="LF436" s="11"/>
      <c r="LG436" s="11"/>
      <c r="LH436" s="11"/>
      <c r="LI436" s="11"/>
      <c r="LJ436" s="11"/>
      <c r="LK436" s="11"/>
      <c r="LL436" s="11"/>
      <c r="LM436" s="11"/>
      <c r="LN436" s="11"/>
      <c r="LO436" s="11"/>
      <c r="LP436" s="11"/>
      <c r="LQ436" s="11"/>
      <c r="LR436" s="11"/>
      <c r="LS436" s="11"/>
      <c r="LT436" s="11"/>
      <c r="LU436" s="11"/>
      <c r="LV436" s="11"/>
      <c r="LW436" s="11"/>
      <c r="LX436" s="11"/>
      <c r="LY436" s="11"/>
      <c r="LZ436" s="11"/>
      <c r="MA436" s="11"/>
      <c r="MB436" s="11"/>
      <c r="MC436" s="11"/>
      <c r="MD436" s="11"/>
      <c r="ME436" s="11"/>
      <c r="MF436" s="11"/>
      <c r="MG436" s="11"/>
      <c r="MH436" s="11"/>
      <c r="MI436" s="11"/>
      <c r="MJ436" s="11"/>
      <c r="MK436" s="11"/>
      <c r="ML436" s="11"/>
      <c r="MM436" s="11"/>
      <c r="MN436" s="11"/>
      <c r="MO436" s="11"/>
      <c r="MP436" s="11"/>
      <c r="MQ436" s="11"/>
      <c r="MR436" s="11"/>
      <c r="MS436" s="11"/>
      <c r="MT436" s="11"/>
      <c r="MU436" s="11"/>
      <c r="MV436" s="11"/>
      <c r="MW436" s="11"/>
      <c r="MX436" s="11"/>
      <c r="MY436" s="11"/>
      <c r="MZ436" s="11"/>
      <c r="NA436" s="11"/>
      <c r="NB436" s="11"/>
      <c r="NC436" s="11"/>
      <c r="ND436" s="11"/>
      <c r="NE436" s="11"/>
      <c r="NF436" s="11"/>
      <c r="NG436" s="11"/>
      <c r="NH436" s="11"/>
      <c r="NI436" s="11"/>
      <c r="NJ436" s="11"/>
      <c r="NK436" s="11"/>
      <c r="NL436" s="11"/>
      <c r="NM436" s="11"/>
      <c r="NN436" s="11"/>
      <c r="NO436" s="11"/>
      <c r="NP436" s="11"/>
      <c r="NQ436" s="11"/>
      <c r="NR436" s="11"/>
      <c r="NS436" s="11"/>
      <c r="NT436" s="11"/>
      <c r="NU436" s="11"/>
      <c r="NV436" s="11"/>
      <c r="NW436" s="11"/>
      <c r="NX436" s="11"/>
      <c r="NY436" s="11"/>
      <c r="NZ436" s="11"/>
      <c r="OA436" s="11"/>
      <c r="OB436" s="11"/>
      <c r="OC436" s="11"/>
      <c r="OD436" s="11"/>
      <c r="OE436" s="11"/>
      <c r="OF436" s="11"/>
      <c r="OG436" s="11"/>
      <c r="OH436" s="11"/>
      <c r="OI436" s="11"/>
      <c r="OJ436" s="11"/>
      <c r="OK436" s="11"/>
      <c r="OL436" s="11"/>
      <c r="OM436" s="11"/>
      <c r="ON436" s="11"/>
      <c r="OO436" s="11"/>
      <c r="OP436" s="11"/>
      <c r="OQ436" s="11"/>
      <c r="OR436" s="11"/>
      <c r="OS436" s="11"/>
      <c r="OT436" s="11"/>
      <c r="OU436" s="11"/>
      <c r="OV436" s="11"/>
      <c r="OW436" s="11"/>
      <c r="OX436" s="11"/>
      <c r="OY436" s="11"/>
      <c r="OZ436" s="11"/>
      <c r="PA436" s="11"/>
      <c r="PB436" s="11"/>
      <c r="PC436" s="11"/>
      <c r="PD436" s="11"/>
      <c r="PE436" s="11"/>
      <c r="PF436" s="11"/>
      <c r="PG436" s="11"/>
      <c r="PH436" s="11"/>
      <c r="PI436" s="11"/>
      <c r="PJ436" s="11"/>
      <c r="PK436" s="11"/>
      <c r="PL436" s="11"/>
      <c r="PM436" s="11"/>
      <c r="PN436" s="11"/>
      <c r="PO436" s="11"/>
      <c r="PP436" s="11"/>
      <c r="PQ436" s="11"/>
      <c r="PR436" s="11"/>
      <c r="PS436" s="11"/>
      <c r="PT436" s="11"/>
      <c r="PU436" s="11"/>
      <c r="PV436" s="11"/>
      <c r="PW436" s="11"/>
      <c r="PX436" s="11"/>
      <c r="PY436" s="11"/>
      <c r="PZ436" s="11"/>
      <c r="QA436" s="11"/>
      <c r="QB436" s="11"/>
      <c r="QC436" s="11"/>
      <c r="QD436" s="11"/>
      <c r="QE436" s="11"/>
      <c r="QF436" s="11"/>
      <c r="QG436" s="11"/>
      <c r="QH436" s="11"/>
      <c r="QI436" s="11"/>
      <c r="QJ436" s="11"/>
      <c r="QK436" s="11"/>
      <c r="QL436" s="11"/>
      <c r="QM436" s="11"/>
      <c r="QN436" s="11"/>
      <c r="QO436" s="11"/>
      <c r="QP436" s="11"/>
      <c r="QQ436" s="11"/>
      <c r="QR436" s="11"/>
      <c r="QS436" s="11"/>
      <c r="QT436" s="11"/>
      <c r="QU436" s="11"/>
      <c r="QV436" s="11"/>
      <c r="QW436" s="11"/>
      <c r="QX436" s="11"/>
      <c r="QY436" s="11"/>
      <c r="QZ436" s="11"/>
      <c r="RA436" s="11"/>
      <c r="RB436" s="11"/>
      <c r="RC436" s="11"/>
      <c r="RD436" s="11"/>
      <c r="RE436" s="11"/>
      <c r="RF436" s="11"/>
      <c r="RG436" s="11"/>
      <c r="RH436" s="11"/>
      <c r="RI436" s="11"/>
      <c r="RJ436" s="11"/>
      <c r="RK436" s="11"/>
      <c r="RL436" s="11"/>
      <c r="RM436" s="11"/>
      <c r="RN436" s="11"/>
      <c r="RO436" s="11"/>
      <c r="RP436" s="11"/>
      <c r="RQ436" s="11"/>
      <c r="RR436" s="11"/>
      <c r="RS436" s="11"/>
      <c r="RT436" s="11"/>
      <c r="RU436" s="11"/>
      <c r="RV436" s="11"/>
      <c r="RW436" s="11"/>
      <c r="RX436" s="11"/>
      <c r="RY436" s="11"/>
      <c r="RZ436" s="11"/>
      <c r="SA436" s="11"/>
      <c r="SB436" s="11"/>
      <c r="SC436" s="11"/>
      <c r="SD436" s="11"/>
      <c r="SE436" s="11"/>
      <c r="SF436" s="11"/>
      <c r="SG436" s="11"/>
      <c r="SH436" s="11"/>
      <c r="SI436" s="11"/>
      <c r="SJ436" s="11"/>
      <c r="SK436" s="11"/>
      <c r="SL436" s="11"/>
      <c r="SM436" s="11"/>
      <c r="SN436" s="11"/>
      <c r="SO436" s="11"/>
      <c r="SP436" s="11"/>
      <c r="SQ436" s="11"/>
      <c r="SR436" s="11"/>
      <c r="SS436" s="11"/>
      <c r="ST436" s="11"/>
      <c r="SU436" s="11"/>
      <c r="SV436" s="11"/>
      <c r="SW436" s="11"/>
      <c r="SX436" s="11"/>
      <c r="SY436" s="11"/>
      <c r="SZ436" s="11"/>
      <c r="TA436" s="11"/>
      <c r="TB436" s="11"/>
      <c r="TC436" s="11"/>
      <c r="TD436" s="11"/>
      <c r="TE436" s="11"/>
      <c r="TF436" s="11"/>
      <c r="TG436" s="11"/>
      <c r="TH436" s="11"/>
      <c r="TI436" s="11"/>
      <c r="TJ436" s="11"/>
      <c r="TK436" s="11"/>
      <c r="TL436" s="11"/>
      <c r="TM436" s="11"/>
      <c r="TN436" s="11"/>
      <c r="TO436" s="11"/>
      <c r="TP436" s="11"/>
      <c r="TQ436" s="11"/>
      <c r="TR436" s="11"/>
      <c r="TS436" s="11"/>
      <c r="TT436" s="11"/>
      <c r="TU436" s="11"/>
      <c r="TV436" s="11"/>
      <c r="TW436" s="11"/>
      <c r="TX436" s="11"/>
      <c r="TY436" s="11"/>
      <c r="TZ436" s="11"/>
    </row>
    <row r="437" spans="1:546" x14ac:dyDescent="0.25">
      <c r="A437" s="11"/>
      <c r="F437" s="11"/>
      <c r="I437" s="11">
        <v>4289</v>
      </c>
      <c r="J437" s="41">
        <v>6.3993939393939376</v>
      </c>
      <c r="K437" s="41"/>
      <c r="L437" s="41"/>
      <c r="Q437" s="11"/>
      <c r="R437" s="11"/>
      <c r="S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  <c r="EM437" s="11"/>
      <c r="EN437" s="11"/>
      <c r="EO437" s="11"/>
      <c r="EP437" s="11"/>
      <c r="EQ437" s="11"/>
      <c r="ER437" s="11"/>
      <c r="ES437" s="11"/>
      <c r="ET437" s="11"/>
      <c r="EU437" s="11"/>
      <c r="EV437" s="11"/>
      <c r="EW437" s="11"/>
      <c r="EX437" s="11"/>
      <c r="EY437" s="11"/>
      <c r="EZ437" s="11"/>
      <c r="FA437" s="11"/>
      <c r="FB437" s="11"/>
      <c r="FC437" s="11"/>
      <c r="FD437" s="11"/>
      <c r="FE437" s="11"/>
      <c r="FF437" s="11"/>
      <c r="FG437" s="11"/>
      <c r="FH437" s="11"/>
      <c r="FI437" s="11"/>
      <c r="FJ437" s="11"/>
      <c r="FK437" s="11"/>
      <c r="FL437" s="11"/>
      <c r="FM437" s="11"/>
      <c r="FN437" s="11"/>
      <c r="FO437" s="11"/>
      <c r="FP437" s="11"/>
      <c r="FQ437" s="11"/>
      <c r="FR437" s="11"/>
      <c r="FS437" s="11"/>
      <c r="FT437" s="11"/>
      <c r="FU437" s="11"/>
      <c r="FV437" s="11"/>
      <c r="FW437" s="11"/>
      <c r="FX437" s="11"/>
      <c r="FY437" s="11"/>
      <c r="FZ437" s="11"/>
      <c r="GA437" s="11"/>
      <c r="GB437" s="11"/>
      <c r="GC437" s="11"/>
      <c r="GD437" s="11"/>
      <c r="GE437" s="11"/>
      <c r="GF437" s="11"/>
      <c r="GG437" s="11"/>
      <c r="GH437" s="11"/>
      <c r="GI437" s="11"/>
      <c r="GJ437" s="11"/>
      <c r="GK437" s="11"/>
      <c r="GL437" s="11"/>
      <c r="GM437" s="11"/>
      <c r="GN437" s="11"/>
      <c r="GO437" s="11"/>
      <c r="GP437" s="11"/>
      <c r="GQ437" s="11"/>
      <c r="GR437" s="11"/>
      <c r="GS437" s="11"/>
      <c r="GT437" s="11"/>
      <c r="GU437" s="11"/>
      <c r="GV437" s="11"/>
      <c r="GW437" s="11"/>
      <c r="GX437" s="11"/>
      <c r="GY437" s="11"/>
      <c r="GZ437" s="11"/>
      <c r="HA437" s="11"/>
      <c r="HB437" s="11"/>
      <c r="HC437" s="11"/>
      <c r="HD437" s="11"/>
      <c r="HE437" s="11"/>
      <c r="HF437" s="11"/>
      <c r="HG437" s="11"/>
      <c r="HH437" s="11"/>
      <c r="HI437" s="11"/>
      <c r="HJ437" s="11"/>
      <c r="HK437" s="11"/>
      <c r="HL437" s="11"/>
      <c r="HM437" s="11"/>
      <c r="HN437" s="11"/>
      <c r="HO437" s="11"/>
      <c r="HP437" s="11"/>
      <c r="HQ437" s="11"/>
      <c r="HR437" s="11"/>
      <c r="HS437" s="11"/>
      <c r="HT437" s="11"/>
      <c r="HU437" s="11"/>
      <c r="HV437" s="11"/>
      <c r="HW437" s="11"/>
      <c r="HX437" s="11"/>
      <c r="HY437" s="11"/>
      <c r="HZ437" s="11"/>
      <c r="IA437" s="11"/>
      <c r="IB437" s="11"/>
      <c r="IC437" s="11"/>
      <c r="ID437" s="11"/>
      <c r="IE437" s="11"/>
      <c r="IF437" s="11"/>
      <c r="IG437" s="11"/>
      <c r="IH437" s="11"/>
      <c r="II437" s="11"/>
      <c r="IJ437" s="11"/>
      <c r="IK437" s="11"/>
      <c r="IL437" s="11"/>
      <c r="IM437" s="11"/>
      <c r="IN437" s="11"/>
      <c r="IO437" s="11"/>
      <c r="IP437" s="11"/>
      <c r="IQ437" s="11"/>
      <c r="IR437" s="11"/>
      <c r="IS437" s="11"/>
      <c r="IT437" s="11"/>
      <c r="IU437" s="11"/>
      <c r="IV437" s="11"/>
      <c r="IW437" s="11"/>
      <c r="IX437" s="11"/>
      <c r="IY437" s="11"/>
      <c r="IZ437" s="11"/>
      <c r="JA437" s="11"/>
      <c r="JB437" s="11"/>
      <c r="JC437" s="11"/>
      <c r="JD437" s="11"/>
      <c r="JE437" s="11"/>
      <c r="JF437" s="11"/>
      <c r="JG437" s="11"/>
      <c r="JH437" s="11"/>
      <c r="JI437" s="11"/>
      <c r="JJ437" s="11"/>
      <c r="JK437" s="11"/>
      <c r="JL437" s="11"/>
      <c r="JM437" s="11"/>
      <c r="JN437" s="11"/>
      <c r="JO437" s="11"/>
      <c r="JP437" s="11"/>
      <c r="JQ437" s="11"/>
      <c r="JR437" s="11"/>
      <c r="JS437" s="11"/>
      <c r="JT437" s="11"/>
      <c r="JU437" s="11"/>
      <c r="JV437" s="11"/>
      <c r="JW437" s="11"/>
      <c r="JX437" s="11"/>
      <c r="JY437" s="11"/>
      <c r="JZ437" s="11"/>
      <c r="KA437" s="11"/>
      <c r="KB437" s="11"/>
      <c r="KC437" s="11"/>
      <c r="KD437" s="11"/>
      <c r="KE437" s="11"/>
      <c r="KF437" s="11"/>
      <c r="KG437" s="11"/>
      <c r="KH437" s="11"/>
      <c r="KI437" s="11"/>
      <c r="KJ437" s="11"/>
      <c r="KK437" s="11"/>
      <c r="KL437" s="11"/>
      <c r="KM437" s="11"/>
      <c r="KN437" s="11"/>
      <c r="KO437" s="11"/>
      <c r="KP437" s="11"/>
      <c r="KQ437" s="11"/>
      <c r="KR437" s="11"/>
      <c r="KS437" s="11"/>
      <c r="KT437" s="11"/>
      <c r="KU437" s="11"/>
      <c r="KV437" s="11"/>
      <c r="KW437" s="11"/>
      <c r="KX437" s="11"/>
      <c r="KY437" s="11"/>
      <c r="KZ437" s="11"/>
      <c r="LA437" s="11"/>
      <c r="LB437" s="11"/>
      <c r="LC437" s="11"/>
      <c r="LD437" s="11"/>
      <c r="LE437" s="11"/>
      <c r="LF437" s="11"/>
      <c r="LG437" s="11"/>
      <c r="LH437" s="11"/>
      <c r="LI437" s="11"/>
      <c r="LJ437" s="11"/>
      <c r="LK437" s="11"/>
      <c r="LL437" s="11"/>
      <c r="LM437" s="11"/>
      <c r="LN437" s="11"/>
      <c r="LO437" s="11"/>
      <c r="LP437" s="11"/>
      <c r="LQ437" s="11"/>
      <c r="LR437" s="11"/>
      <c r="LS437" s="11"/>
      <c r="LT437" s="11"/>
      <c r="LU437" s="11"/>
      <c r="LV437" s="11"/>
      <c r="LW437" s="11"/>
      <c r="LX437" s="11"/>
      <c r="LY437" s="11"/>
      <c r="LZ437" s="11"/>
      <c r="MA437" s="11"/>
      <c r="MB437" s="11"/>
      <c r="MC437" s="11"/>
      <c r="MD437" s="11"/>
      <c r="ME437" s="11"/>
      <c r="MF437" s="11"/>
      <c r="MG437" s="11"/>
      <c r="MH437" s="11"/>
      <c r="MI437" s="11"/>
      <c r="MJ437" s="11"/>
      <c r="MK437" s="11"/>
      <c r="ML437" s="11"/>
      <c r="MM437" s="11"/>
      <c r="MN437" s="11"/>
      <c r="MO437" s="11"/>
      <c r="MP437" s="11"/>
      <c r="MQ437" s="11"/>
      <c r="MR437" s="11"/>
      <c r="MS437" s="11"/>
      <c r="MT437" s="11"/>
      <c r="MU437" s="11"/>
      <c r="MV437" s="11"/>
      <c r="MW437" s="11"/>
      <c r="MX437" s="11"/>
      <c r="MY437" s="11"/>
      <c r="MZ437" s="11"/>
      <c r="NA437" s="11"/>
      <c r="NB437" s="11"/>
      <c r="NC437" s="11"/>
      <c r="ND437" s="11"/>
      <c r="NE437" s="11"/>
      <c r="NF437" s="11"/>
      <c r="NG437" s="11"/>
      <c r="NH437" s="11"/>
      <c r="NI437" s="11"/>
      <c r="NJ437" s="11"/>
      <c r="NK437" s="11"/>
      <c r="NL437" s="11"/>
      <c r="NM437" s="11"/>
      <c r="NN437" s="11"/>
      <c r="NO437" s="11"/>
      <c r="NP437" s="11"/>
      <c r="NQ437" s="11"/>
      <c r="NR437" s="11"/>
      <c r="NS437" s="11"/>
      <c r="NT437" s="11"/>
      <c r="NU437" s="11"/>
      <c r="NV437" s="11"/>
      <c r="NW437" s="11"/>
      <c r="NX437" s="11"/>
      <c r="NY437" s="11"/>
      <c r="NZ437" s="11"/>
      <c r="OA437" s="11"/>
      <c r="OB437" s="11"/>
      <c r="OC437" s="11"/>
      <c r="OD437" s="11"/>
      <c r="OE437" s="11"/>
      <c r="OF437" s="11"/>
      <c r="OG437" s="11"/>
      <c r="OH437" s="11"/>
      <c r="OI437" s="11"/>
      <c r="OJ437" s="11"/>
      <c r="OK437" s="11"/>
      <c r="OL437" s="11"/>
      <c r="OM437" s="11"/>
      <c r="ON437" s="11"/>
      <c r="OO437" s="11"/>
      <c r="OP437" s="11"/>
      <c r="OQ437" s="11"/>
      <c r="OR437" s="11"/>
      <c r="OS437" s="11"/>
      <c r="OT437" s="11"/>
      <c r="OU437" s="11"/>
      <c r="OV437" s="11"/>
      <c r="OW437" s="11"/>
      <c r="OX437" s="11"/>
      <c r="OY437" s="11"/>
      <c r="OZ437" s="11"/>
      <c r="PA437" s="11"/>
      <c r="PB437" s="11"/>
      <c r="PC437" s="11"/>
      <c r="PD437" s="11"/>
      <c r="PE437" s="11"/>
      <c r="PF437" s="11"/>
      <c r="PG437" s="11"/>
      <c r="PH437" s="11"/>
      <c r="PI437" s="11"/>
      <c r="PJ437" s="11"/>
      <c r="PK437" s="11"/>
      <c r="PL437" s="11"/>
      <c r="PM437" s="11"/>
      <c r="PN437" s="11"/>
      <c r="PO437" s="11"/>
      <c r="PP437" s="11"/>
      <c r="PQ437" s="11"/>
      <c r="PR437" s="11"/>
      <c r="PS437" s="11"/>
      <c r="PT437" s="11"/>
      <c r="PU437" s="11"/>
      <c r="PV437" s="11"/>
      <c r="PW437" s="11"/>
      <c r="PX437" s="11"/>
      <c r="PY437" s="11"/>
      <c r="PZ437" s="11"/>
      <c r="QA437" s="11"/>
      <c r="QB437" s="11"/>
      <c r="QC437" s="11"/>
      <c r="QD437" s="11"/>
      <c r="QE437" s="11"/>
      <c r="QF437" s="11"/>
      <c r="QG437" s="11"/>
      <c r="QH437" s="11"/>
      <c r="QI437" s="11"/>
      <c r="QJ437" s="11"/>
      <c r="QK437" s="11"/>
      <c r="QL437" s="11"/>
      <c r="QM437" s="11"/>
      <c r="QN437" s="11"/>
      <c r="QO437" s="11"/>
      <c r="QP437" s="11"/>
      <c r="QQ437" s="11"/>
      <c r="QR437" s="11"/>
      <c r="QS437" s="11"/>
      <c r="QT437" s="11"/>
      <c r="QU437" s="11"/>
      <c r="QV437" s="11"/>
      <c r="QW437" s="11"/>
      <c r="QX437" s="11"/>
      <c r="QY437" s="11"/>
      <c r="QZ437" s="11"/>
      <c r="RA437" s="11"/>
      <c r="RB437" s="11"/>
      <c r="RC437" s="11"/>
      <c r="RD437" s="11"/>
      <c r="RE437" s="11"/>
      <c r="RF437" s="11"/>
      <c r="RG437" s="11"/>
      <c r="RH437" s="11"/>
      <c r="RI437" s="11"/>
      <c r="RJ437" s="11"/>
      <c r="RK437" s="11"/>
      <c r="RL437" s="11"/>
      <c r="RM437" s="11"/>
      <c r="RN437" s="11"/>
      <c r="RO437" s="11"/>
      <c r="RP437" s="11"/>
      <c r="RQ437" s="11"/>
      <c r="RR437" s="11"/>
      <c r="RS437" s="11"/>
      <c r="RT437" s="11"/>
      <c r="RU437" s="11"/>
      <c r="RV437" s="11"/>
      <c r="RW437" s="11"/>
      <c r="RX437" s="11"/>
      <c r="RY437" s="11"/>
      <c r="RZ437" s="11"/>
      <c r="SA437" s="11"/>
      <c r="SB437" s="11"/>
      <c r="SC437" s="11"/>
      <c r="SD437" s="11"/>
      <c r="SE437" s="11"/>
      <c r="SF437" s="11"/>
      <c r="SG437" s="11"/>
      <c r="SH437" s="11"/>
      <c r="SI437" s="11"/>
      <c r="SJ437" s="11"/>
      <c r="SK437" s="11"/>
      <c r="SL437" s="11"/>
      <c r="SM437" s="11"/>
      <c r="SN437" s="11"/>
      <c r="SO437" s="11"/>
      <c r="SP437" s="11"/>
      <c r="SQ437" s="11"/>
      <c r="SR437" s="11"/>
      <c r="SS437" s="11"/>
      <c r="ST437" s="11"/>
      <c r="SU437" s="11"/>
      <c r="SV437" s="11"/>
      <c r="SW437" s="11"/>
      <c r="SX437" s="11"/>
      <c r="SY437" s="11"/>
      <c r="SZ437" s="11"/>
      <c r="TA437" s="11"/>
      <c r="TB437" s="11"/>
      <c r="TC437" s="11"/>
      <c r="TD437" s="11"/>
      <c r="TE437" s="11"/>
      <c r="TF437" s="11"/>
      <c r="TG437" s="11"/>
      <c r="TH437" s="11"/>
      <c r="TI437" s="11"/>
      <c r="TJ437" s="11"/>
      <c r="TK437" s="11"/>
      <c r="TL437" s="11"/>
      <c r="TM437" s="11"/>
      <c r="TN437" s="11"/>
      <c r="TO437" s="11"/>
      <c r="TP437" s="11"/>
      <c r="TQ437" s="11"/>
      <c r="TR437" s="11"/>
      <c r="TS437" s="11"/>
      <c r="TT437" s="11"/>
      <c r="TU437" s="11"/>
      <c r="TV437" s="11"/>
      <c r="TW437" s="11"/>
      <c r="TX437" s="11"/>
      <c r="TY437" s="11"/>
      <c r="TZ437" s="11"/>
    </row>
    <row r="438" spans="1:546" x14ac:dyDescent="0.25">
      <c r="A438" s="11"/>
      <c r="F438" s="11"/>
      <c r="I438" s="11">
        <v>3128</v>
      </c>
      <c r="J438" s="41">
        <v>5.8636111111111111</v>
      </c>
      <c r="K438" s="41"/>
      <c r="L438" s="41"/>
      <c r="Q438" s="11"/>
      <c r="R438" s="11"/>
      <c r="S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  <c r="EM438" s="11"/>
      <c r="EN438" s="11"/>
      <c r="EO438" s="11"/>
      <c r="EP438" s="11"/>
      <c r="EQ438" s="11"/>
      <c r="ER438" s="11"/>
      <c r="ES438" s="11"/>
      <c r="ET438" s="11"/>
      <c r="EU438" s="11"/>
      <c r="EV438" s="11"/>
      <c r="EW438" s="11"/>
      <c r="EX438" s="11"/>
      <c r="EY438" s="11"/>
      <c r="EZ438" s="11"/>
      <c r="FA438" s="11"/>
      <c r="FB438" s="11"/>
      <c r="FC438" s="11"/>
      <c r="FD438" s="11"/>
      <c r="FE438" s="11"/>
      <c r="FF438" s="11"/>
      <c r="FG438" s="11"/>
      <c r="FH438" s="11"/>
      <c r="FI438" s="11"/>
      <c r="FJ438" s="11"/>
      <c r="FK438" s="11"/>
      <c r="FL438" s="11"/>
      <c r="FM438" s="11"/>
      <c r="FN438" s="11"/>
      <c r="FO438" s="11"/>
      <c r="FP438" s="11"/>
      <c r="FQ438" s="11"/>
      <c r="FR438" s="11"/>
      <c r="FS438" s="11"/>
      <c r="FT438" s="11"/>
      <c r="FU438" s="11"/>
      <c r="FV438" s="11"/>
      <c r="FW438" s="11"/>
      <c r="FX438" s="11"/>
      <c r="FY438" s="11"/>
      <c r="FZ438" s="11"/>
      <c r="GA438" s="11"/>
      <c r="GB438" s="11"/>
      <c r="GC438" s="11"/>
      <c r="GD438" s="11"/>
      <c r="GE438" s="11"/>
      <c r="GF438" s="11"/>
      <c r="GG438" s="11"/>
      <c r="GH438" s="11"/>
      <c r="GI438" s="11"/>
      <c r="GJ438" s="11"/>
      <c r="GK438" s="11"/>
      <c r="GL438" s="11"/>
      <c r="GM438" s="11"/>
      <c r="GN438" s="11"/>
      <c r="GO438" s="11"/>
      <c r="GP438" s="11"/>
      <c r="GQ438" s="11"/>
      <c r="GR438" s="11"/>
      <c r="GS438" s="11"/>
      <c r="GT438" s="11"/>
      <c r="GU438" s="11"/>
      <c r="GV438" s="11"/>
      <c r="GW438" s="11"/>
      <c r="GX438" s="11"/>
      <c r="GY438" s="11"/>
      <c r="GZ438" s="11"/>
      <c r="HA438" s="11"/>
      <c r="HB438" s="11"/>
      <c r="HC438" s="11"/>
      <c r="HD438" s="11"/>
      <c r="HE438" s="11"/>
      <c r="HF438" s="11"/>
      <c r="HG438" s="11"/>
      <c r="HH438" s="11"/>
      <c r="HI438" s="11"/>
      <c r="HJ438" s="11"/>
      <c r="HK438" s="11"/>
      <c r="HL438" s="11"/>
      <c r="HM438" s="11"/>
      <c r="HN438" s="11"/>
      <c r="HO438" s="11"/>
      <c r="HP438" s="11"/>
      <c r="HQ438" s="11"/>
      <c r="HR438" s="11"/>
      <c r="HS438" s="11"/>
      <c r="HT438" s="11"/>
      <c r="HU438" s="11"/>
      <c r="HV438" s="11"/>
      <c r="HW438" s="11"/>
      <c r="HX438" s="11"/>
      <c r="HY438" s="11"/>
      <c r="HZ438" s="11"/>
      <c r="IA438" s="11"/>
      <c r="IB438" s="11"/>
      <c r="IC438" s="11"/>
      <c r="ID438" s="11"/>
      <c r="IE438" s="11"/>
      <c r="IF438" s="11"/>
      <c r="IG438" s="11"/>
      <c r="IH438" s="11"/>
      <c r="II438" s="11"/>
      <c r="IJ438" s="11"/>
      <c r="IK438" s="11"/>
      <c r="IL438" s="11"/>
      <c r="IM438" s="11"/>
      <c r="IN438" s="11"/>
      <c r="IO438" s="11"/>
      <c r="IP438" s="11"/>
      <c r="IQ438" s="11"/>
      <c r="IR438" s="11"/>
      <c r="IS438" s="11"/>
      <c r="IT438" s="11"/>
      <c r="IU438" s="11"/>
      <c r="IV438" s="11"/>
      <c r="IW438" s="11"/>
      <c r="IX438" s="11"/>
      <c r="IY438" s="11"/>
      <c r="IZ438" s="11"/>
      <c r="JA438" s="11"/>
      <c r="JB438" s="11"/>
      <c r="JC438" s="11"/>
      <c r="JD438" s="11"/>
      <c r="JE438" s="11"/>
      <c r="JF438" s="11"/>
      <c r="JG438" s="11"/>
      <c r="JH438" s="11"/>
      <c r="JI438" s="11"/>
      <c r="JJ438" s="11"/>
      <c r="JK438" s="11"/>
      <c r="JL438" s="11"/>
      <c r="JM438" s="11"/>
      <c r="JN438" s="11"/>
      <c r="JO438" s="11"/>
      <c r="JP438" s="11"/>
      <c r="JQ438" s="11"/>
      <c r="JR438" s="11"/>
      <c r="JS438" s="11"/>
      <c r="JT438" s="11"/>
      <c r="JU438" s="11"/>
      <c r="JV438" s="11"/>
      <c r="JW438" s="11"/>
      <c r="JX438" s="11"/>
      <c r="JY438" s="11"/>
      <c r="JZ438" s="11"/>
      <c r="KA438" s="11"/>
      <c r="KB438" s="11"/>
      <c r="KC438" s="11"/>
      <c r="KD438" s="11"/>
      <c r="KE438" s="11"/>
      <c r="KF438" s="11"/>
      <c r="KG438" s="11"/>
      <c r="KH438" s="11"/>
      <c r="KI438" s="11"/>
      <c r="KJ438" s="11"/>
      <c r="KK438" s="11"/>
      <c r="KL438" s="11"/>
      <c r="KM438" s="11"/>
      <c r="KN438" s="11"/>
      <c r="KO438" s="11"/>
      <c r="KP438" s="11"/>
      <c r="KQ438" s="11"/>
      <c r="KR438" s="11"/>
      <c r="KS438" s="11"/>
      <c r="KT438" s="11"/>
      <c r="KU438" s="11"/>
      <c r="KV438" s="11"/>
      <c r="KW438" s="11"/>
      <c r="KX438" s="11"/>
      <c r="KY438" s="11"/>
      <c r="KZ438" s="11"/>
      <c r="LA438" s="11"/>
      <c r="LB438" s="11"/>
      <c r="LC438" s="11"/>
      <c r="LD438" s="11"/>
      <c r="LE438" s="11"/>
      <c r="LF438" s="11"/>
      <c r="LG438" s="11"/>
      <c r="LH438" s="11"/>
      <c r="LI438" s="11"/>
      <c r="LJ438" s="11"/>
      <c r="LK438" s="11"/>
      <c r="LL438" s="11"/>
      <c r="LM438" s="11"/>
      <c r="LN438" s="11"/>
      <c r="LO438" s="11"/>
      <c r="LP438" s="11"/>
      <c r="LQ438" s="11"/>
      <c r="LR438" s="11"/>
      <c r="LS438" s="11"/>
      <c r="LT438" s="11"/>
      <c r="LU438" s="11"/>
      <c r="LV438" s="11"/>
      <c r="LW438" s="11"/>
      <c r="LX438" s="11"/>
      <c r="LY438" s="11"/>
      <c r="LZ438" s="11"/>
      <c r="MA438" s="11"/>
      <c r="MB438" s="11"/>
      <c r="MC438" s="11"/>
      <c r="MD438" s="11"/>
      <c r="ME438" s="11"/>
      <c r="MF438" s="11"/>
      <c r="MG438" s="11"/>
      <c r="MH438" s="11"/>
      <c r="MI438" s="11"/>
      <c r="MJ438" s="11"/>
      <c r="MK438" s="11"/>
      <c r="ML438" s="11"/>
      <c r="MM438" s="11"/>
      <c r="MN438" s="11"/>
      <c r="MO438" s="11"/>
      <c r="MP438" s="11"/>
      <c r="MQ438" s="11"/>
      <c r="MR438" s="11"/>
      <c r="MS438" s="11"/>
      <c r="MT438" s="11"/>
      <c r="MU438" s="11"/>
      <c r="MV438" s="11"/>
      <c r="MW438" s="11"/>
      <c r="MX438" s="11"/>
      <c r="MY438" s="11"/>
      <c r="MZ438" s="11"/>
      <c r="NA438" s="11"/>
      <c r="NB438" s="11"/>
      <c r="NC438" s="11"/>
      <c r="ND438" s="11"/>
      <c r="NE438" s="11"/>
      <c r="NF438" s="11"/>
      <c r="NG438" s="11"/>
      <c r="NH438" s="11"/>
      <c r="NI438" s="11"/>
      <c r="NJ438" s="11"/>
      <c r="NK438" s="11"/>
      <c r="NL438" s="11"/>
      <c r="NM438" s="11"/>
      <c r="NN438" s="11"/>
      <c r="NO438" s="11"/>
      <c r="NP438" s="11"/>
      <c r="NQ438" s="11"/>
      <c r="NR438" s="11"/>
      <c r="NS438" s="11"/>
      <c r="NT438" s="11"/>
      <c r="NU438" s="11"/>
      <c r="NV438" s="11"/>
      <c r="NW438" s="11"/>
      <c r="NX438" s="11"/>
      <c r="NY438" s="11"/>
      <c r="NZ438" s="11"/>
      <c r="OA438" s="11"/>
      <c r="OB438" s="11"/>
      <c r="OC438" s="11"/>
      <c r="OD438" s="11"/>
      <c r="OE438" s="11"/>
      <c r="OF438" s="11"/>
      <c r="OG438" s="11"/>
      <c r="OH438" s="11"/>
      <c r="OI438" s="11"/>
      <c r="OJ438" s="11"/>
      <c r="OK438" s="11"/>
      <c r="OL438" s="11"/>
      <c r="OM438" s="11"/>
      <c r="ON438" s="11"/>
      <c r="OO438" s="11"/>
      <c r="OP438" s="11"/>
      <c r="OQ438" s="11"/>
      <c r="OR438" s="11"/>
      <c r="OS438" s="11"/>
      <c r="OT438" s="11"/>
      <c r="OU438" s="11"/>
      <c r="OV438" s="11"/>
      <c r="OW438" s="11"/>
      <c r="OX438" s="11"/>
      <c r="OY438" s="11"/>
      <c r="OZ438" s="11"/>
      <c r="PA438" s="11"/>
      <c r="PB438" s="11"/>
      <c r="PC438" s="11"/>
      <c r="PD438" s="11"/>
      <c r="PE438" s="11"/>
      <c r="PF438" s="11"/>
      <c r="PG438" s="11"/>
      <c r="PH438" s="11"/>
      <c r="PI438" s="11"/>
      <c r="PJ438" s="11"/>
      <c r="PK438" s="11"/>
      <c r="PL438" s="11"/>
      <c r="PM438" s="11"/>
      <c r="PN438" s="11"/>
      <c r="PO438" s="11"/>
      <c r="PP438" s="11"/>
      <c r="PQ438" s="11"/>
      <c r="PR438" s="11"/>
      <c r="PS438" s="11"/>
      <c r="PT438" s="11"/>
      <c r="PU438" s="11"/>
      <c r="PV438" s="11"/>
      <c r="PW438" s="11"/>
      <c r="PX438" s="11"/>
      <c r="PY438" s="11"/>
      <c r="PZ438" s="11"/>
      <c r="QA438" s="11"/>
      <c r="QB438" s="11"/>
      <c r="QC438" s="11"/>
      <c r="QD438" s="11"/>
      <c r="QE438" s="11"/>
      <c r="QF438" s="11"/>
      <c r="QG438" s="11"/>
      <c r="QH438" s="11"/>
      <c r="QI438" s="11"/>
      <c r="QJ438" s="11"/>
      <c r="QK438" s="11"/>
      <c r="QL438" s="11"/>
      <c r="QM438" s="11"/>
      <c r="QN438" s="11"/>
      <c r="QO438" s="11"/>
      <c r="QP438" s="11"/>
      <c r="QQ438" s="11"/>
      <c r="QR438" s="11"/>
      <c r="QS438" s="11"/>
      <c r="QT438" s="11"/>
      <c r="QU438" s="11"/>
      <c r="QV438" s="11"/>
      <c r="QW438" s="11"/>
      <c r="QX438" s="11"/>
      <c r="QY438" s="11"/>
      <c r="QZ438" s="11"/>
      <c r="RA438" s="11"/>
      <c r="RB438" s="11"/>
      <c r="RC438" s="11"/>
      <c r="RD438" s="11"/>
      <c r="RE438" s="11"/>
      <c r="RF438" s="11"/>
      <c r="RG438" s="11"/>
      <c r="RH438" s="11"/>
      <c r="RI438" s="11"/>
      <c r="RJ438" s="11"/>
      <c r="RK438" s="11"/>
      <c r="RL438" s="11"/>
      <c r="RM438" s="11"/>
      <c r="RN438" s="11"/>
      <c r="RO438" s="11"/>
      <c r="RP438" s="11"/>
      <c r="RQ438" s="11"/>
      <c r="RR438" s="11"/>
      <c r="RS438" s="11"/>
      <c r="RT438" s="11"/>
      <c r="RU438" s="11"/>
      <c r="RV438" s="11"/>
      <c r="RW438" s="11"/>
      <c r="RX438" s="11"/>
      <c r="RY438" s="11"/>
      <c r="RZ438" s="11"/>
      <c r="SA438" s="11"/>
      <c r="SB438" s="11"/>
      <c r="SC438" s="11"/>
      <c r="SD438" s="11"/>
      <c r="SE438" s="11"/>
      <c r="SF438" s="11"/>
      <c r="SG438" s="11"/>
      <c r="SH438" s="11"/>
      <c r="SI438" s="11"/>
      <c r="SJ438" s="11"/>
      <c r="SK438" s="11"/>
      <c r="SL438" s="11"/>
      <c r="SM438" s="11"/>
      <c r="SN438" s="11"/>
      <c r="SO438" s="11"/>
      <c r="SP438" s="11"/>
      <c r="SQ438" s="11"/>
      <c r="SR438" s="11"/>
      <c r="SS438" s="11"/>
      <c r="ST438" s="11"/>
      <c r="SU438" s="11"/>
      <c r="SV438" s="11"/>
      <c r="SW438" s="11"/>
      <c r="SX438" s="11"/>
      <c r="SY438" s="11"/>
      <c r="SZ438" s="11"/>
      <c r="TA438" s="11"/>
      <c r="TB438" s="11"/>
      <c r="TC438" s="11"/>
      <c r="TD438" s="11"/>
      <c r="TE438" s="11"/>
      <c r="TF438" s="11"/>
      <c r="TG438" s="11"/>
      <c r="TH438" s="11"/>
      <c r="TI438" s="11"/>
      <c r="TJ438" s="11"/>
      <c r="TK438" s="11"/>
      <c r="TL438" s="11"/>
      <c r="TM438" s="11"/>
      <c r="TN438" s="11"/>
      <c r="TO438" s="11"/>
      <c r="TP438" s="11"/>
      <c r="TQ438" s="11"/>
      <c r="TR438" s="11"/>
      <c r="TS438" s="11"/>
      <c r="TT438" s="11"/>
      <c r="TU438" s="11"/>
      <c r="TV438" s="11"/>
      <c r="TW438" s="11"/>
      <c r="TX438" s="11"/>
      <c r="TY438" s="11"/>
      <c r="TZ438" s="11"/>
    </row>
    <row r="439" spans="1:546" x14ac:dyDescent="0.25">
      <c r="A439" s="11"/>
      <c r="F439" s="11"/>
      <c r="I439" s="11">
        <v>3687</v>
      </c>
      <c r="J439" s="41">
        <v>5.4355714285714294</v>
      </c>
      <c r="K439" s="41"/>
      <c r="L439" s="41"/>
      <c r="Q439" s="11"/>
      <c r="R439" s="11"/>
      <c r="S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  <c r="EM439" s="11"/>
      <c r="EN439" s="11"/>
      <c r="EO439" s="11"/>
      <c r="EP439" s="11"/>
      <c r="EQ439" s="11"/>
      <c r="ER439" s="11"/>
      <c r="ES439" s="11"/>
      <c r="ET439" s="11"/>
      <c r="EU439" s="11"/>
      <c r="EV439" s="11"/>
      <c r="EW439" s="11"/>
      <c r="EX439" s="11"/>
      <c r="EY439" s="11"/>
      <c r="EZ439" s="11"/>
      <c r="FA439" s="11"/>
      <c r="FB439" s="11"/>
      <c r="FC439" s="11"/>
      <c r="FD439" s="11"/>
      <c r="FE439" s="11"/>
      <c r="FF439" s="11"/>
      <c r="FG439" s="11"/>
      <c r="FH439" s="11"/>
      <c r="FI439" s="11"/>
      <c r="FJ439" s="11"/>
      <c r="FK439" s="11"/>
      <c r="FL439" s="11"/>
      <c r="FM439" s="11"/>
      <c r="FN439" s="11"/>
      <c r="FO439" s="11"/>
      <c r="FP439" s="11"/>
      <c r="FQ439" s="11"/>
      <c r="FR439" s="11"/>
      <c r="FS439" s="11"/>
      <c r="FT439" s="11"/>
      <c r="FU439" s="11"/>
      <c r="FV439" s="11"/>
      <c r="FW439" s="11"/>
      <c r="FX439" s="11"/>
      <c r="FY439" s="11"/>
      <c r="FZ439" s="11"/>
      <c r="GA439" s="11"/>
      <c r="GB439" s="11"/>
      <c r="GC439" s="11"/>
      <c r="GD439" s="11"/>
      <c r="GE439" s="11"/>
      <c r="GF439" s="11"/>
      <c r="GG439" s="11"/>
      <c r="GH439" s="11"/>
      <c r="GI439" s="11"/>
      <c r="GJ439" s="11"/>
      <c r="GK439" s="11"/>
      <c r="GL439" s="11"/>
      <c r="GM439" s="11"/>
      <c r="GN439" s="11"/>
      <c r="GO439" s="11"/>
      <c r="GP439" s="11"/>
      <c r="GQ439" s="11"/>
      <c r="GR439" s="11"/>
      <c r="GS439" s="11"/>
      <c r="GT439" s="11"/>
      <c r="GU439" s="11"/>
      <c r="GV439" s="11"/>
      <c r="GW439" s="11"/>
      <c r="GX439" s="11"/>
      <c r="GY439" s="11"/>
      <c r="GZ439" s="11"/>
      <c r="HA439" s="11"/>
      <c r="HB439" s="11"/>
      <c r="HC439" s="11"/>
      <c r="HD439" s="11"/>
      <c r="HE439" s="11"/>
      <c r="HF439" s="11"/>
      <c r="HG439" s="11"/>
      <c r="HH439" s="11"/>
      <c r="HI439" s="11"/>
      <c r="HJ439" s="11"/>
      <c r="HK439" s="11"/>
      <c r="HL439" s="11"/>
      <c r="HM439" s="11"/>
      <c r="HN439" s="11"/>
      <c r="HO439" s="11"/>
      <c r="HP439" s="11"/>
      <c r="HQ439" s="11"/>
      <c r="HR439" s="11"/>
      <c r="HS439" s="11"/>
      <c r="HT439" s="11"/>
      <c r="HU439" s="11"/>
      <c r="HV439" s="11"/>
      <c r="HW439" s="11"/>
      <c r="HX439" s="11"/>
      <c r="HY439" s="11"/>
      <c r="HZ439" s="11"/>
      <c r="IA439" s="11"/>
      <c r="IB439" s="11"/>
      <c r="IC439" s="11"/>
      <c r="ID439" s="11"/>
      <c r="IE439" s="11"/>
      <c r="IF439" s="11"/>
      <c r="IG439" s="11"/>
      <c r="IH439" s="11"/>
      <c r="II439" s="11"/>
      <c r="IJ439" s="11"/>
      <c r="IK439" s="11"/>
      <c r="IL439" s="11"/>
      <c r="IM439" s="11"/>
      <c r="IN439" s="11"/>
      <c r="IO439" s="11"/>
      <c r="IP439" s="11"/>
      <c r="IQ439" s="11"/>
      <c r="IR439" s="11"/>
      <c r="IS439" s="11"/>
      <c r="IT439" s="11"/>
      <c r="IU439" s="11"/>
      <c r="IV439" s="11"/>
      <c r="IW439" s="11"/>
      <c r="IX439" s="11"/>
      <c r="IY439" s="11"/>
      <c r="IZ439" s="11"/>
      <c r="JA439" s="11"/>
      <c r="JB439" s="11"/>
      <c r="JC439" s="11"/>
      <c r="JD439" s="11"/>
      <c r="JE439" s="11"/>
      <c r="JF439" s="11"/>
      <c r="JG439" s="11"/>
      <c r="JH439" s="11"/>
      <c r="JI439" s="11"/>
      <c r="JJ439" s="11"/>
      <c r="JK439" s="11"/>
      <c r="JL439" s="11"/>
      <c r="JM439" s="11"/>
      <c r="JN439" s="11"/>
      <c r="JO439" s="11"/>
      <c r="JP439" s="11"/>
      <c r="JQ439" s="11"/>
      <c r="JR439" s="11"/>
      <c r="JS439" s="11"/>
      <c r="JT439" s="11"/>
      <c r="JU439" s="11"/>
      <c r="JV439" s="11"/>
      <c r="JW439" s="11"/>
      <c r="JX439" s="11"/>
      <c r="JY439" s="11"/>
      <c r="JZ439" s="11"/>
      <c r="KA439" s="11"/>
      <c r="KB439" s="11"/>
      <c r="KC439" s="11"/>
      <c r="KD439" s="11"/>
      <c r="KE439" s="11"/>
      <c r="KF439" s="11"/>
      <c r="KG439" s="11"/>
      <c r="KH439" s="11"/>
      <c r="KI439" s="11"/>
      <c r="KJ439" s="11"/>
      <c r="KK439" s="11"/>
      <c r="KL439" s="11"/>
      <c r="KM439" s="11"/>
      <c r="KN439" s="11"/>
      <c r="KO439" s="11"/>
      <c r="KP439" s="11"/>
      <c r="KQ439" s="11"/>
      <c r="KR439" s="11"/>
      <c r="KS439" s="11"/>
      <c r="KT439" s="11"/>
      <c r="KU439" s="11"/>
      <c r="KV439" s="11"/>
      <c r="KW439" s="11"/>
      <c r="KX439" s="11"/>
      <c r="KY439" s="11"/>
      <c r="KZ439" s="11"/>
      <c r="LA439" s="11"/>
      <c r="LB439" s="11"/>
      <c r="LC439" s="11"/>
      <c r="LD439" s="11"/>
      <c r="LE439" s="11"/>
      <c r="LF439" s="11"/>
      <c r="LG439" s="11"/>
      <c r="LH439" s="11"/>
      <c r="LI439" s="11"/>
      <c r="LJ439" s="11"/>
      <c r="LK439" s="11"/>
      <c r="LL439" s="11"/>
      <c r="LM439" s="11"/>
      <c r="LN439" s="11"/>
      <c r="LO439" s="11"/>
      <c r="LP439" s="11"/>
      <c r="LQ439" s="11"/>
      <c r="LR439" s="11"/>
      <c r="LS439" s="11"/>
      <c r="LT439" s="11"/>
      <c r="LU439" s="11"/>
      <c r="LV439" s="11"/>
      <c r="LW439" s="11"/>
      <c r="LX439" s="11"/>
      <c r="LY439" s="11"/>
      <c r="LZ439" s="11"/>
      <c r="MA439" s="11"/>
      <c r="MB439" s="11"/>
      <c r="MC439" s="11"/>
      <c r="MD439" s="11"/>
      <c r="ME439" s="11"/>
      <c r="MF439" s="11"/>
      <c r="MG439" s="11"/>
      <c r="MH439" s="11"/>
      <c r="MI439" s="11"/>
      <c r="MJ439" s="11"/>
      <c r="MK439" s="11"/>
      <c r="ML439" s="11"/>
      <c r="MM439" s="11"/>
      <c r="MN439" s="11"/>
      <c r="MO439" s="11"/>
      <c r="MP439" s="11"/>
      <c r="MQ439" s="11"/>
      <c r="MR439" s="11"/>
      <c r="MS439" s="11"/>
      <c r="MT439" s="11"/>
      <c r="MU439" s="11"/>
      <c r="MV439" s="11"/>
      <c r="MW439" s="11"/>
      <c r="MX439" s="11"/>
      <c r="MY439" s="11"/>
      <c r="MZ439" s="11"/>
      <c r="NA439" s="11"/>
      <c r="NB439" s="11"/>
      <c r="NC439" s="11"/>
      <c r="ND439" s="11"/>
      <c r="NE439" s="11"/>
      <c r="NF439" s="11"/>
      <c r="NG439" s="11"/>
      <c r="NH439" s="11"/>
      <c r="NI439" s="11"/>
      <c r="NJ439" s="11"/>
      <c r="NK439" s="11"/>
      <c r="NL439" s="11"/>
      <c r="NM439" s="11"/>
      <c r="NN439" s="11"/>
      <c r="NO439" s="11"/>
      <c r="NP439" s="11"/>
      <c r="NQ439" s="11"/>
      <c r="NR439" s="11"/>
      <c r="NS439" s="11"/>
      <c r="NT439" s="11"/>
      <c r="NU439" s="11"/>
      <c r="NV439" s="11"/>
      <c r="NW439" s="11"/>
      <c r="NX439" s="11"/>
      <c r="NY439" s="11"/>
      <c r="NZ439" s="11"/>
      <c r="OA439" s="11"/>
      <c r="OB439" s="11"/>
      <c r="OC439" s="11"/>
      <c r="OD439" s="11"/>
      <c r="OE439" s="11"/>
      <c r="OF439" s="11"/>
      <c r="OG439" s="11"/>
      <c r="OH439" s="11"/>
      <c r="OI439" s="11"/>
      <c r="OJ439" s="11"/>
      <c r="OK439" s="11"/>
      <c r="OL439" s="11"/>
      <c r="OM439" s="11"/>
      <c r="ON439" s="11"/>
      <c r="OO439" s="11"/>
      <c r="OP439" s="11"/>
      <c r="OQ439" s="11"/>
      <c r="OR439" s="11"/>
      <c r="OS439" s="11"/>
      <c r="OT439" s="11"/>
      <c r="OU439" s="11"/>
      <c r="OV439" s="11"/>
      <c r="OW439" s="11"/>
      <c r="OX439" s="11"/>
      <c r="OY439" s="11"/>
      <c r="OZ439" s="11"/>
      <c r="PA439" s="11"/>
      <c r="PB439" s="11"/>
      <c r="PC439" s="11"/>
      <c r="PD439" s="11"/>
      <c r="PE439" s="11"/>
      <c r="PF439" s="11"/>
      <c r="PG439" s="11"/>
      <c r="PH439" s="11"/>
      <c r="PI439" s="11"/>
      <c r="PJ439" s="11"/>
      <c r="PK439" s="11"/>
      <c r="PL439" s="11"/>
      <c r="PM439" s="11"/>
      <c r="PN439" s="11"/>
      <c r="PO439" s="11"/>
      <c r="PP439" s="11"/>
      <c r="PQ439" s="11"/>
      <c r="PR439" s="11"/>
      <c r="PS439" s="11"/>
      <c r="PT439" s="11"/>
      <c r="PU439" s="11"/>
      <c r="PV439" s="11"/>
      <c r="PW439" s="11"/>
      <c r="PX439" s="11"/>
      <c r="PY439" s="11"/>
      <c r="PZ439" s="11"/>
      <c r="QA439" s="11"/>
      <c r="QB439" s="11"/>
      <c r="QC439" s="11"/>
      <c r="QD439" s="11"/>
      <c r="QE439" s="11"/>
      <c r="QF439" s="11"/>
      <c r="QG439" s="11"/>
      <c r="QH439" s="11"/>
      <c r="QI439" s="11"/>
      <c r="QJ439" s="11"/>
      <c r="QK439" s="11"/>
      <c r="QL439" s="11"/>
      <c r="QM439" s="11"/>
      <c r="QN439" s="11"/>
      <c r="QO439" s="11"/>
      <c r="QP439" s="11"/>
      <c r="QQ439" s="11"/>
      <c r="QR439" s="11"/>
      <c r="QS439" s="11"/>
      <c r="QT439" s="11"/>
      <c r="QU439" s="11"/>
      <c r="QV439" s="11"/>
      <c r="QW439" s="11"/>
      <c r="QX439" s="11"/>
      <c r="QY439" s="11"/>
      <c r="QZ439" s="11"/>
      <c r="RA439" s="11"/>
      <c r="RB439" s="11"/>
      <c r="RC439" s="11"/>
      <c r="RD439" s="11"/>
      <c r="RE439" s="11"/>
      <c r="RF439" s="11"/>
      <c r="RG439" s="11"/>
      <c r="RH439" s="11"/>
      <c r="RI439" s="11"/>
      <c r="RJ439" s="11"/>
      <c r="RK439" s="11"/>
      <c r="RL439" s="11"/>
      <c r="RM439" s="11"/>
      <c r="RN439" s="11"/>
      <c r="RO439" s="11"/>
      <c r="RP439" s="11"/>
      <c r="RQ439" s="11"/>
      <c r="RR439" s="11"/>
      <c r="RS439" s="11"/>
      <c r="RT439" s="11"/>
      <c r="RU439" s="11"/>
      <c r="RV439" s="11"/>
      <c r="RW439" s="11"/>
      <c r="RX439" s="11"/>
      <c r="RY439" s="11"/>
      <c r="RZ439" s="11"/>
      <c r="SA439" s="11"/>
      <c r="SB439" s="11"/>
      <c r="SC439" s="11"/>
      <c r="SD439" s="11"/>
      <c r="SE439" s="11"/>
      <c r="SF439" s="11"/>
      <c r="SG439" s="11"/>
      <c r="SH439" s="11"/>
      <c r="SI439" s="11"/>
      <c r="SJ439" s="11"/>
      <c r="SK439" s="11"/>
      <c r="SL439" s="11"/>
      <c r="SM439" s="11"/>
      <c r="SN439" s="11"/>
      <c r="SO439" s="11"/>
      <c r="SP439" s="11"/>
      <c r="SQ439" s="11"/>
      <c r="SR439" s="11"/>
      <c r="SS439" s="11"/>
      <c r="ST439" s="11"/>
      <c r="SU439" s="11"/>
      <c r="SV439" s="11"/>
      <c r="SW439" s="11"/>
      <c r="SX439" s="11"/>
      <c r="SY439" s="11"/>
      <c r="SZ439" s="11"/>
      <c r="TA439" s="11"/>
      <c r="TB439" s="11"/>
      <c r="TC439" s="11"/>
      <c r="TD439" s="11"/>
      <c r="TE439" s="11"/>
      <c r="TF439" s="11"/>
      <c r="TG439" s="11"/>
      <c r="TH439" s="11"/>
      <c r="TI439" s="11"/>
      <c r="TJ439" s="11"/>
      <c r="TK439" s="11"/>
      <c r="TL439" s="11"/>
      <c r="TM439" s="11"/>
      <c r="TN439" s="11"/>
      <c r="TO439" s="11"/>
      <c r="TP439" s="11"/>
      <c r="TQ439" s="11"/>
      <c r="TR439" s="11"/>
      <c r="TS439" s="11"/>
      <c r="TT439" s="11"/>
      <c r="TU439" s="11"/>
      <c r="TV439" s="11"/>
      <c r="TW439" s="11"/>
      <c r="TX439" s="11"/>
      <c r="TY439" s="11"/>
      <c r="TZ439" s="11"/>
    </row>
    <row r="440" spans="1:546" x14ac:dyDescent="0.25">
      <c r="A440" s="11"/>
      <c r="F440" s="11"/>
      <c r="I440" s="11">
        <v>3815</v>
      </c>
      <c r="J440" s="41">
        <v>5.2165833333333333</v>
      </c>
      <c r="K440" s="41"/>
      <c r="L440" s="41"/>
      <c r="Q440" s="11"/>
      <c r="R440" s="11"/>
      <c r="S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  <c r="EM440" s="11"/>
      <c r="EN440" s="11"/>
      <c r="EO440" s="11"/>
      <c r="EP440" s="11"/>
      <c r="EQ440" s="11"/>
      <c r="ER440" s="11"/>
      <c r="ES440" s="11"/>
      <c r="ET440" s="11"/>
      <c r="EU440" s="11"/>
      <c r="EV440" s="11"/>
      <c r="EW440" s="11"/>
      <c r="EX440" s="11"/>
      <c r="EY440" s="11"/>
      <c r="EZ440" s="11"/>
      <c r="FA440" s="11"/>
      <c r="FB440" s="11"/>
      <c r="FC440" s="11"/>
      <c r="FD440" s="11"/>
      <c r="FE440" s="11"/>
      <c r="FF440" s="11"/>
      <c r="FG440" s="11"/>
      <c r="FH440" s="11"/>
      <c r="FI440" s="11"/>
      <c r="FJ440" s="11"/>
      <c r="FK440" s="11"/>
      <c r="FL440" s="11"/>
      <c r="FM440" s="11"/>
      <c r="FN440" s="11"/>
      <c r="FO440" s="11"/>
      <c r="FP440" s="11"/>
      <c r="FQ440" s="11"/>
      <c r="FR440" s="11"/>
      <c r="FS440" s="11"/>
      <c r="FT440" s="11"/>
      <c r="FU440" s="11"/>
      <c r="FV440" s="11"/>
      <c r="FW440" s="11"/>
      <c r="FX440" s="11"/>
      <c r="FY440" s="11"/>
      <c r="FZ440" s="11"/>
      <c r="GA440" s="11"/>
      <c r="GB440" s="11"/>
      <c r="GC440" s="11"/>
      <c r="GD440" s="11"/>
      <c r="GE440" s="11"/>
      <c r="GF440" s="11"/>
      <c r="GG440" s="11"/>
      <c r="GH440" s="11"/>
      <c r="GI440" s="11"/>
      <c r="GJ440" s="11"/>
      <c r="GK440" s="11"/>
      <c r="GL440" s="11"/>
      <c r="GM440" s="11"/>
      <c r="GN440" s="11"/>
      <c r="GO440" s="11"/>
      <c r="GP440" s="11"/>
      <c r="GQ440" s="11"/>
      <c r="GR440" s="11"/>
      <c r="GS440" s="11"/>
      <c r="GT440" s="11"/>
      <c r="GU440" s="11"/>
      <c r="GV440" s="11"/>
      <c r="GW440" s="11"/>
      <c r="GX440" s="11"/>
      <c r="GY440" s="11"/>
      <c r="GZ440" s="11"/>
      <c r="HA440" s="11"/>
      <c r="HB440" s="11"/>
      <c r="HC440" s="11"/>
      <c r="HD440" s="11"/>
      <c r="HE440" s="11"/>
      <c r="HF440" s="11"/>
      <c r="HG440" s="11"/>
      <c r="HH440" s="11"/>
      <c r="HI440" s="11"/>
      <c r="HJ440" s="11"/>
      <c r="HK440" s="11"/>
      <c r="HL440" s="11"/>
      <c r="HM440" s="11"/>
      <c r="HN440" s="11"/>
      <c r="HO440" s="11"/>
      <c r="HP440" s="11"/>
      <c r="HQ440" s="11"/>
      <c r="HR440" s="11"/>
      <c r="HS440" s="11"/>
      <c r="HT440" s="11"/>
      <c r="HU440" s="11"/>
      <c r="HV440" s="11"/>
      <c r="HW440" s="11"/>
      <c r="HX440" s="11"/>
      <c r="HY440" s="11"/>
      <c r="HZ440" s="11"/>
      <c r="IA440" s="11"/>
      <c r="IB440" s="11"/>
      <c r="IC440" s="11"/>
      <c r="ID440" s="11"/>
      <c r="IE440" s="11"/>
      <c r="IF440" s="11"/>
      <c r="IG440" s="11"/>
      <c r="IH440" s="11"/>
      <c r="II440" s="11"/>
      <c r="IJ440" s="11"/>
      <c r="IK440" s="11"/>
      <c r="IL440" s="11"/>
      <c r="IM440" s="11"/>
      <c r="IN440" s="11"/>
      <c r="IO440" s="11"/>
      <c r="IP440" s="11"/>
      <c r="IQ440" s="11"/>
      <c r="IR440" s="11"/>
      <c r="IS440" s="11"/>
      <c r="IT440" s="11"/>
      <c r="IU440" s="11"/>
      <c r="IV440" s="11"/>
      <c r="IW440" s="11"/>
      <c r="IX440" s="11"/>
      <c r="IY440" s="11"/>
      <c r="IZ440" s="11"/>
      <c r="JA440" s="11"/>
      <c r="JB440" s="11"/>
      <c r="JC440" s="11"/>
      <c r="JD440" s="11"/>
      <c r="JE440" s="11"/>
      <c r="JF440" s="11"/>
      <c r="JG440" s="11"/>
      <c r="JH440" s="11"/>
      <c r="JI440" s="11"/>
      <c r="JJ440" s="11"/>
      <c r="JK440" s="11"/>
      <c r="JL440" s="11"/>
      <c r="JM440" s="11"/>
      <c r="JN440" s="11"/>
      <c r="JO440" s="11"/>
      <c r="JP440" s="11"/>
      <c r="JQ440" s="11"/>
      <c r="JR440" s="11"/>
      <c r="JS440" s="11"/>
      <c r="JT440" s="11"/>
      <c r="JU440" s="11"/>
      <c r="JV440" s="11"/>
      <c r="JW440" s="11"/>
      <c r="JX440" s="11"/>
      <c r="JY440" s="11"/>
      <c r="JZ440" s="11"/>
      <c r="KA440" s="11"/>
      <c r="KB440" s="11"/>
      <c r="KC440" s="11"/>
      <c r="KD440" s="11"/>
      <c r="KE440" s="11"/>
      <c r="KF440" s="11"/>
      <c r="KG440" s="11"/>
      <c r="KH440" s="11"/>
      <c r="KI440" s="11"/>
      <c r="KJ440" s="11"/>
      <c r="KK440" s="11"/>
      <c r="KL440" s="11"/>
      <c r="KM440" s="11"/>
      <c r="KN440" s="11"/>
      <c r="KO440" s="11"/>
      <c r="KP440" s="11"/>
      <c r="KQ440" s="11"/>
      <c r="KR440" s="11"/>
      <c r="KS440" s="11"/>
      <c r="KT440" s="11"/>
      <c r="KU440" s="11"/>
      <c r="KV440" s="11"/>
      <c r="KW440" s="11"/>
      <c r="KX440" s="11"/>
      <c r="KY440" s="11"/>
      <c r="KZ440" s="11"/>
      <c r="LA440" s="11"/>
      <c r="LB440" s="11"/>
      <c r="LC440" s="11"/>
      <c r="LD440" s="11"/>
      <c r="LE440" s="11"/>
      <c r="LF440" s="11"/>
      <c r="LG440" s="11"/>
      <c r="LH440" s="11"/>
      <c r="LI440" s="11"/>
      <c r="LJ440" s="11"/>
      <c r="LK440" s="11"/>
      <c r="LL440" s="11"/>
      <c r="LM440" s="11"/>
      <c r="LN440" s="11"/>
      <c r="LO440" s="11"/>
      <c r="LP440" s="11"/>
      <c r="LQ440" s="11"/>
      <c r="LR440" s="11"/>
      <c r="LS440" s="11"/>
      <c r="LT440" s="11"/>
      <c r="LU440" s="11"/>
      <c r="LV440" s="11"/>
      <c r="LW440" s="11"/>
      <c r="LX440" s="11"/>
      <c r="LY440" s="11"/>
      <c r="LZ440" s="11"/>
      <c r="MA440" s="11"/>
      <c r="MB440" s="11"/>
      <c r="MC440" s="11"/>
      <c r="MD440" s="11"/>
      <c r="ME440" s="11"/>
      <c r="MF440" s="11"/>
      <c r="MG440" s="11"/>
      <c r="MH440" s="11"/>
      <c r="MI440" s="11"/>
      <c r="MJ440" s="11"/>
      <c r="MK440" s="11"/>
      <c r="ML440" s="11"/>
      <c r="MM440" s="11"/>
      <c r="MN440" s="11"/>
      <c r="MO440" s="11"/>
      <c r="MP440" s="11"/>
      <c r="MQ440" s="11"/>
      <c r="MR440" s="11"/>
      <c r="MS440" s="11"/>
      <c r="MT440" s="11"/>
      <c r="MU440" s="11"/>
      <c r="MV440" s="11"/>
      <c r="MW440" s="11"/>
      <c r="MX440" s="11"/>
      <c r="MY440" s="11"/>
      <c r="MZ440" s="11"/>
      <c r="NA440" s="11"/>
      <c r="NB440" s="11"/>
      <c r="NC440" s="11"/>
      <c r="ND440" s="11"/>
      <c r="NE440" s="11"/>
      <c r="NF440" s="11"/>
      <c r="NG440" s="11"/>
      <c r="NH440" s="11"/>
      <c r="NI440" s="11"/>
      <c r="NJ440" s="11"/>
      <c r="NK440" s="11"/>
      <c r="NL440" s="11"/>
      <c r="NM440" s="11"/>
      <c r="NN440" s="11"/>
      <c r="NO440" s="11"/>
      <c r="NP440" s="11"/>
      <c r="NQ440" s="11"/>
      <c r="NR440" s="11"/>
      <c r="NS440" s="11"/>
      <c r="NT440" s="11"/>
      <c r="NU440" s="11"/>
      <c r="NV440" s="11"/>
      <c r="NW440" s="11"/>
      <c r="NX440" s="11"/>
      <c r="NY440" s="11"/>
      <c r="NZ440" s="11"/>
      <c r="OA440" s="11"/>
      <c r="OB440" s="11"/>
      <c r="OC440" s="11"/>
      <c r="OD440" s="11"/>
      <c r="OE440" s="11"/>
      <c r="OF440" s="11"/>
      <c r="OG440" s="11"/>
      <c r="OH440" s="11"/>
      <c r="OI440" s="11"/>
      <c r="OJ440" s="11"/>
      <c r="OK440" s="11"/>
      <c r="OL440" s="11"/>
      <c r="OM440" s="11"/>
      <c r="ON440" s="11"/>
      <c r="OO440" s="11"/>
      <c r="OP440" s="11"/>
      <c r="OQ440" s="11"/>
      <c r="OR440" s="11"/>
      <c r="OS440" s="11"/>
      <c r="OT440" s="11"/>
      <c r="OU440" s="11"/>
      <c r="OV440" s="11"/>
      <c r="OW440" s="11"/>
      <c r="OX440" s="11"/>
      <c r="OY440" s="11"/>
      <c r="OZ440" s="11"/>
      <c r="PA440" s="11"/>
      <c r="PB440" s="11"/>
      <c r="PC440" s="11"/>
      <c r="PD440" s="11"/>
      <c r="PE440" s="11"/>
      <c r="PF440" s="11"/>
      <c r="PG440" s="11"/>
      <c r="PH440" s="11"/>
      <c r="PI440" s="11"/>
      <c r="PJ440" s="11"/>
      <c r="PK440" s="11"/>
      <c r="PL440" s="11"/>
      <c r="PM440" s="11"/>
      <c r="PN440" s="11"/>
      <c r="PO440" s="11"/>
      <c r="PP440" s="11"/>
      <c r="PQ440" s="11"/>
      <c r="PR440" s="11"/>
      <c r="PS440" s="11"/>
      <c r="PT440" s="11"/>
      <c r="PU440" s="11"/>
      <c r="PV440" s="11"/>
      <c r="PW440" s="11"/>
      <c r="PX440" s="11"/>
      <c r="PY440" s="11"/>
      <c r="PZ440" s="11"/>
      <c r="QA440" s="11"/>
      <c r="QB440" s="11"/>
      <c r="QC440" s="11"/>
      <c r="QD440" s="11"/>
      <c r="QE440" s="11"/>
      <c r="QF440" s="11"/>
      <c r="QG440" s="11"/>
      <c r="QH440" s="11"/>
      <c r="QI440" s="11"/>
      <c r="QJ440" s="11"/>
      <c r="QK440" s="11"/>
      <c r="QL440" s="11"/>
      <c r="QM440" s="11"/>
      <c r="QN440" s="11"/>
      <c r="QO440" s="11"/>
      <c r="QP440" s="11"/>
      <c r="QQ440" s="11"/>
      <c r="QR440" s="11"/>
      <c r="QS440" s="11"/>
      <c r="QT440" s="11"/>
      <c r="QU440" s="11"/>
      <c r="QV440" s="11"/>
      <c r="QW440" s="11"/>
      <c r="QX440" s="11"/>
      <c r="QY440" s="11"/>
      <c r="QZ440" s="11"/>
      <c r="RA440" s="11"/>
      <c r="RB440" s="11"/>
      <c r="RC440" s="11"/>
      <c r="RD440" s="11"/>
      <c r="RE440" s="11"/>
      <c r="RF440" s="11"/>
      <c r="RG440" s="11"/>
      <c r="RH440" s="11"/>
      <c r="RI440" s="11"/>
      <c r="RJ440" s="11"/>
      <c r="RK440" s="11"/>
      <c r="RL440" s="11"/>
      <c r="RM440" s="11"/>
      <c r="RN440" s="11"/>
      <c r="RO440" s="11"/>
      <c r="RP440" s="11"/>
      <c r="RQ440" s="11"/>
      <c r="RR440" s="11"/>
      <c r="RS440" s="11"/>
      <c r="RT440" s="11"/>
      <c r="RU440" s="11"/>
      <c r="RV440" s="11"/>
      <c r="RW440" s="11"/>
      <c r="RX440" s="11"/>
      <c r="RY440" s="11"/>
      <c r="RZ440" s="11"/>
      <c r="SA440" s="11"/>
      <c r="SB440" s="11"/>
      <c r="SC440" s="11"/>
      <c r="SD440" s="11"/>
      <c r="SE440" s="11"/>
      <c r="SF440" s="11"/>
      <c r="SG440" s="11"/>
      <c r="SH440" s="11"/>
      <c r="SI440" s="11"/>
      <c r="SJ440" s="11"/>
      <c r="SK440" s="11"/>
      <c r="SL440" s="11"/>
      <c r="SM440" s="11"/>
      <c r="SN440" s="11"/>
      <c r="SO440" s="11"/>
      <c r="SP440" s="11"/>
      <c r="SQ440" s="11"/>
      <c r="SR440" s="11"/>
      <c r="SS440" s="11"/>
      <c r="ST440" s="11"/>
      <c r="SU440" s="11"/>
      <c r="SV440" s="11"/>
      <c r="SW440" s="11"/>
      <c r="SX440" s="11"/>
      <c r="SY440" s="11"/>
      <c r="SZ440" s="11"/>
      <c r="TA440" s="11"/>
      <c r="TB440" s="11"/>
      <c r="TC440" s="11"/>
      <c r="TD440" s="11"/>
      <c r="TE440" s="11"/>
      <c r="TF440" s="11"/>
      <c r="TG440" s="11"/>
      <c r="TH440" s="11"/>
      <c r="TI440" s="11"/>
      <c r="TJ440" s="11"/>
      <c r="TK440" s="11"/>
      <c r="TL440" s="11"/>
      <c r="TM440" s="11"/>
      <c r="TN440" s="11"/>
      <c r="TO440" s="11"/>
      <c r="TP440" s="11"/>
      <c r="TQ440" s="11"/>
      <c r="TR440" s="11"/>
      <c r="TS440" s="11"/>
      <c r="TT440" s="11"/>
      <c r="TU440" s="11"/>
      <c r="TV440" s="11"/>
      <c r="TW440" s="11"/>
      <c r="TX440" s="11"/>
      <c r="TY440" s="11"/>
      <c r="TZ440" s="11"/>
    </row>
    <row r="441" spans="1:546" x14ac:dyDescent="0.25">
      <c r="A441" s="11"/>
      <c r="F441" s="11"/>
      <c r="I441" s="11">
        <v>3616</v>
      </c>
      <c r="J441" s="41">
        <v>5.1852857142857127</v>
      </c>
      <c r="K441" s="41"/>
      <c r="L441" s="41"/>
      <c r="Q441" s="11"/>
      <c r="R441" s="11"/>
      <c r="S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  <c r="EM441" s="11"/>
      <c r="EN441" s="11"/>
      <c r="EO441" s="11"/>
      <c r="EP441" s="11"/>
      <c r="EQ441" s="11"/>
      <c r="ER441" s="11"/>
      <c r="ES441" s="11"/>
      <c r="ET441" s="11"/>
      <c r="EU441" s="11"/>
      <c r="EV441" s="11"/>
      <c r="EW441" s="11"/>
      <c r="EX441" s="11"/>
      <c r="EY441" s="11"/>
      <c r="EZ441" s="11"/>
      <c r="FA441" s="11"/>
      <c r="FB441" s="11"/>
      <c r="FC441" s="11"/>
      <c r="FD441" s="11"/>
      <c r="FE441" s="11"/>
      <c r="FF441" s="11"/>
      <c r="FG441" s="11"/>
      <c r="FH441" s="11"/>
      <c r="FI441" s="11"/>
      <c r="FJ441" s="11"/>
      <c r="FK441" s="11"/>
      <c r="FL441" s="11"/>
      <c r="FM441" s="11"/>
      <c r="FN441" s="11"/>
      <c r="FO441" s="11"/>
      <c r="FP441" s="11"/>
      <c r="FQ441" s="11"/>
      <c r="FR441" s="11"/>
      <c r="FS441" s="11"/>
      <c r="FT441" s="11"/>
      <c r="FU441" s="11"/>
      <c r="FV441" s="11"/>
      <c r="FW441" s="11"/>
      <c r="FX441" s="11"/>
      <c r="FY441" s="11"/>
      <c r="FZ441" s="11"/>
      <c r="GA441" s="11"/>
      <c r="GB441" s="11"/>
      <c r="GC441" s="11"/>
      <c r="GD441" s="11"/>
      <c r="GE441" s="11"/>
      <c r="GF441" s="11"/>
      <c r="GG441" s="11"/>
      <c r="GH441" s="11"/>
      <c r="GI441" s="11"/>
      <c r="GJ441" s="11"/>
      <c r="GK441" s="11"/>
      <c r="GL441" s="11"/>
      <c r="GM441" s="11"/>
      <c r="GN441" s="11"/>
      <c r="GO441" s="11"/>
      <c r="GP441" s="11"/>
      <c r="GQ441" s="11"/>
      <c r="GR441" s="11"/>
      <c r="GS441" s="11"/>
      <c r="GT441" s="11"/>
      <c r="GU441" s="11"/>
      <c r="GV441" s="11"/>
      <c r="GW441" s="11"/>
      <c r="GX441" s="11"/>
      <c r="GY441" s="11"/>
      <c r="GZ441" s="11"/>
      <c r="HA441" s="11"/>
      <c r="HB441" s="11"/>
      <c r="HC441" s="11"/>
      <c r="HD441" s="11"/>
      <c r="HE441" s="11"/>
      <c r="HF441" s="11"/>
      <c r="HG441" s="11"/>
      <c r="HH441" s="11"/>
      <c r="HI441" s="11"/>
      <c r="HJ441" s="11"/>
      <c r="HK441" s="11"/>
      <c r="HL441" s="11"/>
      <c r="HM441" s="11"/>
      <c r="HN441" s="11"/>
      <c r="HO441" s="11"/>
      <c r="HP441" s="11"/>
      <c r="HQ441" s="11"/>
      <c r="HR441" s="11"/>
      <c r="HS441" s="11"/>
      <c r="HT441" s="11"/>
      <c r="HU441" s="11"/>
      <c r="HV441" s="11"/>
      <c r="HW441" s="11"/>
      <c r="HX441" s="11"/>
      <c r="HY441" s="11"/>
      <c r="HZ441" s="11"/>
      <c r="IA441" s="11"/>
      <c r="IB441" s="11"/>
      <c r="IC441" s="11"/>
      <c r="ID441" s="11"/>
      <c r="IE441" s="11"/>
      <c r="IF441" s="11"/>
      <c r="IG441" s="11"/>
      <c r="IH441" s="11"/>
      <c r="II441" s="11"/>
      <c r="IJ441" s="11"/>
      <c r="IK441" s="11"/>
      <c r="IL441" s="11"/>
      <c r="IM441" s="11"/>
      <c r="IN441" s="11"/>
      <c r="IO441" s="11"/>
      <c r="IP441" s="11"/>
      <c r="IQ441" s="11"/>
      <c r="IR441" s="11"/>
      <c r="IS441" s="11"/>
      <c r="IT441" s="11"/>
      <c r="IU441" s="11"/>
      <c r="IV441" s="11"/>
      <c r="IW441" s="11"/>
      <c r="IX441" s="11"/>
      <c r="IY441" s="11"/>
      <c r="IZ441" s="11"/>
      <c r="JA441" s="11"/>
      <c r="JB441" s="11"/>
      <c r="JC441" s="11"/>
      <c r="JD441" s="11"/>
      <c r="JE441" s="11"/>
      <c r="JF441" s="11"/>
      <c r="JG441" s="11"/>
      <c r="JH441" s="11"/>
      <c r="JI441" s="11"/>
      <c r="JJ441" s="11"/>
      <c r="JK441" s="11"/>
      <c r="JL441" s="11"/>
      <c r="JM441" s="11"/>
      <c r="JN441" s="11"/>
      <c r="JO441" s="11"/>
      <c r="JP441" s="11"/>
      <c r="JQ441" s="11"/>
      <c r="JR441" s="11"/>
      <c r="JS441" s="11"/>
      <c r="JT441" s="11"/>
      <c r="JU441" s="11"/>
      <c r="JV441" s="11"/>
      <c r="JW441" s="11"/>
      <c r="JX441" s="11"/>
      <c r="JY441" s="11"/>
      <c r="JZ441" s="11"/>
      <c r="KA441" s="11"/>
      <c r="KB441" s="11"/>
      <c r="KC441" s="11"/>
      <c r="KD441" s="11"/>
      <c r="KE441" s="11"/>
      <c r="KF441" s="11"/>
      <c r="KG441" s="11"/>
      <c r="KH441" s="11"/>
      <c r="KI441" s="11"/>
      <c r="KJ441" s="11"/>
      <c r="KK441" s="11"/>
      <c r="KL441" s="11"/>
      <c r="KM441" s="11"/>
      <c r="KN441" s="11"/>
      <c r="KO441" s="11"/>
      <c r="KP441" s="11"/>
      <c r="KQ441" s="11"/>
      <c r="KR441" s="11"/>
      <c r="KS441" s="11"/>
      <c r="KT441" s="11"/>
      <c r="KU441" s="11"/>
      <c r="KV441" s="11"/>
      <c r="KW441" s="11"/>
      <c r="KX441" s="11"/>
      <c r="KY441" s="11"/>
      <c r="KZ441" s="11"/>
      <c r="LA441" s="11"/>
      <c r="LB441" s="11"/>
      <c r="LC441" s="11"/>
      <c r="LD441" s="11"/>
      <c r="LE441" s="11"/>
      <c r="LF441" s="11"/>
      <c r="LG441" s="11"/>
      <c r="LH441" s="11"/>
      <c r="LI441" s="11"/>
      <c r="LJ441" s="11"/>
      <c r="LK441" s="11"/>
      <c r="LL441" s="11"/>
      <c r="LM441" s="11"/>
      <c r="LN441" s="11"/>
      <c r="LO441" s="11"/>
      <c r="LP441" s="11"/>
      <c r="LQ441" s="11"/>
      <c r="LR441" s="11"/>
      <c r="LS441" s="11"/>
      <c r="LT441" s="11"/>
      <c r="LU441" s="11"/>
      <c r="LV441" s="11"/>
      <c r="LW441" s="11"/>
      <c r="LX441" s="11"/>
      <c r="LY441" s="11"/>
      <c r="LZ441" s="11"/>
      <c r="MA441" s="11"/>
      <c r="MB441" s="11"/>
      <c r="MC441" s="11"/>
      <c r="MD441" s="11"/>
      <c r="ME441" s="11"/>
      <c r="MF441" s="11"/>
      <c r="MG441" s="11"/>
      <c r="MH441" s="11"/>
      <c r="MI441" s="11"/>
      <c r="MJ441" s="11"/>
      <c r="MK441" s="11"/>
      <c r="ML441" s="11"/>
      <c r="MM441" s="11"/>
      <c r="MN441" s="11"/>
      <c r="MO441" s="11"/>
      <c r="MP441" s="11"/>
      <c r="MQ441" s="11"/>
      <c r="MR441" s="11"/>
      <c r="MS441" s="11"/>
      <c r="MT441" s="11"/>
      <c r="MU441" s="11"/>
      <c r="MV441" s="11"/>
      <c r="MW441" s="11"/>
      <c r="MX441" s="11"/>
      <c r="MY441" s="11"/>
      <c r="MZ441" s="11"/>
      <c r="NA441" s="11"/>
      <c r="NB441" s="11"/>
      <c r="NC441" s="11"/>
      <c r="ND441" s="11"/>
      <c r="NE441" s="11"/>
      <c r="NF441" s="11"/>
      <c r="NG441" s="11"/>
      <c r="NH441" s="11"/>
      <c r="NI441" s="11"/>
      <c r="NJ441" s="11"/>
      <c r="NK441" s="11"/>
      <c r="NL441" s="11"/>
      <c r="NM441" s="11"/>
      <c r="NN441" s="11"/>
      <c r="NO441" s="11"/>
      <c r="NP441" s="11"/>
      <c r="NQ441" s="11"/>
      <c r="NR441" s="11"/>
      <c r="NS441" s="11"/>
      <c r="NT441" s="11"/>
      <c r="NU441" s="11"/>
      <c r="NV441" s="11"/>
      <c r="NW441" s="11"/>
      <c r="NX441" s="11"/>
      <c r="NY441" s="11"/>
      <c r="NZ441" s="11"/>
      <c r="OA441" s="11"/>
      <c r="OB441" s="11"/>
      <c r="OC441" s="11"/>
      <c r="OD441" s="11"/>
      <c r="OE441" s="11"/>
      <c r="OF441" s="11"/>
      <c r="OG441" s="11"/>
      <c r="OH441" s="11"/>
      <c r="OI441" s="11"/>
      <c r="OJ441" s="11"/>
      <c r="OK441" s="11"/>
      <c r="OL441" s="11"/>
      <c r="OM441" s="11"/>
      <c r="ON441" s="11"/>
      <c r="OO441" s="11"/>
      <c r="OP441" s="11"/>
      <c r="OQ441" s="11"/>
      <c r="OR441" s="11"/>
      <c r="OS441" s="11"/>
      <c r="OT441" s="11"/>
      <c r="OU441" s="11"/>
      <c r="OV441" s="11"/>
      <c r="OW441" s="11"/>
      <c r="OX441" s="11"/>
      <c r="OY441" s="11"/>
      <c r="OZ441" s="11"/>
      <c r="PA441" s="11"/>
      <c r="PB441" s="11"/>
      <c r="PC441" s="11"/>
      <c r="PD441" s="11"/>
      <c r="PE441" s="11"/>
      <c r="PF441" s="11"/>
      <c r="PG441" s="11"/>
      <c r="PH441" s="11"/>
      <c r="PI441" s="11"/>
      <c r="PJ441" s="11"/>
      <c r="PK441" s="11"/>
      <c r="PL441" s="11"/>
      <c r="PM441" s="11"/>
      <c r="PN441" s="11"/>
      <c r="PO441" s="11"/>
      <c r="PP441" s="11"/>
      <c r="PQ441" s="11"/>
      <c r="PR441" s="11"/>
      <c r="PS441" s="11"/>
      <c r="PT441" s="11"/>
      <c r="PU441" s="11"/>
      <c r="PV441" s="11"/>
      <c r="PW441" s="11"/>
      <c r="PX441" s="11"/>
      <c r="PY441" s="11"/>
      <c r="PZ441" s="11"/>
      <c r="QA441" s="11"/>
      <c r="QB441" s="11"/>
      <c r="QC441" s="11"/>
      <c r="QD441" s="11"/>
      <c r="QE441" s="11"/>
      <c r="QF441" s="11"/>
      <c r="QG441" s="11"/>
      <c r="QH441" s="11"/>
      <c r="QI441" s="11"/>
      <c r="QJ441" s="11"/>
      <c r="QK441" s="11"/>
      <c r="QL441" s="11"/>
      <c r="QM441" s="11"/>
      <c r="QN441" s="11"/>
      <c r="QO441" s="11"/>
      <c r="QP441" s="11"/>
      <c r="QQ441" s="11"/>
      <c r="QR441" s="11"/>
      <c r="QS441" s="11"/>
      <c r="QT441" s="11"/>
      <c r="QU441" s="11"/>
      <c r="QV441" s="11"/>
      <c r="QW441" s="11"/>
      <c r="QX441" s="11"/>
      <c r="QY441" s="11"/>
      <c r="QZ441" s="11"/>
      <c r="RA441" s="11"/>
      <c r="RB441" s="11"/>
      <c r="RC441" s="11"/>
      <c r="RD441" s="11"/>
      <c r="RE441" s="11"/>
      <c r="RF441" s="11"/>
      <c r="RG441" s="11"/>
      <c r="RH441" s="11"/>
      <c r="RI441" s="11"/>
      <c r="RJ441" s="11"/>
      <c r="RK441" s="11"/>
      <c r="RL441" s="11"/>
      <c r="RM441" s="11"/>
      <c r="RN441" s="11"/>
      <c r="RO441" s="11"/>
      <c r="RP441" s="11"/>
      <c r="RQ441" s="11"/>
      <c r="RR441" s="11"/>
      <c r="RS441" s="11"/>
      <c r="RT441" s="11"/>
      <c r="RU441" s="11"/>
      <c r="RV441" s="11"/>
      <c r="RW441" s="11"/>
      <c r="RX441" s="11"/>
      <c r="RY441" s="11"/>
      <c r="RZ441" s="11"/>
      <c r="SA441" s="11"/>
      <c r="SB441" s="11"/>
      <c r="SC441" s="11"/>
      <c r="SD441" s="11"/>
      <c r="SE441" s="11"/>
      <c r="SF441" s="11"/>
      <c r="SG441" s="11"/>
      <c r="SH441" s="11"/>
      <c r="SI441" s="11"/>
      <c r="SJ441" s="11"/>
      <c r="SK441" s="11"/>
      <c r="SL441" s="11"/>
      <c r="SM441" s="11"/>
      <c r="SN441" s="11"/>
      <c r="SO441" s="11"/>
      <c r="SP441" s="11"/>
      <c r="SQ441" s="11"/>
      <c r="SR441" s="11"/>
      <c r="SS441" s="11"/>
      <c r="ST441" s="11"/>
      <c r="SU441" s="11"/>
      <c r="SV441" s="11"/>
      <c r="SW441" s="11"/>
      <c r="SX441" s="11"/>
      <c r="SY441" s="11"/>
      <c r="SZ441" s="11"/>
      <c r="TA441" s="11"/>
      <c r="TB441" s="11"/>
      <c r="TC441" s="11"/>
      <c r="TD441" s="11"/>
      <c r="TE441" s="11"/>
      <c r="TF441" s="11"/>
      <c r="TG441" s="11"/>
      <c r="TH441" s="11"/>
      <c r="TI441" s="11"/>
      <c r="TJ441" s="11"/>
      <c r="TK441" s="11"/>
      <c r="TL441" s="11"/>
      <c r="TM441" s="11"/>
      <c r="TN441" s="11"/>
      <c r="TO441" s="11"/>
      <c r="TP441" s="11"/>
      <c r="TQ441" s="11"/>
      <c r="TR441" s="11"/>
      <c r="TS441" s="11"/>
      <c r="TT441" s="11"/>
      <c r="TU441" s="11"/>
      <c r="TV441" s="11"/>
      <c r="TW441" s="11"/>
      <c r="TX441" s="11"/>
      <c r="TY441" s="11"/>
      <c r="TZ441" s="11"/>
    </row>
    <row r="442" spans="1:546" x14ac:dyDescent="0.25">
      <c r="A442" s="11"/>
      <c r="F442" s="11"/>
      <c r="I442" s="11">
        <v>3770</v>
      </c>
      <c r="J442" s="41">
        <v>5.1110857142857151</v>
      </c>
      <c r="K442" s="41"/>
      <c r="L442" s="41"/>
      <c r="Q442" s="11"/>
      <c r="R442" s="11"/>
      <c r="S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  <c r="EM442" s="11"/>
      <c r="EN442" s="11"/>
      <c r="EO442" s="11"/>
      <c r="EP442" s="11"/>
      <c r="EQ442" s="11"/>
      <c r="ER442" s="11"/>
      <c r="ES442" s="11"/>
      <c r="ET442" s="11"/>
      <c r="EU442" s="11"/>
      <c r="EV442" s="11"/>
      <c r="EW442" s="11"/>
      <c r="EX442" s="11"/>
      <c r="EY442" s="11"/>
      <c r="EZ442" s="11"/>
      <c r="FA442" s="11"/>
      <c r="FB442" s="11"/>
      <c r="FC442" s="11"/>
      <c r="FD442" s="11"/>
      <c r="FE442" s="11"/>
      <c r="FF442" s="11"/>
      <c r="FG442" s="11"/>
      <c r="FH442" s="11"/>
      <c r="FI442" s="11"/>
      <c r="FJ442" s="11"/>
      <c r="FK442" s="11"/>
      <c r="FL442" s="11"/>
      <c r="FM442" s="11"/>
      <c r="FN442" s="11"/>
      <c r="FO442" s="11"/>
      <c r="FP442" s="11"/>
      <c r="FQ442" s="11"/>
      <c r="FR442" s="11"/>
      <c r="FS442" s="11"/>
      <c r="FT442" s="11"/>
      <c r="FU442" s="11"/>
      <c r="FV442" s="11"/>
      <c r="FW442" s="11"/>
      <c r="FX442" s="11"/>
      <c r="FY442" s="11"/>
      <c r="FZ442" s="11"/>
      <c r="GA442" s="11"/>
      <c r="GB442" s="11"/>
      <c r="GC442" s="11"/>
      <c r="GD442" s="11"/>
      <c r="GE442" s="11"/>
      <c r="GF442" s="11"/>
      <c r="GG442" s="11"/>
      <c r="GH442" s="11"/>
      <c r="GI442" s="11"/>
      <c r="GJ442" s="11"/>
      <c r="GK442" s="11"/>
      <c r="GL442" s="11"/>
      <c r="GM442" s="11"/>
      <c r="GN442" s="11"/>
      <c r="GO442" s="11"/>
      <c r="GP442" s="11"/>
      <c r="GQ442" s="11"/>
      <c r="GR442" s="11"/>
      <c r="GS442" s="11"/>
      <c r="GT442" s="11"/>
      <c r="GU442" s="11"/>
      <c r="GV442" s="11"/>
      <c r="GW442" s="11"/>
      <c r="GX442" s="11"/>
      <c r="GY442" s="11"/>
      <c r="GZ442" s="11"/>
      <c r="HA442" s="11"/>
      <c r="HB442" s="11"/>
      <c r="HC442" s="11"/>
      <c r="HD442" s="11"/>
      <c r="HE442" s="11"/>
      <c r="HF442" s="11"/>
      <c r="HG442" s="11"/>
      <c r="HH442" s="11"/>
      <c r="HI442" s="11"/>
      <c r="HJ442" s="11"/>
      <c r="HK442" s="11"/>
      <c r="HL442" s="11"/>
      <c r="HM442" s="11"/>
      <c r="HN442" s="11"/>
      <c r="HO442" s="11"/>
      <c r="HP442" s="11"/>
      <c r="HQ442" s="11"/>
      <c r="HR442" s="11"/>
      <c r="HS442" s="11"/>
      <c r="HT442" s="11"/>
      <c r="HU442" s="11"/>
      <c r="HV442" s="11"/>
      <c r="HW442" s="11"/>
      <c r="HX442" s="11"/>
      <c r="HY442" s="11"/>
      <c r="HZ442" s="11"/>
      <c r="IA442" s="11"/>
      <c r="IB442" s="11"/>
      <c r="IC442" s="11"/>
      <c r="ID442" s="11"/>
      <c r="IE442" s="11"/>
      <c r="IF442" s="11"/>
      <c r="IG442" s="11"/>
      <c r="IH442" s="11"/>
      <c r="II442" s="11"/>
      <c r="IJ442" s="11"/>
      <c r="IK442" s="11"/>
      <c r="IL442" s="11"/>
      <c r="IM442" s="11"/>
      <c r="IN442" s="11"/>
      <c r="IO442" s="11"/>
      <c r="IP442" s="11"/>
      <c r="IQ442" s="11"/>
      <c r="IR442" s="11"/>
      <c r="IS442" s="11"/>
      <c r="IT442" s="11"/>
      <c r="IU442" s="11"/>
      <c r="IV442" s="11"/>
      <c r="IW442" s="11"/>
      <c r="IX442" s="11"/>
      <c r="IY442" s="11"/>
      <c r="IZ442" s="11"/>
      <c r="JA442" s="11"/>
      <c r="JB442" s="11"/>
      <c r="JC442" s="11"/>
      <c r="JD442" s="11"/>
      <c r="JE442" s="11"/>
      <c r="JF442" s="11"/>
      <c r="JG442" s="11"/>
      <c r="JH442" s="11"/>
      <c r="JI442" s="11"/>
      <c r="JJ442" s="11"/>
      <c r="JK442" s="11"/>
      <c r="JL442" s="11"/>
      <c r="JM442" s="11"/>
      <c r="JN442" s="11"/>
      <c r="JO442" s="11"/>
      <c r="JP442" s="11"/>
      <c r="JQ442" s="11"/>
      <c r="JR442" s="11"/>
      <c r="JS442" s="11"/>
      <c r="JT442" s="11"/>
      <c r="JU442" s="11"/>
      <c r="JV442" s="11"/>
      <c r="JW442" s="11"/>
      <c r="JX442" s="11"/>
      <c r="JY442" s="11"/>
      <c r="JZ442" s="11"/>
      <c r="KA442" s="11"/>
      <c r="KB442" s="11"/>
      <c r="KC442" s="11"/>
      <c r="KD442" s="11"/>
      <c r="KE442" s="11"/>
      <c r="KF442" s="11"/>
      <c r="KG442" s="11"/>
      <c r="KH442" s="11"/>
      <c r="KI442" s="11"/>
      <c r="KJ442" s="11"/>
      <c r="KK442" s="11"/>
      <c r="KL442" s="11"/>
      <c r="KM442" s="11"/>
      <c r="KN442" s="11"/>
      <c r="KO442" s="11"/>
      <c r="KP442" s="11"/>
      <c r="KQ442" s="11"/>
      <c r="KR442" s="11"/>
      <c r="KS442" s="11"/>
      <c r="KT442" s="11"/>
      <c r="KU442" s="11"/>
      <c r="KV442" s="11"/>
      <c r="KW442" s="11"/>
      <c r="KX442" s="11"/>
      <c r="KY442" s="11"/>
      <c r="KZ442" s="11"/>
      <c r="LA442" s="11"/>
      <c r="LB442" s="11"/>
      <c r="LC442" s="11"/>
      <c r="LD442" s="11"/>
      <c r="LE442" s="11"/>
      <c r="LF442" s="11"/>
      <c r="LG442" s="11"/>
      <c r="LH442" s="11"/>
      <c r="LI442" s="11"/>
      <c r="LJ442" s="11"/>
      <c r="LK442" s="11"/>
      <c r="LL442" s="11"/>
      <c r="LM442" s="11"/>
      <c r="LN442" s="11"/>
      <c r="LO442" s="11"/>
      <c r="LP442" s="11"/>
      <c r="LQ442" s="11"/>
      <c r="LR442" s="11"/>
      <c r="LS442" s="11"/>
      <c r="LT442" s="11"/>
      <c r="LU442" s="11"/>
      <c r="LV442" s="11"/>
      <c r="LW442" s="11"/>
      <c r="LX442" s="11"/>
      <c r="LY442" s="11"/>
      <c r="LZ442" s="11"/>
      <c r="MA442" s="11"/>
      <c r="MB442" s="11"/>
      <c r="MC442" s="11"/>
      <c r="MD442" s="11"/>
      <c r="ME442" s="11"/>
      <c r="MF442" s="11"/>
      <c r="MG442" s="11"/>
      <c r="MH442" s="11"/>
      <c r="MI442" s="11"/>
      <c r="MJ442" s="11"/>
      <c r="MK442" s="11"/>
      <c r="ML442" s="11"/>
      <c r="MM442" s="11"/>
      <c r="MN442" s="11"/>
      <c r="MO442" s="11"/>
      <c r="MP442" s="11"/>
      <c r="MQ442" s="11"/>
      <c r="MR442" s="11"/>
      <c r="MS442" s="11"/>
      <c r="MT442" s="11"/>
      <c r="MU442" s="11"/>
      <c r="MV442" s="11"/>
      <c r="MW442" s="11"/>
      <c r="MX442" s="11"/>
      <c r="MY442" s="11"/>
      <c r="MZ442" s="11"/>
      <c r="NA442" s="11"/>
      <c r="NB442" s="11"/>
      <c r="NC442" s="11"/>
      <c r="ND442" s="11"/>
      <c r="NE442" s="11"/>
      <c r="NF442" s="11"/>
      <c r="NG442" s="11"/>
      <c r="NH442" s="11"/>
      <c r="NI442" s="11"/>
      <c r="NJ442" s="11"/>
      <c r="NK442" s="11"/>
      <c r="NL442" s="11"/>
      <c r="NM442" s="11"/>
      <c r="NN442" s="11"/>
      <c r="NO442" s="11"/>
      <c r="NP442" s="11"/>
      <c r="NQ442" s="11"/>
      <c r="NR442" s="11"/>
      <c r="NS442" s="11"/>
      <c r="NT442" s="11"/>
      <c r="NU442" s="11"/>
      <c r="NV442" s="11"/>
      <c r="NW442" s="11"/>
      <c r="NX442" s="11"/>
      <c r="NY442" s="11"/>
      <c r="NZ442" s="11"/>
      <c r="OA442" s="11"/>
      <c r="OB442" s="11"/>
      <c r="OC442" s="11"/>
      <c r="OD442" s="11"/>
      <c r="OE442" s="11"/>
      <c r="OF442" s="11"/>
      <c r="OG442" s="11"/>
      <c r="OH442" s="11"/>
      <c r="OI442" s="11"/>
      <c r="OJ442" s="11"/>
      <c r="OK442" s="11"/>
      <c r="OL442" s="11"/>
      <c r="OM442" s="11"/>
      <c r="ON442" s="11"/>
      <c r="OO442" s="11"/>
      <c r="OP442" s="11"/>
      <c r="OQ442" s="11"/>
      <c r="OR442" s="11"/>
      <c r="OS442" s="11"/>
      <c r="OT442" s="11"/>
      <c r="OU442" s="11"/>
      <c r="OV442" s="11"/>
      <c r="OW442" s="11"/>
      <c r="OX442" s="11"/>
      <c r="OY442" s="11"/>
      <c r="OZ442" s="11"/>
      <c r="PA442" s="11"/>
      <c r="PB442" s="11"/>
      <c r="PC442" s="11"/>
      <c r="PD442" s="11"/>
      <c r="PE442" s="11"/>
      <c r="PF442" s="11"/>
      <c r="PG442" s="11"/>
      <c r="PH442" s="11"/>
      <c r="PI442" s="11"/>
      <c r="PJ442" s="11"/>
      <c r="PK442" s="11"/>
      <c r="PL442" s="11"/>
      <c r="PM442" s="11"/>
      <c r="PN442" s="11"/>
      <c r="PO442" s="11"/>
      <c r="PP442" s="11"/>
      <c r="PQ442" s="11"/>
      <c r="PR442" s="11"/>
      <c r="PS442" s="11"/>
      <c r="PT442" s="11"/>
      <c r="PU442" s="11"/>
      <c r="PV442" s="11"/>
      <c r="PW442" s="11"/>
      <c r="PX442" s="11"/>
      <c r="PY442" s="11"/>
      <c r="PZ442" s="11"/>
      <c r="QA442" s="11"/>
      <c r="QB442" s="11"/>
      <c r="QC442" s="11"/>
      <c r="QD442" s="11"/>
      <c r="QE442" s="11"/>
      <c r="QF442" s="11"/>
      <c r="QG442" s="11"/>
      <c r="QH442" s="11"/>
      <c r="QI442" s="11"/>
      <c r="QJ442" s="11"/>
      <c r="QK442" s="11"/>
      <c r="QL442" s="11"/>
      <c r="QM442" s="11"/>
      <c r="QN442" s="11"/>
      <c r="QO442" s="11"/>
      <c r="QP442" s="11"/>
      <c r="QQ442" s="11"/>
      <c r="QR442" s="11"/>
      <c r="QS442" s="11"/>
      <c r="QT442" s="11"/>
      <c r="QU442" s="11"/>
      <c r="QV442" s="11"/>
      <c r="QW442" s="11"/>
      <c r="QX442" s="11"/>
      <c r="QY442" s="11"/>
      <c r="QZ442" s="11"/>
      <c r="RA442" s="11"/>
      <c r="RB442" s="11"/>
      <c r="RC442" s="11"/>
      <c r="RD442" s="11"/>
      <c r="RE442" s="11"/>
      <c r="RF442" s="11"/>
      <c r="RG442" s="11"/>
      <c r="RH442" s="11"/>
      <c r="RI442" s="11"/>
      <c r="RJ442" s="11"/>
      <c r="RK442" s="11"/>
      <c r="RL442" s="11"/>
      <c r="RM442" s="11"/>
      <c r="RN442" s="11"/>
      <c r="RO442" s="11"/>
      <c r="RP442" s="11"/>
      <c r="RQ442" s="11"/>
      <c r="RR442" s="11"/>
      <c r="RS442" s="11"/>
      <c r="RT442" s="11"/>
      <c r="RU442" s="11"/>
      <c r="RV442" s="11"/>
      <c r="RW442" s="11"/>
      <c r="RX442" s="11"/>
      <c r="RY442" s="11"/>
      <c r="RZ442" s="11"/>
      <c r="SA442" s="11"/>
      <c r="SB442" s="11"/>
      <c r="SC442" s="11"/>
      <c r="SD442" s="11"/>
      <c r="SE442" s="11"/>
      <c r="SF442" s="11"/>
      <c r="SG442" s="11"/>
      <c r="SH442" s="11"/>
      <c r="SI442" s="11"/>
      <c r="SJ442" s="11"/>
      <c r="SK442" s="11"/>
      <c r="SL442" s="11"/>
      <c r="SM442" s="11"/>
      <c r="SN442" s="11"/>
      <c r="SO442" s="11"/>
      <c r="SP442" s="11"/>
      <c r="SQ442" s="11"/>
      <c r="SR442" s="11"/>
      <c r="SS442" s="11"/>
      <c r="ST442" s="11"/>
      <c r="SU442" s="11"/>
      <c r="SV442" s="11"/>
      <c r="SW442" s="11"/>
      <c r="SX442" s="11"/>
      <c r="SY442" s="11"/>
      <c r="SZ442" s="11"/>
      <c r="TA442" s="11"/>
      <c r="TB442" s="11"/>
      <c r="TC442" s="11"/>
      <c r="TD442" s="11"/>
      <c r="TE442" s="11"/>
      <c r="TF442" s="11"/>
      <c r="TG442" s="11"/>
      <c r="TH442" s="11"/>
      <c r="TI442" s="11"/>
      <c r="TJ442" s="11"/>
      <c r="TK442" s="11"/>
      <c r="TL442" s="11"/>
      <c r="TM442" s="11"/>
      <c r="TN442" s="11"/>
      <c r="TO442" s="11"/>
      <c r="TP442" s="11"/>
      <c r="TQ442" s="11"/>
      <c r="TR442" s="11"/>
      <c r="TS442" s="11"/>
      <c r="TT442" s="11"/>
      <c r="TU442" s="11"/>
      <c r="TV442" s="11"/>
      <c r="TW442" s="11"/>
      <c r="TX442" s="11"/>
      <c r="TY442" s="11"/>
      <c r="TZ442" s="11"/>
    </row>
    <row r="443" spans="1:546" x14ac:dyDescent="0.25">
      <c r="A443" s="11"/>
      <c r="F443" s="11"/>
      <c r="I443" s="11">
        <v>4291</v>
      </c>
      <c r="J443" s="41">
        <v>4.7555000000000005</v>
      </c>
      <c r="K443" s="41"/>
      <c r="L443" s="41"/>
      <c r="Q443" s="11"/>
      <c r="R443" s="11"/>
      <c r="S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  <c r="EM443" s="11"/>
      <c r="EN443" s="11"/>
      <c r="EO443" s="11"/>
      <c r="EP443" s="11"/>
      <c r="EQ443" s="11"/>
      <c r="ER443" s="11"/>
      <c r="ES443" s="11"/>
      <c r="ET443" s="11"/>
      <c r="EU443" s="11"/>
      <c r="EV443" s="11"/>
      <c r="EW443" s="11"/>
      <c r="EX443" s="11"/>
      <c r="EY443" s="11"/>
      <c r="EZ443" s="11"/>
      <c r="FA443" s="11"/>
      <c r="FB443" s="11"/>
      <c r="FC443" s="11"/>
      <c r="FD443" s="11"/>
      <c r="FE443" s="11"/>
      <c r="FF443" s="11"/>
      <c r="FG443" s="11"/>
      <c r="FH443" s="11"/>
      <c r="FI443" s="11"/>
      <c r="FJ443" s="11"/>
      <c r="FK443" s="11"/>
      <c r="FL443" s="11"/>
      <c r="FM443" s="11"/>
      <c r="FN443" s="11"/>
      <c r="FO443" s="11"/>
      <c r="FP443" s="11"/>
      <c r="FQ443" s="11"/>
      <c r="FR443" s="11"/>
      <c r="FS443" s="11"/>
      <c r="FT443" s="11"/>
      <c r="FU443" s="11"/>
      <c r="FV443" s="11"/>
      <c r="FW443" s="11"/>
      <c r="FX443" s="11"/>
      <c r="FY443" s="11"/>
      <c r="FZ443" s="11"/>
      <c r="GA443" s="11"/>
      <c r="GB443" s="11"/>
      <c r="GC443" s="11"/>
      <c r="GD443" s="11"/>
      <c r="GE443" s="11"/>
      <c r="GF443" s="11"/>
      <c r="GG443" s="11"/>
      <c r="GH443" s="11"/>
      <c r="GI443" s="11"/>
      <c r="GJ443" s="11"/>
      <c r="GK443" s="11"/>
      <c r="GL443" s="11"/>
      <c r="GM443" s="11"/>
      <c r="GN443" s="11"/>
      <c r="GO443" s="11"/>
      <c r="GP443" s="11"/>
      <c r="GQ443" s="11"/>
      <c r="GR443" s="11"/>
      <c r="GS443" s="11"/>
      <c r="GT443" s="11"/>
      <c r="GU443" s="11"/>
      <c r="GV443" s="11"/>
      <c r="GW443" s="11"/>
      <c r="GX443" s="11"/>
      <c r="GY443" s="11"/>
      <c r="GZ443" s="11"/>
      <c r="HA443" s="11"/>
      <c r="HB443" s="11"/>
      <c r="HC443" s="11"/>
      <c r="HD443" s="11"/>
      <c r="HE443" s="11"/>
      <c r="HF443" s="11"/>
      <c r="HG443" s="11"/>
      <c r="HH443" s="11"/>
      <c r="HI443" s="11"/>
      <c r="HJ443" s="11"/>
      <c r="HK443" s="11"/>
      <c r="HL443" s="11"/>
      <c r="HM443" s="11"/>
      <c r="HN443" s="11"/>
      <c r="HO443" s="11"/>
      <c r="HP443" s="11"/>
      <c r="HQ443" s="11"/>
      <c r="HR443" s="11"/>
      <c r="HS443" s="11"/>
      <c r="HT443" s="11"/>
      <c r="HU443" s="11"/>
      <c r="HV443" s="11"/>
      <c r="HW443" s="11"/>
      <c r="HX443" s="11"/>
      <c r="HY443" s="11"/>
      <c r="HZ443" s="11"/>
      <c r="IA443" s="11"/>
      <c r="IB443" s="11"/>
      <c r="IC443" s="11"/>
      <c r="ID443" s="11"/>
      <c r="IE443" s="11"/>
      <c r="IF443" s="11"/>
      <c r="IG443" s="11"/>
      <c r="IH443" s="11"/>
      <c r="II443" s="11"/>
      <c r="IJ443" s="11"/>
      <c r="IK443" s="11"/>
      <c r="IL443" s="11"/>
      <c r="IM443" s="11"/>
      <c r="IN443" s="11"/>
      <c r="IO443" s="11"/>
      <c r="IP443" s="11"/>
      <c r="IQ443" s="11"/>
      <c r="IR443" s="11"/>
      <c r="IS443" s="11"/>
      <c r="IT443" s="11"/>
      <c r="IU443" s="11"/>
      <c r="IV443" s="11"/>
      <c r="IW443" s="11"/>
      <c r="IX443" s="11"/>
      <c r="IY443" s="11"/>
      <c r="IZ443" s="11"/>
      <c r="JA443" s="11"/>
      <c r="JB443" s="11"/>
      <c r="JC443" s="11"/>
      <c r="JD443" s="11"/>
      <c r="JE443" s="11"/>
      <c r="JF443" s="11"/>
      <c r="JG443" s="11"/>
      <c r="JH443" s="11"/>
      <c r="JI443" s="11"/>
      <c r="JJ443" s="11"/>
      <c r="JK443" s="11"/>
      <c r="JL443" s="11"/>
      <c r="JM443" s="11"/>
      <c r="JN443" s="11"/>
      <c r="JO443" s="11"/>
      <c r="JP443" s="11"/>
      <c r="JQ443" s="11"/>
      <c r="JR443" s="11"/>
      <c r="JS443" s="11"/>
      <c r="JT443" s="11"/>
      <c r="JU443" s="11"/>
      <c r="JV443" s="11"/>
      <c r="JW443" s="11"/>
      <c r="JX443" s="11"/>
      <c r="JY443" s="11"/>
      <c r="JZ443" s="11"/>
      <c r="KA443" s="11"/>
      <c r="KB443" s="11"/>
      <c r="KC443" s="11"/>
      <c r="KD443" s="11"/>
      <c r="KE443" s="11"/>
      <c r="KF443" s="11"/>
      <c r="KG443" s="11"/>
      <c r="KH443" s="11"/>
      <c r="KI443" s="11"/>
      <c r="KJ443" s="11"/>
      <c r="KK443" s="11"/>
      <c r="KL443" s="11"/>
      <c r="KM443" s="11"/>
      <c r="KN443" s="11"/>
      <c r="KO443" s="11"/>
      <c r="KP443" s="11"/>
      <c r="KQ443" s="11"/>
      <c r="KR443" s="11"/>
      <c r="KS443" s="11"/>
      <c r="KT443" s="11"/>
      <c r="KU443" s="11"/>
      <c r="KV443" s="11"/>
      <c r="KW443" s="11"/>
      <c r="KX443" s="11"/>
      <c r="KY443" s="11"/>
      <c r="KZ443" s="11"/>
      <c r="LA443" s="11"/>
      <c r="LB443" s="11"/>
      <c r="LC443" s="11"/>
      <c r="LD443" s="11"/>
      <c r="LE443" s="11"/>
      <c r="LF443" s="11"/>
      <c r="LG443" s="11"/>
      <c r="LH443" s="11"/>
      <c r="LI443" s="11"/>
      <c r="LJ443" s="11"/>
      <c r="LK443" s="11"/>
      <c r="LL443" s="11"/>
      <c r="LM443" s="11"/>
      <c r="LN443" s="11"/>
      <c r="LO443" s="11"/>
      <c r="LP443" s="11"/>
      <c r="LQ443" s="11"/>
      <c r="LR443" s="11"/>
      <c r="LS443" s="11"/>
      <c r="LT443" s="11"/>
      <c r="LU443" s="11"/>
      <c r="LV443" s="11"/>
      <c r="LW443" s="11"/>
      <c r="LX443" s="11"/>
      <c r="LY443" s="11"/>
      <c r="LZ443" s="11"/>
      <c r="MA443" s="11"/>
      <c r="MB443" s="11"/>
      <c r="MC443" s="11"/>
      <c r="MD443" s="11"/>
      <c r="ME443" s="11"/>
      <c r="MF443" s="11"/>
      <c r="MG443" s="11"/>
      <c r="MH443" s="11"/>
      <c r="MI443" s="11"/>
      <c r="MJ443" s="11"/>
      <c r="MK443" s="11"/>
      <c r="ML443" s="11"/>
      <c r="MM443" s="11"/>
      <c r="MN443" s="11"/>
      <c r="MO443" s="11"/>
      <c r="MP443" s="11"/>
      <c r="MQ443" s="11"/>
      <c r="MR443" s="11"/>
      <c r="MS443" s="11"/>
      <c r="MT443" s="11"/>
      <c r="MU443" s="11"/>
      <c r="MV443" s="11"/>
      <c r="MW443" s="11"/>
      <c r="MX443" s="11"/>
      <c r="MY443" s="11"/>
      <c r="MZ443" s="11"/>
      <c r="NA443" s="11"/>
      <c r="NB443" s="11"/>
      <c r="NC443" s="11"/>
      <c r="ND443" s="11"/>
      <c r="NE443" s="11"/>
      <c r="NF443" s="11"/>
      <c r="NG443" s="11"/>
      <c r="NH443" s="11"/>
      <c r="NI443" s="11"/>
      <c r="NJ443" s="11"/>
      <c r="NK443" s="11"/>
      <c r="NL443" s="11"/>
      <c r="NM443" s="11"/>
      <c r="NN443" s="11"/>
      <c r="NO443" s="11"/>
      <c r="NP443" s="11"/>
      <c r="NQ443" s="11"/>
      <c r="NR443" s="11"/>
      <c r="NS443" s="11"/>
      <c r="NT443" s="11"/>
      <c r="NU443" s="11"/>
      <c r="NV443" s="11"/>
      <c r="NW443" s="11"/>
      <c r="NX443" s="11"/>
      <c r="NY443" s="11"/>
      <c r="NZ443" s="11"/>
      <c r="OA443" s="11"/>
      <c r="OB443" s="11"/>
      <c r="OC443" s="11"/>
      <c r="OD443" s="11"/>
      <c r="OE443" s="11"/>
      <c r="OF443" s="11"/>
      <c r="OG443" s="11"/>
      <c r="OH443" s="11"/>
      <c r="OI443" s="11"/>
      <c r="OJ443" s="11"/>
      <c r="OK443" s="11"/>
      <c r="OL443" s="11"/>
      <c r="OM443" s="11"/>
      <c r="ON443" s="11"/>
      <c r="OO443" s="11"/>
      <c r="OP443" s="11"/>
      <c r="OQ443" s="11"/>
      <c r="OR443" s="11"/>
      <c r="OS443" s="11"/>
      <c r="OT443" s="11"/>
      <c r="OU443" s="11"/>
      <c r="OV443" s="11"/>
      <c r="OW443" s="11"/>
      <c r="OX443" s="11"/>
      <c r="OY443" s="11"/>
      <c r="OZ443" s="11"/>
      <c r="PA443" s="11"/>
      <c r="PB443" s="11"/>
      <c r="PC443" s="11"/>
      <c r="PD443" s="11"/>
      <c r="PE443" s="11"/>
      <c r="PF443" s="11"/>
      <c r="PG443" s="11"/>
      <c r="PH443" s="11"/>
      <c r="PI443" s="11"/>
      <c r="PJ443" s="11"/>
      <c r="PK443" s="11"/>
      <c r="PL443" s="11"/>
      <c r="PM443" s="11"/>
      <c r="PN443" s="11"/>
      <c r="PO443" s="11"/>
      <c r="PP443" s="11"/>
      <c r="PQ443" s="11"/>
      <c r="PR443" s="11"/>
      <c r="PS443" s="11"/>
      <c r="PT443" s="11"/>
      <c r="PU443" s="11"/>
      <c r="PV443" s="11"/>
      <c r="PW443" s="11"/>
      <c r="PX443" s="11"/>
      <c r="PY443" s="11"/>
      <c r="PZ443" s="11"/>
      <c r="QA443" s="11"/>
      <c r="QB443" s="11"/>
      <c r="QC443" s="11"/>
      <c r="QD443" s="11"/>
      <c r="QE443" s="11"/>
      <c r="QF443" s="11"/>
      <c r="QG443" s="11"/>
      <c r="QH443" s="11"/>
      <c r="QI443" s="11"/>
      <c r="QJ443" s="11"/>
      <c r="QK443" s="11"/>
      <c r="QL443" s="11"/>
      <c r="QM443" s="11"/>
      <c r="QN443" s="11"/>
      <c r="QO443" s="11"/>
      <c r="QP443" s="11"/>
      <c r="QQ443" s="11"/>
      <c r="QR443" s="11"/>
      <c r="QS443" s="11"/>
      <c r="QT443" s="11"/>
      <c r="QU443" s="11"/>
      <c r="QV443" s="11"/>
      <c r="QW443" s="11"/>
      <c r="QX443" s="11"/>
      <c r="QY443" s="11"/>
      <c r="QZ443" s="11"/>
      <c r="RA443" s="11"/>
      <c r="RB443" s="11"/>
      <c r="RC443" s="11"/>
      <c r="RD443" s="11"/>
      <c r="RE443" s="11"/>
      <c r="RF443" s="11"/>
      <c r="RG443" s="11"/>
      <c r="RH443" s="11"/>
      <c r="RI443" s="11"/>
      <c r="RJ443" s="11"/>
      <c r="RK443" s="11"/>
      <c r="RL443" s="11"/>
      <c r="RM443" s="11"/>
      <c r="RN443" s="11"/>
      <c r="RO443" s="11"/>
      <c r="RP443" s="11"/>
      <c r="RQ443" s="11"/>
      <c r="RR443" s="11"/>
      <c r="RS443" s="11"/>
      <c r="RT443" s="11"/>
      <c r="RU443" s="11"/>
      <c r="RV443" s="11"/>
      <c r="RW443" s="11"/>
      <c r="RX443" s="11"/>
      <c r="RY443" s="11"/>
      <c r="RZ443" s="11"/>
      <c r="SA443" s="11"/>
      <c r="SB443" s="11"/>
      <c r="SC443" s="11"/>
      <c r="SD443" s="11"/>
      <c r="SE443" s="11"/>
      <c r="SF443" s="11"/>
      <c r="SG443" s="11"/>
      <c r="SH443" s="11"/>
      <c r="SI443" s="11"/>
      <c r="SJ443" s="11"/>
      <c r="SK443" s="11"/>
      <c r="SL443" s="11"/>
      <c r="SM443" s="11"/>
      <c r="SN443" s="11"/>
      <c r="SO443" s="11"/>
      <c r="SP443" s="11"/>
      <c r="SQ443" s="11"/>
      <c r="SR443" s="11"/>
      <c r="SS443" s="11"/>
      <c r="ST443" s="11"/>
      <c r="SU443" s="11"/>
      <c r="SV443" s="11"/>
      <c r="SW443" s="11"/>
      <c r="SX443" s="11"/>
      <c r="SY443" s="11"/>
      <c r="SZ443" s="11"/>
      <c r="TA443" s="11"/>
      <c r="TB443" s="11"/>
      <c r="TC443" s="11"/>
      <c r="TD443" s="11"/>
      <c r="TE443" s="11"/>
      <c r="TF443" s="11"/>
      <c r="TG443" s="11"/>
      <c r="TH443" s="11"/>
      <c r="TI443" s="11"/>
      <c r="TJ443" s="11"/>
      <c r="TK443" s="11"/>
      <c r="TL443" s="11"/>
      <c r="TM443" s="11"/>
      <c r="TN443" s="11"/>
      <c r="TO443" s="11"/>
      <c r="TP443" s="11"/>
      <c r="TQ443" s="11"/>
      <c r="TR443" s="11"/>
      <c r="TS443" s="11"/>
      <c r="TT443" s="11"/>
      <c r="TU443" s="11"/>
      <c r="TV443" s="11"/>
      <c r="TW443" s="11"/>
      <c r="TX443" s="11"/>
      <c r="TY443" s="11"/>
      <c r="TZ443" s="11"/>
    </row>
    <row r="444" spans="1:546" x14ac:dyDescent="0.25">
      <c r="A444" s="11"/>
      <c r="F444" s="11"/>
      <c r="I444" s="11">
        <v>3885</v>
      </c>
      <c r="J444" s="41">
        <v>4.512542857142857</v>
      </c>
      <c r="K444" s="41"/>
      <c r="L444" s="41"/>
      <c r="Q444" s="11"/>
      <c r="R444" s="11"/>
      <c r="S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  <c r="EM444" s="11"/>
      <c r="EN444" s="11"/>
      <c r="EO444" s="11"/>
      <c r="EP444" s="11"/>
      <c r="EQ444" s="11"/>
      <c r="ER444" s="11"/>
      <c r="ES444" s="11"/>
      <c r="ET444" s="11"/>
      <c r="EU444" s="11"/>
      <c r="EV444" s="11"/>
      <c r="EW444" s="11"/>
      <c r="EX444" s="11"/>
      <c r="EY444" s="11"/>
      <c r="EZ444" s="11"/>
      <c r="FA444" s="11"/>
      <c r="FB444" s="11"/>
      <c r="FC444" s="11"/>
      <c r="FD444" s="11"/>
      <c r="FE444" s="11"/>
      <c r="FF444" s="11"/>
      <c r="FG444" s="11"/>
      <c r="FH444" s="11"/>
      <c r="FI444" s="11"/>
      <c r="FJ444" s="11"/>
      <c r="FK444" s="11"/>
      <c r="FL444" s="11"/>
      <c r="FM444" s="11"/>
      <c r="FN444" s="11"/>
      <c r="FO444" s="11"/>
      <c r="FP444" s="11"/>
      <c r="FQ444" s="11"/>
      <c r="FR444" s="11"/>
      <c r="FS444" s="11"/>
      <c r="FT444" s="11"/>
      <c r="FU444" s="11"/>
      <c r="FV444" s="11"/>
      <c r="FW444" s="11"/>
      <c r="FX444" s="11"/>
      <c r="FY444" s="11"/>
      <c r="FZ444" s="11"/>
      <c r="GA444" s="11"/>
      <c r="GB444" s="11"/>
      <c r="GC444" s="11"/>
      <c r="GD444" s="11"/>
      <c r="GE444" s="11"/>
      <c r="GF444" s="11"/>
      <c r="GG444" s="11"/>
      <c r="GH444" s="11"/>
      <c r="GI444" s="11"/>
      <c r="GJ444" s="11"/>
      <c r="GK444" s="11"/>
      <c r="GL444" s="11"/>
      <c r="GM444" s="11"/>
      <c r="GN444" s="11"/>
      <c r="GO444" s="11"/>
      <c r="GP444" s="11"/>
      <c r="GQ444" s="11"/>
      <c r="GR444" s="11"/>
      <c r="GS444" s="11"/>
      <c r="GT444" s="11"/>
      <c r="GU444" s="11"/>
      <c r="GV444" s="11"/>
      <c r="GW444" s="11"/>
      <c r="GX444" s="11"/>
      <c r="GY444" s="11"/>
      <c r="GZ444" s="11"/>
      <c r="HA444" s="11"/>
      <c r="HB444" s="11"/>
      <c r="HC444" s="11"/>
      <c r="HD444" s="11"/>
      <c r="HE444" s="11"/>
      <c r="HF444" s="11"/>
      <c r="HG444" s="11"/>
      <c r="HH444" s="11"/>
      <c r="HI444" s="11"/>
      <c r="HJ444" s="11"/>
      <c r="HK444" s="11"/>
      <c r="HL444" s="11"/>
      <c r="HM444" s="11"/>
      <c r="HN444" s="11"/>
      <c r="HO444" s="11"/>
      <c r="HP444" s="11"/>
      <c r="HQ444" s="11"/>
      <c r="HR444" s="11"/>
      <c r="HS444" s="11"/>
      <c r="HT444" s="11"/>
      <c r="HU444" s="11"/>
      <c r="HV444" s="11"/>
      <c r="HW444" s="11"/>
      <c r="HX444" s="11"/>
      <c r="HY444" s="11"/>
      <c r="HZ444" s="11"/>
      <c r="IA444" s="11"/>
      <c r="IB444" s="11"/>
      <c r="IC444" s="11"/>
      <c r="ID444" s="11"/>
      <c r="IE444" s="11"/>
      <c r="IF444" s="11"/>
      <c r="IG444" s="11"/>
      <c r="IH444" s="11"/>
      <c r="II444" s="11"/>
      <c r="IJ444" s="11"/>
      <c r="IK444" s="11"/>
      <c r="IL444" s="11"/>
      <c r="IM444" s="11"/>
      <c r="IN444" s="11"/>
      <c r="IO444" s="11"/>
      <c r="IP444" s="11"/>
      <c r="IQ444" s="11"/>
      <c r="IR444" s="11"/>
      <c r="IS444" s="11"/>
      <c r="IT444" s="11"/>
      <c r="IU444" s="11"/>
      <c r="IV444" s="11"/>
      <c r="IW444" s="11"/>
      <c r="IX444" s="11"/>
      <c r="IY444" s="11"/>
      <c r="IZ444" s="11"/>
      <c r="JA444" s="11"/>
      <c r="JB444" s="11"/>
      <c r="JC444" s="11"/>
      <c r="JD444" s="11"/>
      <c r="JE444" s="11"/>
      <c r="JF444" s="11"/>
      <c r="JG444" s="11"/>
      <c r="JH444" s="11"/>
      <c r="JI444" s="11"/>
      <c r="JJ444" s="11"/>
      <c r="JK444" s="11"/>
      <c r="JL444" s="11"/>
      <c r="JM444" s="11"/>
      <c r="JN444" s="11"/>
      <c r="JO444" s="11"/>
      <c r="JP444" s="11"/>
      <c r="JQ444" s="11"/>
      <c r="JR444" s="11"/>
      <c r="JS444" s="11"/>
      <c r="JT444" s="11"/>
      <c r="JU444" s="11"/>
      <c r="JV444" s="11"/>
      <c r="JW444" s="11"/>
      <c r="JX444" s="11"/>
      <c r="JY444" s="11"/>
      <c r="JZ444" s="11"/>
      <c r="KA444" s="11"/>
      <c r="KB444" s="11"/>
      <c r="KC444" s="11"/>
      <c r="KD444" s="11"/>
      <c r="KE444" s="11"/>
      <c r="KF444" s="11"/>
      <c r="KG444" s="11"/>
      <c r="KH444" s="11"/>
      <c r="KI444" s="11"/>
      <c r="KJ444" s="11"/>
      <c r="KK444" s="11"/>
      <c r="KL444" s="11"/>
      <c r="KM444" s="11"/>
      <c r="KN444" s="11"/>
      <c r="KO444" s="11"/>
      <c r="KP444" s="11"/>
      <c r="KQ444" s="11"/>
      <c r="KR444" s="11"/>
      <c r="KS444" s="11"/>
      <c r="KT444" s="11"/>
      <c r="KU444" s="11"/>
      <c r="KV444" s="11"/>
      <c r="KW444" s="11"/>
      <c r="KX444" s="11"/>
      <c r="KY444" s="11"/>
      <c r="KZ444" s="11"/>
      <c r="LA444" s="11"/>
      <c r="LB444" s="11"/>
      <c r="LC444" s="11"/>
      <c r="LD444" s="11"/>
      <c r="LE444" s="11"/>
      <c r="LF444" s="11"/>
      <c r="LG444" s="11"/>
      <c r="LH444" s="11"/>
      <c r="LI444" s="11"/>
      <c r="LJ444" s="11"/>
      <c r="LK444" s="11"/>
      <c r="LL444" s="11"/>
      <c r="LM444" s="11"/>
      <c r="LN444" s="11"/>
      <c r="LO444" s="11"/>
      <c r="LP444" s="11"/>
      <c r="LQ444" s="11"/>
      <c r="LR444" s="11"/>
      <c r="LS444" s="11"/>
      <c r="LT444" s="11"/>
      <c r="LU444" s="11"/>
      <c r="LV444" s="11"/>
      <c r="LW444" s="11"/>
      <c r="LX444" s="11"/>
      <c r="LY444" s="11"/>
      <c r="LZ444" s="11"/>
      <c r="MA444" s="11"/>
      <c r="MB444" s="11"/>
      <c r="MC444" s="11"/>
      <c r="MD444" s="11"/>
      <c r="ME444" s="11"/>
      <c r="MF444" s="11"/>
      <c r="MG444" s="11"/>
      <c r="MH444" s="11"/>
      <c r="MI444" s="11"/>
      <c r="MJ444" s="11"/>
      <c r="MK444" s="11"/>
      <c r="ML444" s="11"/>
      <c r="MM444" s="11"/>
      <c r="MN444" s="11"/>
      <c r="MO444" s="11"/>
      <c r="MP444" s="11"/>
      <c r="MQ444" s="11"/>
      <c r="MR444" s="11"/>
      <c r="MS444" s="11"/>
      <c r="MT444" s="11"/>
      <c r="MU444" s="11"/>
      <c r="MV444" s="11"/>
      <c r="MW444" s="11"/>
      <c r="MX444" s="11"/>
      <c r="MY444" s="11"/>
      <c r="MZ444" s="11"/>
      <c r="NA444" s="11"/>
      <c r="NB444" s="11"/>
      <c r="NC444" s="11"/>
      <c r="ND444" s="11"/>
      <c r="NE444" s="11"/>
      <c r="NF444" s="11"/>
      <c r="NG444" s="11"/>
      <c r="NH444" s="11"/>
      <c r="NI444" s="11"/>
      <c r="NJ444" s="11"/>
      <c r="NK444" s="11"/>
      <c r="NL444" s="11"/>
      <c r="NM444" s="11"/>
      <c r="NN444" s="11"/>
      <c r="NO444" s="11"/>
      <c r="NP444" s="11"/>
      <c r="NQ444" s="11"/>
      <c r="NR444" s="11"/>
      <c r="NS444" s="11"/>
      <c r="NT444" s="11"/>
      <c r="NU444" s="11"/>
      <c r="NV444" s="11"/>
      <c r="NW444" s="11"/>
      <c r="NX444" s="11"/>
      <c r="NY444" s="11"/>
      <c r="NZ444" s="11"/>
      <c r="OA444" s="11"/>
      <c r="OB444" s="11"/>
      <c r="OC444" s="11"/>
      <c r="OD444" s="11"/>
      <c r="OE444" s="11"/>
      <c r="OF444" s="11"/>
      <c r="OG444" s="11"/>
      <c r="OH444" s="11"/>
      <c r="OI444" s="11"/>
      <c r="OJ444" s="11"/>
      <c r="OK444" s="11"/>
      <c r="OL444" s="11"/>
      <c r="OM444" s="11"/>
      <c r="ON444" s="11"/>
      <c r="OO444" s="11"/>
      <c r="OP444" s="11"/>
      <c r="OQ444" s="11"/>
      <c r="OR444" s="11"/>
      <c r="OS444" s="11"/>
      <c r="OT444" s="11"/>
      <c r="OU444" s="11"/>
      <c r="OV444" s="11"/>
      <c r="OW444" s="11"/>
      <c r="OX444" s="11"/>
      <c r="OY444" s="11"/>
      <c r="OZ444" s="11"/>
      <c r="PA444" s="11"/>
      <c r="PB444" s="11"/>
      <c r="PC444" s="11"/>
      <c r="PD444" s="11"/>
      <c r="PE444" s="11"/>
      <c r="PF444" s="11"/>
      <c r="PG444" s="11"/>
      <c r="PH444" s="11"/>
      <c r="PI444" s="11"/>
      <c r="PJ444" s="11"/>
      <c r="PK444" s="11"/>
      <c r="PL444" s="11"/>
      <c r="PM444" s="11"/>
      <c r="PN444" s="11"/>
      <c r="PO444" s="11"/>
      <c r="PP444" s="11"/>
      <c r="PQ444" s="11"/>
      <c r="PR444" s="11"/>
      <c r="PS444" s="11"/>
      <c r="PT444" s="11"/>
      <c r="PU444" s="11"/>
      <c r="PV444" s="11"/>
      <c r="PW444" s="11"/>
      <c r="PX444" s="11"/>
      <c r="PY444" s="11"/>
      <c r="PZ444" s="11"/>
      <c r="QA444" s="11"/>
      <c r="QB444" s="11"/>
      <c r="QC444" s="11"/>
      <c r="QD444" s="11"/>
      <c r="QE444" s="11"/>
      <c r="QF444" s="11"/>
      <c r="QG444" s="11"/>
      <c r="QH444" s="11"/>
      <c r="QI444" s="11"/>
      <c r="QJ444" s="11"/>
      <c r="QK444" s="11"/>
      <c r="QL444" s="11"/>
      <c r="QM444" s="11"/>
      <c r="QN444" s="11"/>
      <c r="QO444" s="11"/>
      <c r="QP444" s="11"/>
      <c r="QQ444" s="11"/>
      <c r="QR444" s="11"/>
      <c r="QS444" s="11"/>
      <c r="QT444" s="11"/>
      <c r="QU444" s="11"/>
      <c r="QV444" s="11"/>
      <c r="QW444" s="11"/>
      <c r="QX444" s="11"/>
      <c r="QY444" s="11"/>
      <c r="QZ444" s="11"/>
      <c r="RA444" s="11"/>
      <c r="RB444" s="11"/>
      <c r="RC444" s="11"/>
      <c r="RD444" s="11"/>
      <c r="RE444" s="11"/>
      <c r="RF444" s="11"/>
      <c r="RG444" s="11"/>
      <c r="RH444" s="11"/>
      <c r="RI444" s="11"/>
      <c r="RJ444" s="11"/>
      <c r="RK444" s="11"/>
      <c r="RL444" s="11"/>
      <c r="RM444" s="11"/>
      <c r="RN444" s="11"/>
      <c r="RO444" s="11"/>
      <c r="RP444" s="11"/>
      <c r="RQ444" s="11"/>
      <c r="RR444" s="11"/>
      <c r="RS444" s="11"/>
      <c r="RT444" s="11"/>
      <c r="RU444" s="11"/>
      <c r="RV444" s="11"/>
      <c r="RW444" s="11"/>
      <c r="RX444" s="11"/>
      <c r="RY444" s="11"/>
      <c r="RZ444" s="11"/>
      <c r="SA444" s="11"/>
      <c r="SB444" s="11"/>
      <c r="SC444" s="11"/>
      <c r="SD444" s="11"/>
      <c r="SE444" s="11"/>
      <c r="SF444" s="11"/>
      <c r="SG444" s="11"/>
      <c r="SH444" s="11"/>
      <c r="SI444" s="11"/>
      <c r="SJ444" s="11"/>
      <c r="SK444" s="11"/>
      <c r="SL444" s="11"/>
      <c r="SM444" s="11"/>
      <c r="SN444" s="11"/>
      <c r="SO444" s="11"/>
      <c r="SP444" s="11"/>
      <c r="SQ444" s="11"/>
      <c r="SR444" s="11"/>
      <c r="SS444" s="11"/>
      <c r="ST444" s="11"/>
      <c r="SU444" s="11"/>
      <c r="SV444" s="11"/>
      <c r="SW444" s="11"/>
      <c r="SX444" s="11"/>
      <c r="SY444" s="11"/>
      <c r="SZ444" s="11"/>
      <c r="TA444" s="11"/>
      <c r="TB444" s="11"/>
      <c r="TC444" s="11"/>
      <c r="TD444" s="11"/>
      <c r="TE444" s="11"/>
      <c r="TF444" s="11"/>
      <c r="TG444" s="11"/>
      <c r="TH444" s="11"/>
      <c r="TI444" s="11"/>
      <c r="TJ444" s="11"/>
      <c r="TK444" s="11"/>
      <c r="TL444" s="11"/>
      <c r="TM444" s="11"/>
      <c r="TN444" s="11"/>
      <c r="TO444" s="11"/>
      <c r="TP444" s="11"/>
      <c r="TQ444" s="11"/>
      <c r="TR444" s="11"/>
      <c r="TS444" s="11"/>
      <c r="TT444" s="11"/>
      <c r="TU444" s="11"/>
      <c r="TV444" s="11"/>
      <c r="TW444" s="11"/>
      <c r="TX444" s="11"/>
      <c r="TY444" s="11"/>
      <c r="TZ444" s="11"/>
    </row>
    <row r="445" spans="1:546" x14ac:dyDescent="0.25">
      <c r="A445" s="11"/>
      <c r="F445" s="11"/>
      <c r="I445" s="11">
        <v>3772</v>
      </c>
      <c r="J445" s="41">
        <v>4.4931944444444447</v>
      </c>
      <c r="K445" s="41"/>
      <c r="L445" s="41"/>
      <c r="Q445" s="11"/>
      <c r="R445" s="11"/>
      <c r="S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  <c r="EM445" s="11"/>
      <c r="EN445" s="11"/>
      <c r="EO445" s="11"/>
      <c r="EP445" s="11"/>
      <c r="EQ445" s="11"/>
      <c r="ER445" s="11"/>
      <c r="ES445" s="11"/>
      <c r="ET445" s="11"/>
      <c r="EU445" s="11"/>
      <c r="EV445" s="11"/>
      <c r="EW445" s="11"/>
      <c r="EX445" s="11"/>
      <c r="EY445" s="11"/>
      <c r="EZ445" s="11"/>
      <c r="FA445" s="11"/>
      <c r="FB445" s="11"/>
      <c r="FC445" s="11"/>
      <c r="FD445" s="11"/>
      <c r="FE445" s="11"/>
      <c r="FF445" s="11"/>
      <c r="FG445" s="11"/>
      <c r="FH445" s="11"/>
      <c r="FI445" s="11"/>
      <c r="FJ445" s="11"/>
      <c r="FK445" s="11"/>
      <c r="FL445" s="11"/>
      <c r="FM445" s="11"/>
      <c r="FN445" s="11"/>
      <c r="FO445" s="11"/>
      <c r="FP445" s="11"/>
      <c r="FQ445" s="11"/>
      <c r="FR445" s="11"/>
      <c r="FS445" s="11"/>
      <c r="FT445" s="11"/>
      <c r="FU445" s="11"/>
      <c r="FV445" s="11"/>
      <c r="FW445" s="11"/>
      <c r="FX445" s="11"/>
      <c r="FY445" s="11"/>
      <c r="FZ445" s="11"/>
      <c r="GA445" s="11"/>
      <c r="GB445" s="11"/>
      <c r="GC445" s="11"/>
      <c r="GD445" s="11"/>
      <c r="GE445" s="11"/>
      <c r="GF445" s="11"/>
      <c r="GG445" s="11"/>
      <c r="GH445" s="11"/>
      <c r="GI445" s="11"/>
      <c r="GJ445" s="11"/>
      <c r="GK445" s="11"/>
      <c r="GL445" s="11"/>
      <c r="GM445" s="11"/>
      <c r="GN445" s="11"/>
      <c r="GO445" s="11"/>
      <c r="GP445" s="11"/>
      <c r="GQ445" s="11"/>
      <c r="GR445" s="11"/>
      <c r="GS445" s="11"/>
      <c r="GT445" s="11"/>
      <c r="GU445" s="11"/>
      <c r="GV445" s="11"/>
      <c r="GW445" s="11"/>
      <c r="GX445" s="11"/>
      <c r="GY445" s="11"/>
      <c r="GZ445" s="11"/>
      <c r="HA445" s="11"/>
      <c r="HB445" s="11"/>
      <c r="HC445" s="11"/>
      <c r="HD445" s="11"/>
      <c r="HE445" s="11"/>
      <c r="HF445" s="11"/>
      <c r="HG445" s="11"/>
      <c r="HH445" s="11"/>
      <c r="HI445" s="11"/>
      <c r="HJ445" s="11"/>
      <c r="HK445" s="11"/>
      <c r="HL445" s="11"/>
      <c r="HM445" s="11"/>
      <c r="HN445" s="11"/>
      <c r="HO445" s="11"/>
      <c r="HP445" s="11"/>
      <c r="HQ445" s="11"/>
      <c r="HR445" s="11"/>
      <c r="HS445" s="11"/>
      <c r="HT445" s="11"/>
      <c r="HU445" s="11"/>
      <c r="HV445" s="11"/>
      <c r="HW445" s="11"/>
      <c r="HX445" s="11"/>
      <c r="HY445" s="11"/>
      <c r="HZ445" s="11"/>
      <c r="IA445" s="11"/>
      <c r="IB445" s="11"/>
      <c r="IC445" s="11"/>
      <c r="ID445" s="11"/>
      <c r="IE445" s="11"/>
      <c r="IF445" s="11"/>
      <c r="IG445" s="11"/>
      <c r="IH445" s="11"/>
      <c r="II445" s="11"/>
      <c r="IJ445" s="11"/>
      <c r="IK445" s="11"/>
      <c r="IL445" s="11"/>
      <c r="IM445" s="11"/>
      <c r="IN445" s="11"/>
      <c r="IO445" s="11"/>
      <c r="IP445" s="11"/>
      <c r="IQ445" s="11"/>
      <c r="IR445" s="11"/>
      <c r="IS445" s="11"/>
      <c r="IT445" s="11"/>
      <c r="IU445" s="11"/>
      <c r="IV445" s="11"/>
      <c r="IW445" s="11"/>
      <c r="IX445" s="11"/>
      <c r="IY445" s="11"/>
      <c r="IZ445" s="11"/>
      <c r="JA445" s="11"/>
      <c r="JB445" s="11"/>
      <c r="JC445" s="11"/>
      <c r="JD445" s="11"/>
      <c r="JE445" s="11"/>
      <c r="JF445" s="11"/>
      <c r="JG445" s="11"/>
      <c r="JH445" s="11"/>
      <c r="JI445" s="11"/>
      <c r="JJ445" s="11"/>
      <c r="JK445" s="11"/>
      <c r="JL445" s="11"/>
      <c r="JM445" s="11"/>
      <c r="JN445" s="11"/>
      <c r="JO445" s="11"/>
      <c r="JP445" s="11"/>
      <c r="JQ445" s="11"/>
      <c r="JR445" s="11"/>
      <c r="JS445" s="11"/>
      <c r="JT445" s="11"/>
      <c r="JU445" s="11"/>
      <c r="JV445" s="11"/>
      <c r="JW445" s="11"/>
      <c r="JX445" s="11"/>
      <c r="JY445" s="11"/>
      <c r="JZ445" s="11"/>
      <c r="KA445" s="11"/>
      <c r="KB445" s="11"/>
      <c r="KC445" s="11"/>
      <c r="KD445" s="11"/>
      <c r="KE445" s="11"/>
      <c r="KF445" s="11"/>
      <c r="KG445" s="11"/>
      <c r="KH445" s="11"/>
      <c r="KI445" s="11"/>
      <c r="KJ445" s="11"/>
      <c r="KK445" s="11"/>
      <c r="KL445" s="11"/>
      <c r="KM445" s="11"/>
      <c r="KN445" s="11"/>
      <c r="KO445" s="11"/>
      <c r="KP445" s="11"/>
      <c r="KQ445" s="11"/>
      <c r="KR445" s="11"/>
      <c r="KS445" s="11"/>
      <c r="KT445" s="11"/>
      <c r="KU445" s="11"/>
      <c r="KV445" s="11"/>
      <c r="KW445" s="11"/>
      <c r="KX445" s="11"/>
      <c r="KY445" s="11"/>
      <c r="KZ445" s="11"/>
      <c r="LA445" s="11"/>
      <c r="LB445" s="11"/>
      <c r="LC445" s="11"/>
      <c r="LD445" s="11"/>
      <c r="LE445" s="11"/>
      <c r="LF445" s="11"/>
      <c r="LG445" s="11"/>
      <c r="LH445" s="11"/>
      <c r="LI445" s="11"/>
      <c r="LJ445" s="11"/>
      <c r="LK445" s="11"/>
      <c r="LL445" s="11"/>
      <c r="LM445" s="11"/>
      <c r="LN445" s="11"/>
      <c r="LO445" s="11"/>
      <c r="LP445" s="11"/>
      <c r="LQ445" s="11"/>
      <c r="LR445" s="11"/>
      <c r="LS445" s="11"/>
      <c r="LT445" s="11"/>
      <c r="LU445" s="11"/>
      <c r="LV445" s="11"/>
      <c r="LW445" s="11"/>
      <c r="LX445" s="11"/>
      <c r="LY445" s="11"/>
      <c r="LZ445" s="11"/>
      <c r="MA445" s="11"/>
      <c r="MB445" s="11"/>
      <c r="MC445" s="11"/>
      <c r="MD445" s="11"/>
      <c r="ME445" s="11"/>
      <c r="MF445" s="11"/>
      <c r="MG445" s="11"/>
      <c r="MH445" s="11"/>
      <c r="MI445" s="11"/>
      <c r="MJ445" s="11"/>
      <c r="MK445" s="11"/>
      <c r="ML445" s="11"/>
      <c r="MM445" s="11"/>
      <c r="MN445" s="11"/>
      <c r="MO445" s="11"/>
      <c r="MP445" s="11"/>
      <c r="MQ445" s="11"/>
      <c r="MR445" s="11"/>
      <c r="MS445" s="11"/>
      <c r="MT445" s="11"/>
      <c r="MU445" s="11"/>
      <c r="MV445" s="11"/>
      <c r="MW445" s="11"/>
      <c r="MX445" s="11"/>
      <c r="MY445" s="11"/>
      <c r="MZ445" s="11"/>
      <c r="NA445" s="11"/>
      <c r="NB445" s="11"/>
      <c r="NC445" s="11"/>
      <c r="ND445" s="11"/>
      <c r="NE445" s="11"/>
      <c r="NF445" s="11"/>
      <c r="NG445" s="11"/>
      <c r="NH445" s="11"/>
      <c r="NI445" s="11"/>
      <c r="NJ445" s="11"/>
      <c r="NK445" s="11"/>
      <c r="NL445" s="11"/>
      <c r="NM445" s="11"/>
      <c r="NN445" s="11"/>
      <c r="NO445" s="11"/>
      <c r="NP445" s="11"/>
      <c r="NQ445" s="11"/>
      <c r="NR445" s="11"/>
      <c r="NS445" s="11"/>
      <c r="NT445" s="11"/>
      <c r="NU445" s="11"/>
      <c r="NV445" s="11"/>
      <c r="NW445" s="11"/>
      <c r="NX445" s="11"/>
      <c r="NY445" s="11"/>
      <c r="NZ445" s="11"/>
      <c r="OA445" s="11"/>
      <c r="OB445" s="11"/>
      <c r="OC445" s="11"/>
      <c r="OD445" s="11"/>
      <c r="OE445" s="11"/>
      <c r="OF445" s="11"/>
      <c r="OG445" s="11"/>
      <c r="OH445" s="11"/>
      <c r="OI445" s="11"/>
      <c r="OJ445" s="11"/>
      <c r="OK445" s="11"/>
      <c r="OL445" s="11"/>
      <c r="OM445" s="11"/>
      <c r="ON445" s="11"/>
      <c r="OO445" s="11"/>
      <c r="OP445" s="11"/>
      <c r="OQ445" s="11"/>
      <c r="OR445" s="11"/>
      <c r="OS445" s="11"/>
      <c r="OT445" s="11"/>
      <c r="OU445" s="11"/>
      <c r="OV445" s="11"/>
      <c r="OW445" s="11"/>
      <c r="OX445" s="11"/>
      <c r="OY445" s="11"/>
      <c r="OZ445" s="11"/>
      <c r="PA445" s="11"/>
      <c r="PB445" s="11"/>
      <c r="PC445" s="11"/>
      <c r="PD445" s="11"/>
      <c r="PE445" s="11"/>
      <c r="PF445" s="11"/>
      <c r="PG445" s="11"/>
      <c r="PH445" s="11"/>
      <c r="PI445" s="11"/>
      <c r="PJ445" s="11"/>
      <c r="PK445" s="11"/>
      <c r="PL445" s="11"/>
      <c r="PM445" s="11"/>
      <c r="PN445" s="11"/>
      <c r="PO445" s="11"/>
      <c r="PP445" s="11"/>
      <c r="PQ445" s="11"/>
      <c r="PR445" s="11"/>
      <c r="PS445" s="11"/>
      <c r="PT445" s="11"/>
      <c r="PU445" s="11"/>
      <c r="PV445" s="11"/>
      <c r="PW445" s="11"/>
      <c r="PX445" s="11"/>
      <c r="PY445" s="11"/>
      <c r="PZ445" s="11"/>
      <c r="QA445" s="11"/>
      <c r="QB445" s="11"/>
      <c r="QC445" s="11"/>
      <c r="QD445" s="11"/>
      <c r="QE445" s="11"/>
      <c r="QF445" s="11"/>
      <c r="QG445" s="11"/>
      <c r="QH445" s="11"/>
      <c r="QI445" s="11"/>
      <c r="QJ445" s="11"/>
      <c r="QK445" s="11"/>
      <c r="QL445" s="11"/>
      <c r="QM445" s="11"/>
      <c r="QN445" s="11"/>
      <c r="QO445" s="11"/>
      <c r="QP445" s="11"/>
      <c r="QQ445" s="11"/>
      <c r="QR445" s="11"/>
      <c r="QS445" s="11"/>
      <c r="QT445" s="11"/>
      <c r="QU445" s="11"/>
      <c r="QV445" s="11"/>
      <c r="QW445" s="11"/>
      <c r="QX445" s="11"/>
      <c r="QY445" s="11"/>
      <c r="QZ445" s="11"/>
      <c r="RA445" s="11"/>
      <c r="RB445" s="11"/>
      <c r="RC445" s="11"/>
      <c r="RD445" s="11"/>
      <c r="RE445" s="11"/>
      <c r="RF445" s="11"/>
      <c r="RG445" s="11"/>
      <c r="RH445" s="11"/>
      <c r="RI445" s="11"/>
      <c r="RJ445" s="11"/>
      <c r="RK445" s="11"/>
      <c r="RL445" s="11"/>
      <c r="RM445" s="11"/>
      <c r="RN445" s="11"/>
      <c r="RO445" s="11"/>
      <c r="RP445" s="11"/>
      <c r="RQ445" s="11"/>
      <c r="RR445" s="11"/>
      <c r="RS445" s="11"/>
      <c r="RT445" s="11"/>
      <c r="RU445" s="11"/>
      <c r="RV445" s="11"/>
      <c r="RW445" s="11"/>
      <c r="RX445" s="11"/>
      <c r="RY445" s="11"/>
      <c r="RZ445" s="11"/>
      <c r="SA445" s="11"/>
      <c r="SB445" s="11"/>
      <c r="SC445" s="11"/>
      <c r="SD445" s="11"/>
      <c r="SE445" s="11"/>
      <c r="SF445" s="11"/>
      <c r="SG445" s="11"/>
      <c r="SH445" s="11"/>
      <c r="SI445" s="11"/>
      <c r="SJ445" s="11"/>
      <c r="SK445" s="11"/>
      <c r="SL445" s="11"/>
      <c r="SM445" s="11"/>
      <c r="SN445" s="11"/>
      <c r="SO445" s="11"/>
      <c r="SP445" s="11"/>
      <c r="SQ445" s="11"/>
      <c r="SR445" s="11"/>
      <c r="SS445" s="11"/>
      <c r="ST445" s="11"/>
      <c r="SU445" s="11"/>
      <c r="SV445" s="11"/>
      <c r="SW445" s="11"/>
      <c r="SX445" s="11"/>
      <c r="SY445" s="11"/>
      <c r="SZ445" s="11"/>
      <c r="TA445" s="11"/>
      <c r="TB445" s="11"/>
      <c r="TC445" s="11"/>
      <c r="TD445" s="11"/>
      <c r="TE445" s="11"/>
      <c r="TF445" s="11"/>
      <c r="TG445" s="11"/>
      <c r="TH445" s="11"/>
      <c r="TI445" s="11"/>
      <c r="TJ445" s="11"/>
      <c r="TK445" s="11"/>
      <c r="TL445" s="11"/>
      <c r="TM445" s="11"/>
      <c r="TN445" s="11"/>
      <c r="TO445" s="11"/>
      <c r="TP445" s="11"/>
      <c r="TQ445" s="11"/>
      <c r="TR445" s="11"/>
      <c r="TS445" s="11"/>
      <c r="TT445" s="11"/>
      <c r="TU445" s="11"/>
      <c r="TV445" s="11"/>
      <c r="TW445" s="11"/>
      <c r="TX445" s="11"/>
      <c r="TY445" s="11"/>
      <c r="TZ445" s="11"/>
    </row>
    <row r="446" spans="1:546" x14ac:dyDescent="0.25">
      <c r="A446" s="11"/>
      <c r="F446" s="11"/>
      <c r="I446" s="11">
        <v>3813</v>
      </c>
      <c r="J446" s="41">
        <v>4.2917222222222229</v>
      </c>
      <c r="K446" s="41"/>
      <c r="L446" s="41"/>
      <c r="Q446" s="11"/>
      <c r="R446" s="11"/>
      <c r="S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  <c r="EM446" s="11"/>
      <c r="EN446" s="11"/>
      <c r="EO446" s="11"/>
      <c r="EP446" s="11"/>
      <c r="EQ446" s="11"/>
      <c r="ER446" s="11"/>
      <c r="ES446" s="11"/>
      <c r="ET446" s="11"/>
      <c r="EU446" s="11"/>
      <c r="EV446" s="11"/>
      <c r="EW446" s="11"/>
      <c r="EX446" s="11"/>
      <c r="EY446" s="11"/>
      <c r="EZ446" s="11"/>
      <c r="FA446" s="11"/>
      <c r="FB446" s="11"/>
      <c r="FC446" s="11"/>
      <c r="FD446" s="11"/>
      <c r="FE446" s="11"/>
      <c r="FF446" s="11"/>
      <c r="FG446" s="11"/>
      <c r="FH446" s="11"/>
      <c r="FI446" s="11"/>
      <c r="FJ446" s="11"/>
      <c r="FK446" s="11"/>
      <c r="FL446" s="11"/>
      <c r="FM446" s="11"/>
      <c r="FN446" s="11"/>
      <c r="FO446" s="11"/>
      <c r="FP446" s="11"/>
      <c r="FQ446" s="11"/>
      <c r="FR446" s="11"/>
      <c r="FS446" s="11"/>
      <c r="FT446" s="11"/>
      <c r="FU446" s="11"/>
      <c r="FV446" s="11"/>
      <c r="FW446" s="11"/>
      <c r="FX446" s="11"/>
      <c r="FY446" s="11"/>
      <c r="FZ446" s="11"/>
      <c r="GA446" s="11"/>
      <c r="GB446" s="11"/>
      <c r="GC446" s="11"/>
      <c r="GD446" s="11"/>
      <c r="GE446" s="11"/>
      <c r="GF446" s="11"/>
      <c r="GG446" s="11"/>
      <c r="GH446" s="11"/>
      <c r="GI446" s="11"/>
      <c r="GJ446" s="11"/>
      <c r="GK446" s="11"/>
      <c r="GL446" s="11"/>
      <c r="GM446" s="11"/>
      <c r="GN446" s="11"/>
      <c r="GO446" s="11"/>
      <c r="GP446" s="11"/>
      <c r="GQ446" s="11"/>
      <c r="GR446" s="11"/>
      <c r="GS446" s="11"/>
      <c r="GT446" s="11"/>
      <c r="GU446" s="11"/>
      <c r="GV446" s="11"/>
      <c r="GW446" s="11"/>
      <c r="GX446" s="11"/>
      <c r="GY446" s="11"/>
      <c r="GZ446" s="11"/>
      <c r="HA446" s="11"/>
      <c r="HB446" s="11"/>
      <c r="HC446" s="11"/>
      <c r="HD446" s="11"/>
      <c r="HE446" s="11"/>
      <c r="HF446" s="11"/>
      <c r="HG446" s="11"/>
      <c r="HH446" s="11"/>
      <c r="HI446" s="11"/>
      <c r="HJ446" s="11"/>
      <c r="HK446" s="11"/>
      <c r="HL446" s="11"/>
      <c r="HM446" s="11"/>
      <c r="HN446" s="11"/>
      <c r="HO446" s="11"/>
      <c r="HP446" s="11"/>
      <c r="HQ446" s="11"/>
      <c r="HR446" s="11"/>
      <c r="HS446" s="11"/>
      <c r="HT446" s="11"/>
      <c r="HU446" s="11"/>
      <c r="HV446" s="11"/>
      <c r="HW446" s="11"/>
      <c r="HX446" s="11"/>
      <c r="HY446" s="11"/>
      <c r="HZ446" s="11"/>
      <c r="IA446" s="11"/>
      <c r="IB446" s="11"/>
      <c r="IC446" s="11"/>
      <c r="ID446" s="11"/>
      <c r="IE446" s="11"/>
      <c r="IF446" s="11"/>
      <c r="IG446" s="11"/>
      <c r="IH446" s="11"/>
      <c r="II446" s="11"/>
      <c r="IJ446" s="11"/>
      <c r="IK446" s="11"/>
      <c r="IL446" s="11"/>
      <c r="IM446" s="11"/>
      <c r="IN446" s="11"/>
      <c r="IO446" s="11"/>
      <c r="IP446" s="11"/>
      <c r="IQ446" s="11"/>
      <c r="IR446" s="11"/>
      <c r="IS446" s="11"/>
      <c r="IT446" s="11"/>
      <c r="IU446" s="11"/>
      <c r="IV446" s="11"/>
      <c r="IW446" s="11"/>
      <c r="IX446" s="11"/>
      <c r="IY446" s="11"/>
      <c r="IZ446" s="11"/>
      <c r="JA446" s="11"/>
      <c r="JB446" s="11"/>
      <c r="JC446" s="11"/>
      <c r="JD446" s="11"/>
      <c r="JE446" s="11"/>
      <c r="JF446" s="11"/>
      <c r="JG446" s="11"/>
      <c r="JH446" s="11"/>
      <c r="JI446" s="11"/>
      <c r="JJ446" s="11"/>
      <c r="JK446" s="11"/>
      <c r="JL446" s="11"/>
      <c r="JM446" s="11"/>
      <c r="JN446" s="11"/>
      <c r="JO446" s="11"/>
      <c r="JP446" s="11"/>
      <c r="JQ446" s="11"/>
      <c r="JR446" s="11"/>
      <c r="JS446" s="11"/>
      <c r="JT446" s="11"/>
      <c r="JU446" s="11"/>
      <c r="JV446" s="11"/>
      <c r="JW446" s="11"/>
      <c r="JX446" s="11"/>
      <c r="JY446" s="11"/>
      <c r="JZ446" s="11"/>
      <c r="KA446" s="11"/>
      <c r="KB446" s="11"/>
      <c r="KC446" s="11"/>
      <c r="KD446" s="11"/>
      <c r="KE446" s="11"/>
      <c r="KF446" s="11"/>
      <c r="KG446" s="11"/>
      <c r="KH446" s="11"/>
      <c r="KI446" s="11"/>
      <c r="KJ446" s="11"/>
      <c r="KK446" s="11"/>
      <c r="KL446" s="11"/>
      <c r="KM446" s="11"/>
      <c r="KN446" s="11"/>
      <c r="KO446" s="11"/>
      <c r="KP446" s="11"/>
      <c r="KQ446" s="11"/>
      <c r="KR446" s="11"/>
      <c r="KS446" s="11"/>
      <c r="KT446" s="11"/>
      <c r="KU446" s="11"/>
      <c r="KV446" s="11"/>
      <c r="KW446" s="11"/>
      <c r="KX446" s="11"/>
      <c r="KY446" s="11"/>
      <c r="KZ446" s="11"/>
      <c r="LA446" s="11"/>
      <c r="LB446" s="11"/>
      <c r="LC446" s="11"/>
      <c r="LD446" s="11"/>
      <c r="LE446" s="11"/>
      <c r="LF446" s="11"/>
      <c r="LG446" s="11"/>
      <c r="LH446" s="11"/>
      <c r="LI446" s="11"/>
      <c r="LJ446" s="11"/>
      <c r="LK446" s="11"/>
      <c r="LL446" s="11"/>
      <c r="LM446" s="11"/>
      <c r="LN446" s="11"/>
      <c r="LO446" s="11"/>
      <c r="LP446" s="11"/>
      <c r="LQ446" s="11"/>
      <c r="LR446" s="11"/>
      <c r="LS446" s="11"/>
      <c r="LT446" s="11"/>
      <c r="LU446" s="11"/>
      <c r="LV446" s="11"/>
      <c r="LW446" s="11"/>
      <c r="LX446" s="11"/>
      <c r="LY446" s="11"/>
      <c r="LZ446" s="11"/>
      <c r="MA446" s="11"/>
      <c r="MB446" s="11"/>
      <c r="MC446" s="11"/>
      <c r="MD446" s="11"/>
      <c r="ME446" s="11"/>
      <c r="MF446" s="11"/>
      <c r="MG446" s="11"/>
      <c r="MH446" s="11"/>
      <c r="MI446" s="11"/>
      <c r="MJ446" s="11"/>
      <c r="MK446" s="11"/>
      <c r="ML446" s="11"/>
      <c r="MM446" s="11"/>
      <c r="MN446" s="11"/>
      <c r="MO446" s="11"/>
      <c r="MP446" s="11"/>
      <c r="MQ446" s="11"/>
      <c r="MR446" s="11"/>
      <c r="MS446" s="11"/>
      <c r="MT446" s="11"/>
      <c r="MU446" s="11"/>
      <c r="MV446" s="11"/>
      <c r="MW446" s="11"/>
      <c r="MX446" s="11"/>
      <c r="MY446" s="11"/>
      <c r="MZ446" s="11"/>
      <c r="NA446" s="11"/>
      <c r="NB446" s="11"/>
      <c r="NC446" s="11"/>
      <c r="ND446" s="11"/>
      <c r="NE446" s="11"/>
      <c r="NF446" s="11"/>
      <c r="NG446" s="11"/>
      <c r="NH446" s="11"/>
      <c r="NI446" s="11"/>
      <c r="NJ446" s="11"/>
      <c r="NK446" s="11"/>
      <c r="NL446" s="11"/>
      <c r="NM446" s="11"/>
      <c r="NN446" s="11"/>
      <c r="NO446" s="11"/>
      <c r="NP446" s="11"/>
      <c r="NQ446" s="11"/>
      <c r="NR446" s="11"/>
      <c r="NS446" s="11"/>
      <c r="NT446" s="11"/>
      <c r="NU446" s="11"/>
      <c r="NV446" s="11"/>
      <c r="NW446" s="11"/>
      <c r="NX446" s="11"/>
      <c r="NY446" s="11"/>
      <c r="NZ446" s="11"/>
      <c r="OA446" s="11"/>
      <c r="OB446" s="11"/>
      <c r="OC446" s="11"/>
      <c r="OD446" s="11"/>
      <c r="OE446" s="11"/>
      <c r="OF446" s="11"/>
      <c r="OG446" s="11"/>
      <c r="OH446" s="11"/>
      <c r="OI446" s="11"/>
      <c r="OJ446" s="11"/>
      <c r="OK446" s="11"/>
      <c r="OL446" s="11"/>
      <c r="OM446" s="11"/>
      <c r="ON446" s="11"/>
      <c r="OO446" s="11"/>
      <c r="OP446" s="11"/>
      <c r="OQ446" s="11"/>
      <c r="OR446" s="11"/>
      <c r="OS446" s="11"/>
      <c r="OT446" s="11"/>
      <c r="OU446" s="11"/>
      <c r="OV446" s="11"/>
      <c r="OW446" s="11"/>
      <c r="OX446" s="11"/>
      <c r="OY446" s="11"/>
      <c r="OZ446" s="11"/>
      <c r="PA446" s="11"/>
      <c r="PB446" s="11"/>
      <c r="PC446" s="11"/>
      <c r="PD446" s="11"/>
      <c r="PE446" s="11"/>
      <c r="PF446" s="11"/>
      <c r="PG446" s="11"/>
      <c r="PH446" s="11"/>
      <c r="PI446" s="11"/>
      <c r="PJ446" s="11"/>
      <c r="PK446" s="11"/>
      <c r="PL446" s="11"/>
      <c r="PM446" s="11"/>
      <c r="PN446" s="11"/>
      <c r="PO446" s="11"/>
      <c r="PP446" s="11"/>
      <c r="PQ446" s="11"/>
      <c r="PR446" s="11"/>
      <c r="PS446" s="11"/>
      <c r="PT446" s="11"/>
      <c r="PU446" s="11"/>
      <c r="PV446" s="11"/>
      <c r="PW446" s="11"/>
      <c r="PX446" s="11"/>
      <c r="PY446" s="11"/>
      <c r="PZ446" s="11"/>
      <c r="QA446" s="11"/>
      <c r="QB446" s="11"/>
      <c r="QC446" s="11"/>
      <c r="QD446" s="11"/>
      <c r="QE446" s="11"/>
      <c r="QF446" s="11"/>
      <c r="QG446" s="11"/>
      <c r="QH446" s="11"/>
      <c r="QI446" s="11"/>
      <c r="QJ446" s="11"/>
      <c r="QK446" s="11"/>
      <c r="QL446" s="11"/>
      <c r="QM446" s="11"/>
      <c r="QN446" s="11"/>
      <c r="QO446" s="11"/>
      <c r="QP446" s="11"/>
      <c r="QQ446" s="11"/>
      <c r="QR446" s="11"/>
      <c r="QS446" s="11"/>
      <c r="QT446" s="11"/>
      <c r="QU446" s="11"/>
      <c r="QV446" s="11"/>
      <c r="QW446" s="11"/>
      <c r="QX446" s="11"/>
      <c r="QY446" s="11"/>
      <c r="QZ446" s="11"/>
      <c r="RA446" s="11"/>
      <c r="RB446" s="11"/>
      <c r="RC446" s="11"/>
      <c r="RD446" s="11"/>
      <c r="RE446" s="11"/>
      <c r="RF446" s="11"/>
      <c r="RG446" s="11"/>
      <c r="RH446" s="11"/>
      <c r="RI446" s="11"/>
      <c r="RJ446" s="11"/>
      <c r="RK446" s="11"/>
      <c r="RL446" s="11"/>
      <c r="RM446" s="11"/>
      <c r="RN446" s="11"/>
      <c r="RO446" s="11"/>
      <c r="RP446" s="11"/>
      <c r="RQ446" s="11"/>
      <c r="RR446" s="11"/>
      <c r="RS446" s="11"/>
      <c r="RT446" s="11"/>
      <c r="RU446" s="11"/>
      <c r="RV446" s="11"/>
      <c r="RW446" s="11"/>
      <c r="RX446" s="11"/>
      <c r="RY446" s="11"/>
      <c r="RZ446" s="11"/>
      <c r="SA446" s="11"/>
      <c r="SB446" s="11"/>
      <c r="SC446" s="11"/>
      <c r="SD446" s="11"/>
      <c r="SE446" s="11"/>
      <c r="SF446" s="11"/>
      <c r="SG446" s="11"/>
      <c r="SH446" s="11"/>
      <c r="SI446" s="11"/>
      <c r="SJ446" s="11"/>
      <c r="SK446" s="11"/>
      <c r="SL446" s="11"/>
      <c r="SM446" s="11"/>
      <c r="SN446" s="11"/>
      <c r="SO446" s="11"/>
      <c r="SP446" s="11"/>
      <c r="SQ446" s="11"/>
      <c r="SR446" s="11"/>
      <c r="SS446" s="11"/>
      <c r="ST446" s="11"/>
      <c r="SU446" s="11"/>
      <c r="SV446" s="11"/>
      <c r="SW446" s="11"/>
      <c r="SX446" s="11"/>
      <c r="SY446" s="11"/>
      <c r="SZ446" s="11"/>
      <c r="TA446" s="11"/>
      <c r="TB446" s="11"/>
      <c r="TC446" s="11"/>
      <c r="TD446" s="11"/>
      <c r="TE446" s="11"/>
      <c r="TF446" s="11"/>
      <c r="TG446" s="11"/>
      <c r="TH446" s="11"/>
      <c r="TI446" s="11"/>
      <c r="TJ446" s="11"/>
      <c r="TK446" s="11"/>
      <c r="TL446" s="11"/>
      <c r="TM446" s="11"/>
      <c r="TN446" s="11"/>
      <c r="TO446" s="11"/>
      <c r="TP446" s="11"/>
      <c r="TQ446" s="11"/>
      <c r="TR446" s="11"/>
      <c r="TS446" s="11"/>
      <c r="TT446" s="11"/>
      <c r="TU446" s="11"/>
      <c r="TV446" s="11"/>
      <c r="TW446" s="11"/>
      <c r="TX446" s="11"/>
      <c r="TY446" s="11"/>
      <c r="TZ446" s="11"/>
    </row>
    <row r="447" spans="1:546" x14ac:dyDescent="0.25">
      <c r="A447" s="11"/>
      <c r="F447" s="11"/>
      <c r="I447" s="11">
        <v>3118</v>
      </c>
      <c r="J447" s="41">
        <v>3.7692058823529409</v>
      </c>
      <c r="K447" s="41"/>
      <c r="L447" s="41"/>
      <c r="Q447" s="11"/>
      <c r="R447" s="11"/>
      <c r="S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  <c r="EM447" s="11"/>
      <c r="EN447" s="11"/>
      <c r="EO447" s="11"/>
      <c r="EP447" s="11"/>
      <c r="EQ447" s="11"/>
      <c r="ER447" s="11"/>
      <c r="ES447" s="11"/>
      <c r="ET447" s="11"/>
      <c r="EU447" s="11"/>
      <c r="EV447" s="11"/>
      <c r="EW447" s="11"/>
      <c r="EX447" s="11"/>
      <c r="EY447" s="11"/>
      <c r="EZ447" s="11"/>
      <c r="FA447" s="11"/>
      <c r="FB447" s="11"/>
      <c r="FC447" s="11"/>
      <c r="FD447" s="11"/>
      <c r="FE447" s="11"/>
      <c r="FF447" s="11"/>
      <c r="FG447" s="11"/>
      <c r="FH447" s="11"/>
      <c r="FI447" s="11"/>
      <c r="FJ447" s="11"/>
      <c r="FK447" s="11"/>
      <c r="FL447" s="11"/>
      <c r="FM447" s="11"/>
      <c r="FN447" s="11"/>
      <c r="FO447" s="11"/>
      <c r="FP447" s="11"/>
      <c r="FQ447" s="11"/>
      <c r="FR447" s="11"/>
      <c r="FS447" s="11"/>
      <c r="FT447" s="11"/>
      <c r="FU447" s="11"/>
      <c r="FV447" s="11"/>
      <c r="FW447" s="11"/>
      <c r="FX447" s="11"/>
      <c r="FY447" s="11"/>
      <c r="FZ447" s="11"/>
      <c r="GA447" s="11"/>
      <c r="GB447" s="11"/>
      <c r="GC447" s="11"/>
      <c r="GD447" s="11"/>
      <c r="GE447" s="11"/>
      <c r="GF447" s="11"/>
      <c r="GG447" s="11"/>
      <c r="GH447" s="11"/>
      <c r="GI447" s="11"/>
      <c r="GJ447" s="11"/>
      <c r="GK447" s="11"/>
      <c r="GL447" s="11"/>
      <c r="GM447" s="11"/>
      <c r="GN447" s="11"/>
      <c r="GO447" s="11"/>
      <c r="GP447" s="11"/>
      <c r="GQ447" s="11"/>
      <c r="GR447" s="11"/>
      <c r="GS447" s="11"/>
      <c r="GT447" s="11"/>
      <c r="GU447" s="11"/>
      <c r="GV447" s="11"/>
      <c r="GW447" s="11"/>
      <c r="GX447" s="11"/>
      <c r="GY447" s="11"/>
      <c r="GZ447" s="11"/>
      <c r="HA447" s="11"/>
      <c r="HB447" s="11"/>
      <c r="HC447" s="11"/>
      <c r="HD447" s="11"/>
      <c r="HE447" s="11"/>
      <c r="HF447" s="11"/>
      <c r="HG447" s="11"/>
      <c r="HH447" s="11"/>
      <c r="HI447" s="11"/>
      <c r="HJ447" s="11"/>
      <c r="HK447" s="11"/>
      <c r="HL447" s="11"/>
      <c r="HM447" s="11"/>
      <c r="HN447" s="11"/>
      <c r="HO447" s="11"/>
      <c r="HP447" s="11"/>
      <c r="HQ447" s="11"/>
      <c r="HR447" s="11"/>
      <c r="HS447" s="11"/>
      <c r="HT447" s="11"/>
      <c r="HU447" s="11"/>
      <c r="HV447" s="11"/>
      <c r="HW447" s="11"/>
      <c r="HX447" s="11"/>
      <c r="HY447" s="11"/>
      <c r="HZ447" s="11"/>
      <c r="IA447" s="11"/>
      <c r="IB447" s="11"/>
      <c r="IC447" s="11"/>
      <c r="ID447" s="11"/>
      <c r="IE447" s="11"/>
      <c r="IF447" s="11"/>
      <c r="IG447" s="11"/>
      <c r="IH447" s="11"/>
      <c r="II447" s="11"/>
      <c r="IJ447" s="11"/>
      <c r="IK447" s="11"/>
      <c r="IL447" s="11"/>
      <c r="IM447" s="11"/>
      <c r="IN447" s="11"/>
      <c r="IO447" s="11"/>
      <c r="IP447" s="11"/>
      <c r="IQ447" s="11"/>
      <c r="IR447" s="11"/>
      <c r="IS447" s="11"/>
      <c r="IT447" s="11"/>
      <c r="IU447" s="11"/>
      <c r="IV447" s="11"/>
      <c r="IW447" s="11"/>
      <c r="IX447" s="11"/>
      <c r="IY447" s="11"/>
      <c r="IZ447" s="11"/>
      <c r="JA447" s="11"/>
      <c r="JB447" s="11"/>
      <c r="JC447" s="11"/>
      <c r="JD447" s="11"/>
      <c r="JE447" s="11"/>
      <c r="JF447" s="11"/>
      <c r="JG447" s="11"/>
      <c r="JH447" s="11"/>
      <c r="JI447" s="11"/>
      <c r="JJ447" s="11"/>
      <c r="JK447" s="11"/>
      <c r="JL447" s="11"/>
      <c r="JM447" s="11"/>
      <c r="JN447" s="11"/>
      <c r="JO447" s="11"/>
      <c r="JP447" s="11"/>
      <c r="JQ447" s="11"/>
      <c r="JR447" s="11"/>
      <c r="JS447" s="11"/>
      <c r="JT447" s="11"/>
      <c r="JU447" s="11"/>
      <c r="JV447" s="11"/>
      <c r="JW447" s="11"/>
      <c r="JX447" s="11"/>
      <c r="JY447" s="11"/>
      <c r="JZ447" s="11"/>
      <c r="KA447" s="11"/>
      <c r="KB447" s="11"/>
      <c r="KC447" s="11"/>
      <c r="KD447" s="11"/>
      <c r="KE447" s="11"/>
      <c r="KF447" s="11"/>
      <c r="KG447" s="11"/>
      <c r="KH447" s="11"/>
      <c r="KI447" s="11"/>
      <c r="KJ447" s="11"/>
      <c r="KK447" s="11"/>
      <c r="KL447" s="11"/>
      <c r="KM447" s="11"/>
      <c r="KN447" s="11"/>
      <c r="KO447" s="11"/>
      <c r="KP447" s="11"/>
      <c r="KQ447" s="11"/>
      <c r="KR447" s="11"/>
      <c r="KS447" s="11"/>
      <c r="KT447" s="11"/>
      <c r="KU447" s="11"/>
      <c r="KV447" s="11"/>
      <c r="KW447" s="11"/>
      <c r="KX447" s="11"/>
      <c r="KY447" s="11"/>
      <c r="KZ447" s="11"/>
      <c r="LA447" s="11"/>
      <c r="LB447" s="11"/>
      <c r="LC447" s="11"/>
      <c r="LD447" s="11"/>
      <c r="LE447" s="11"/>
      <c r="LF447" s="11"/>
      <c r="LG447" s="11"/>
      <c r="LH447" s="11"/>
      <c r="LI447" s="11"/>
      <c r="LJ447" s="11"/>
      <c r="LK447" s="11"/>
      <c r="LL447" s="11"/>
      <c r="LM447" s="11"/>
      <c r="LN447" s="11"/>
      <c r="LO447" s="11"/>
      <c r="LP447" s="11"/>
      <c r="LQ447" s="11"/>
      <c r="LR447" s="11"/>
      <c r="LS447" s="11"/>
      <c r="LT447" s="11"/>
      <c r="LU447" s="11"/>
      <c r="LV447" s="11"/>
      <c r="LW447" s="11"/>
      <c r="LX447" s="11"/>
      <c r="LY447" s="11"/>
      <c r="LZ447" s="11"/>
      <c r="MA447" s="11"/>
      <c r="MB447" s="11"/>
      <c r="MC447" s="11"/>
      <c r="MD447" s="11"/>
      <c r="ME447" s="11"/>
      <c r="MF447" s="11"/>
      <c r="MG447" s="11"/>
      <c r="MH447" s="11"/>
      <c r="MI447" s="11"/>
      <c r="MJ447" s="11"/>
      <c r="MK447" s="11"/>
      <c r="ML447" s="11"/>
      <c r="MM447" s="11"/>
      <c r="MN447" s="11"/>
      <c r="MO447" s="11"/>
      <c r="MP447" s="11"/>
      <c r="MQ447" s="11"/>
      <c r="MR447" s="11"/>
      <c r="MS447" s="11"/>
      <c r="MT447" s="11"/>
      <c r="MU447" s="11"/>
      <c r="MV447" s="11"/>
      <c r="MW447" s="11"/>
      <c r="MX447" s="11"/>
      <c r="MY447" s="11"/>
      <c r="MZ447" s="11"/>
      <c r="NA447" s="11"/>
      <c r="NB447" s="11"/>
      <c r="NC447" s="11"/>
      <c r="ND447" s="11"/>
      <c r="NE447" s="11"/>
      <c r="NF447" s="11"/>
      <c r="NG447" s="11"/>
      <c r="NH447" s="11"/>
      <c r="NI447" s="11"/>
      <c r="NJ447" s="11"/>
      <c r="NK447" s="11"/>
      <c r="NL447" s="11"/>
      <c r="NM447" s="11"/>
      <c r="NN447" s="11"/>
      <c r="NO447" s="11"/>
      <c r="NP447" s="11"/>
      <c r="NQ447" s="11"/>
      <c r="NR447" s="11"/>
      <c r="NS447" s="11"/>
      <c r="NT447" s="11"/>
      <c r="NU447" s="11"/>
      <c r="NV447" s="11"/>
      <c r="NW447" s="11"/>
      <c r="NX447" s="11"/>
      <c r="NY447" s="11"/>
      <c r="NZ447" s="11"/>
      <c r="OA447" s="11"/>
      <c r="OB447" s="11"/>
      <c r="OC447" s="11"/>
      <c r="OD447" s="11"/>
      <c r="OE447" s="11"/>
      <c r="OF447" s="11"/>
      <c r="OG447" s="11"/>
      <c r="OH447" s="11"/>
      <c r="OI447" s="11"/>
      <c r="OJ447" s="11"/>
      <c r="OK447" s="11"/>
      <c r="OL447" s="11"/>
      <c r="OM447" s="11"/>
      <c r="ON447" s="11"/>
      <c r="OO447" s="11"/>
      <c r="OP447" s="11"/>
      <c r="OQ447" s="11"/>
      <c r="OR447" s="11"/>
      <c r="OS447" s="11"/>
      <c r="OT447" s="11"/>
      <c r="OU447" s="11"/>
      <c r="OV447" s="11"/>
      <c r="OW447" s="11"/>
      <c r="OX447" s="11"/>
      <c r="OY447" s="11"/>
      <c r="OZ447" s="11"/>
      <c r="PA447" s="11"/>
      <c r="PB447" s="11"/>
      <c r="PC447" s="11"/>
      <c r="PD447" s="11"/>
      <c r="PE447" s="11"/>
      <c r="PF447" s="11"/>
      <c r="PG447" s="11"/>
      <c r="PH447" s="11"/>
      <c r="PI447" s="11"/>
      <c r="PJ447" s="11"/>
      <c r="PK447" s="11"/>
      <c r="PL447" s="11"/>
      <c r="PM447" s="11"/>
      <c r="PN447" s="11"/>
      <c r="PO447" s="11"/>
      <c r="PP447" s="11"/>
      <c r="PQ447" s="11"/>
      <c r="PR447" s="11"/>
      <c r="PS447" s="11"/>
      <c r="PT447" s="11"/>
      <c r="PU447" s="11"/>
      <c r="PV447" s="11"/>
      <c r="PW447" s="11"/>
      <c r="PX447" s="11"/>
      <c r="PY447" s="11"/>
      <c r="PZ447" s="11"/>
      <c r="QA447" s="11"/>
      <c r="QB447" s="11"/>
      <c r="QC447" s="11"/>
      <c r="QD447" s="11"/>
      <c r="QE447" s="11"/>
      <c r="QF447" s="11"/>
      <c r="QG447" s="11"/>
      <c r="QH447" s="11"/>
      <c r="QI447" s="11"/>
      <c r="QJ447" s="11"/>
      <c r="QK447" s="11"/>
      <c r="QL447" s="11"/>
      <c r="QM447" s="11"/>
      <c r="QN447" s="11"/>
      <c r="QO447" s="11"/>
      <c r="QP447" s="11"/>
      <c r="QQ447" s="11"/>
      <c r="QR447" s="11"/>
      <c r="QS447" s="11"/>
      <c r="QT447" s="11"/>
      <c r="QU447" s="11"/>
      <c r="QV447" s="11"/>
      <c r="QW447" s="11"/>
      <c r="QX447" s="11"/>
      <c r="QY447" s="11"/>
      <c r="QZ447" s="11"/>
      <c r="RA447" s="11"/>
      <c r="RB447" s="11"/>
      <c r="RC447" s="11"/>
      <c r="RD447" s="11"/>
      <c r="RE447" s="11"/>
      <c r="RF447" s="11"/>
      <c r="RG447" s="11"/>
      <c r="RH447" s="11"/>
      <c r="RI447" s="11"/>
      <c r="RJ447" s="11"/>
      <c r="RK447" s="11"/>
      <c r="RL447" s="11"/>
      <c r="RM447" s="11"/>
      <c r="RN447" s="11"/>
      <c r="RO447" s="11"/>
      <c r="RP447" s="11"/>
      <c r="RQ447" s="11"/>
      <c r="RR447" s="11"/>
      <c r="RS447" s="11"/>
      <c r="RT447" s="11"/>
      <c r="RU447" s="11"/>
      <c r="RV447" s="11"/>
      <c r="RW447" s="11"/>
      <c r="RX447" s="11"/>
      <c r="RY447" s="11"/>
      <c r="RZ447" s="11"/>
      <c r="SA447" s="11"/>
      <c r="SB447" s="11"/>
      <c r="SC447" s="11"/>
      <c r="SD447" s="11"/>
      <c r="SE447" s="11"/>
      <c r="SF447" s="11"/>
      <c r="SG447" s="11"/>
      <c r="SH447" s="11"/>
      <c r="SI447" s="11"/>
      <c r="SJ447" s="11"/>
      <c r="SK447" s="11"/>
      <c r="SL447" s="11"/>
      <c r="SM447" s="11"/>
      <c r="SN447" s="11"/>
      <c r="SO447" s="11"/>
      <c r="SP447" s="11"/>
      <c r="SQ447" s="11"/>
      <c r="SR447" s="11"/>
      <c r="SS447" s="11"/>
      <c r="ST447" s="11"/>
      <c r="SU447" s="11"/>
      <c r="SV447" s="11"/>
      <c r="SW447" s="11"/>
      <c r="SX447" s="11"/>
      <c r="SY447" s="11"/>
      <c r="SZ447" s="11"/>
      <c r="TA447" s="11"/>
      <c r="TB447" s="11"/>
      <c r="TC447" s="11"/>
      <c r="TD447" s="11"/>
      <c r="TE447" s="11"/>
      <c r="TF447" s="11"/>
      <c r="TG447" s="11"/>
      <c r="TH447" s="11"/>
      <c r="TI447" s="11"/>
      <c r="TJ447" s="11"/>
      <c r="TK447" s="11"/>
      <c r="TL447" s="11"/>
      <c r="TM447" s="11"/>
      <c r="TN447" s="11"/>
      <c r="TO447" s="11"/>
      <c r="TP447" s="11"/>
      <c r="TQ447" s="11"/>
      <c r="TR447" s="11"/>
      <c r="TS447" s="11"/>
      <c r="TT447" s="11"/>
      <c r="TU447" s="11"/>
      <c r="TV447" s="11"/>
      <c r="TW447" s="11"/>
      <c r="TX447" s="11"/>
      <c r="TY447" s="11"/>
      <c r="TZ447" s="11"/>
    </row>
    <row r="448" spans="1:546" x14ac:dyDescent="0.25">
      <c r="A448" s="11"/>
      <c r="F448" s="11"/>
      <c r="I448" s="11">
        <v>3126</v>
      </c>
      <c r="J448" s="41">
        <v>3.4652941176470584</v>
      </c>
      <c r="K448" s="41"/>
      <c r="L448" s="41"/>
      <c r="Q448" s="11"/>
      <c r="R448" s="11"/>
      <c r="S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  <c r="EM448" s="11"/>
      <c r="EN448" s="11"/>
      <c r="EO448" s="11"/>
      <c r="EP448" s="11"/>
      <c r="EQ448" s="11"/>
      <c r="ER448" s="11"/>
      <c r="ES448" s="11"/>
      <c r="ET448" s="11"/>
      <c r="EU448" s="11"/>
      <c r="EV448" s="11"/>
      <c r="EW448" s="11"/>
      <c r="EX448" s="11"/>
      <c r="EY448" s="11"/>
      <c r="EZ448" s="11"/>
      <c r="FA448" s="11"/>
      <c r="FB448" s="11"/>
      <c r="FC448" s="11"/>
      <c r="FD448" s="11"/>
      <c r="FE448" s="11"/>
      <c r="FF448" s="11"/>
      <c r="FG448" s="11"/>
      <c r="FH448" s="11"/>
      <c r="FI448" s="11"/>
      <c r="FJ448" s="11"/>
      <c r="FK448" s="11"/>
      <c r="FL448" s="11"/>
      <c r="FM448" s="11"/>
      <c r="FN448" s="11"/>
      <c r="FO448" s="11"/>
      <c r="FP448" s="11"/>
      <c r="FQ448" s="11"/>
      <c r="FR448" s="11"/>
      <c r="FS448" s="11"/>
      <c r="FT448" s="11"/>
      <c r="FU448" s="11"/>
      <c r="FV448" s="11"/>
      <c r="FW448" s="11"/>
      <c r="FX448" s="11"/>
      <c r="FY448" s="11"/>
      <c r="FZ448" s="11"/>
      <c r="GA448" s="11"/>
      <c r="GB448" s="11"/>
      <c r="GC448" s="11"/>
      <c r="GD448" s="11"/>
      <c r="GE448" s="11"/>
      <c r="GF448" s="11"/>
      <c r="GG448" s="11"/>
      <c r="GH448" s="11"/>
      <c r="GI448" s="11"/>
      <c r="GJ448" s="11"/>
      <c r="GK448" s="11"/>
      <c r="GL448" s="11"/>
      <c r="GM448" s="11"/>
      <c r="GN448" s="11"/>
      <c r="GO448" s="11"/>
      <c r="GP448" s="11"/>
      <c r="GQ448" s="11"/>
      <c r="GR448" s="11"/>
      <c r="GS448" s="11"/>
      <c r="GT448" s="11"/>
      <c r="GU448" s="11"/>
      <c r="GV448" s="11"/>
      <c r="GW448" s="11"/>
      <c r="GX448" s="11"/>
      <c r="GY448" s="11"/>
      <c r="GZ448" s="11"/>
      <c r="HA448" s="11"/>
      <c r="HB448" s="11"/>
      <c r="HC448" s="11"/>
      <c r="HD448" s="11"/>
      <c r="HE448" s="11"/>
      <c r="HF448" s="11"/>
      <c r="HG448" s="11"/>
      <c r="HH448" s="11"/>
      <c r="HI448" s="11"/>
      <c r="HJ448" s="11"/>
      <c r="HK448" s="11"/>
      <c r="HL448" s="11"/>
      <c r="HM448" s="11"/>
      <c r="HN448" s="11"/>
      <c r="HO448" s="11"/>
      <c r="HP448" s="11"/>
      <c r="HQ448" s="11"/>
      <c r="HR448" s="11"/>
      <c r="HS448" s="11"/>
      <c r="HT448" s="11"/>
      <c r="HU448" s="11"/>
      <c r="HV448" s="11"/>
      <c r="HW448" s="11"/>
      <c r="HX448" s="11"/>
      <c r="HY448" s="11"/>
      <c r="HZ448" s="11"/>
      <c r="IA448" s="11"/>
      <c r="IB448" s="11"/>
      <c r="IC448" s="11"/>
      <c r="ID448" s="11"/>
      <c r="IE448" s="11"/>
      <c r="IF448" s="11"/>
      <c r="IG448" s="11"/>
      <c r="IH448" s="11"/>
      <c r="II448" s="11"/>
      <c r="IJ448" s="11"/>
      <c r="IK448" s="11"/>
      <c r="IL448" s="11"/>
      <c r="IM448" s="11"/>
      <c r="IN448" s="11"/>
      <c r="IO448" s="11"/>
      <c r="IP448" s="11"/>
      <c r="IQ448" s="11"/>
      <c r="IR448" s="11"/>
      <c r="IS448" s="11"/>
      <c r="IT448" s="11"/>
      <c r="IU448" s="11"/>
      <c r="IV448" s="11"/>
      <c r="IW448" s="11"/>
      <c r="IX448" s="11"/>
      <c r="IY448" s="11"/>
      <c r="IZ448" s="11"/>
      <c r="JA448" s="11"/>
      <c r="JB448" s="11"/>
      <c r="JC448" s="11"/>
      <c r="JD448" s="11"/>
      <c r="JE448" s="11"/>
      <c r="JF448" s="11"/>
      <c r="JG448" s="11"/>
      <c r="JH448" s="11"/>
      <c r="JI448" s="11"/>
      <c r="JJ448" s="11"/>
      <c r="JK448" s="11"/>
      <c r="JL448" s="11"/>
      <c r="JM448" s="11"/>
      <c r="JN448" s="11"/>
      <c r="JO448" s="11"/>
      <c r="JP448" s="11"/>
      <c r="JQ448" s="11"/>
      <c r="JR448" s="11"/>
      <c r="JS448" s="11"/>
      <c r="JT448" s="11"/>
      <c r="JU448" s="11"/>
      <c r="JV448" s="11"/>
      <c r="JW448" s="11"/>
      <c r="JX448" s="11"/>
      <c r="JY448" s="11"/>
      <c r="JZ448" s="11"/>
      <c r="KA448" s="11"/>
      <c r="KB448" s="11"/>
      <c r="KC448" s="11"/>
      <c r="KD448" s="11"/>
      <c r="KE448" s="11"/>
      <c r="KF448" s="11"/>
      <c r="KG448" s="11"/>
      <c r="KH448" s="11"/>
      <c r="KI448" s="11"/>
      <c r="KJ448" s="11"/>
      <c r="KK448" s="11"/>
      <c r="KL448" s="11"/>
      <c r="KM448" s="11"/>
      <c r="KN448" s="11"/>
      <c r="KO448" s="11"/>
      <c r="KP448" s="11"/>
      <c r="KQ448" s="11"/>
      <c r="KR448" s="11"/>
      <c r="KS448" s="11"/>
      <c r="KT448" s="11"/>
      <c r="KU448" s="11"/>
      <c r="KV448" s="11"/>
      <c r="KW448" s="11"/>
      <c r="KX448" s="11"/>
      <c r="KY448" s="11"/>
      <c r="KZ448" s="11"/>
      <c r="LA448" s="11"/>
      <c r="LB448" s="11"/>
      <c r="LC448" s="11"/>
      <c r="LD448" s="11"/>
      <c r="LE448" s="11"/>
      <c r="LF448" s="11"/>
      <c r="LG448" s="11"/>
      <c r="LH448" s="11"/>
      <c r="LI448" s="11"/>
      <c r="LJ448" s="11"/>
      <c r="LK448" s="11"/>
      <c r="LL448" s="11"/>
      <c r="LM448" s="11"/>
      <c r="LN448" s="11"/>
      <c r="LO448" s="11"/>
      <c r="LP448" s="11"/>
      <c r="LQ448" s="11"/>
      <c r="LR448" s="11"/>
      <c r="LS448" s="11"/>
      <c r="LT448" s="11"/>
      <c r="LU448" s="11"/>
      <c r="LV448" s="11"/>
      <c r="LW448" s="11"/>
      <c r="LX448" s="11"/>
      <c r="LY448" s="11"/>
      <c r="LZ448" s="11"/>
      <c r="MA448" s="11"/>
      <c r="MB448" s="11"/>
      <c r="MC448" s="11"/>
      <c r="MD448" s="11"/>
      <c r="ME448" s="11"/>
      <c r="MF448" s="11"/>
      <c r="MG448" s="11"/>
      <c r="MH448" s="11"/>
      <c r="MI448" s="11"/>
      <c r="MJ448" s="11"/>
      <c r="MK448" s="11"/>
      <c r="ML448" s="11"/>
      <c r="MM448" s="11"/>
      <c r="MN448" s="11"/>
      <c r="MO448" s="11"/>
      <c r="MP448" s="11"/>
      <c r="MQ448" s="11"/>
      <c r="MR448" s="11"/>
      <c r="MS448" s="11"/>
      <c r="MT448" s="11"/>
      <c r="MU448" s="11"/>
      <c r="MV448" s="11"/>
      <c r="MW448" s="11"/>
      <c r="MX448" s="11"/>
      <c r="MY448" s="11"/>
      <c r="MZ448" s="11"/>
      <c r="NA448" s="11"/>
      <c r="NB448" s="11"/>
      <c r="NC448" s="11"/>
      <c r="ND448" s="11"/>
      <c r="NE448" s="11"/>
      <c r="NF448" s="11"/>
      <c r="NG448" s="11"/>
      <c r="NH448" s="11"/>
      <c r="NI448" s="11"/>
      <c r="NJ448" s="11"/>
      <c r="NK448" s="11"/>
      <c r="NL448" s="11"/>
      <c r="NM448" s="11"/>
      <c r="NN448" s="11"/>
      <c r="NO448" s="11"/>
      <c r="NP448" s="11"/>
      <c r="NQ448" s="11"/>
      <c r="NR448" s="11"/>
      <c r="NS448" s="11"/>
      <c r="NT448" s="11"/>
      <c r="NU448" s="11"/>
      <c r="NV448" s="11"/>
      <c r="NW448" s="11"/>
      <c r="NX448" s="11"/>
      <c r="NY448" s="11"/>
      <c r="NZ448" s="11"/>
      <c r="OA448" s="11"/>
      <c r="OB448" s="11"/>
      <c r="OC448" s="11"/>
      <c r="OD448" s="11"/>
      <c r="OE448" s="11"/>
      <c r="OF448" s="11"/>
      <c r="OG448" s="11"/>
      <c r="OH448" s="11"/>
      <c r="OI448" s="11"/>
      <c r="OJ448" s="11"/>
      <c r="OK448" s="11"/>
      <c r="OL448" s="11"/>
      <c r="OM448" s="11"/>
      <c r="ON448" s="11"/>
      <c r="OO448" s="11"/>
      <c r="OP448" s="11"/>
      <c r="OQ448" s="11"/>
      <c r="OR448" s="11"/>
      <c r="OS448" s="11"/>
      <c r="OT448" s="11"/>
      <c r="OU448" s="11"/>
      <c r="OV448" s="11"/>
      <c r="OW448" s="11"/>
      <c r="OX448" s="11"/>
      <c r="OY448" s="11"/>
      <c r="OZ448" s="11"/>
      <c r="PA448" s="11"/>
      <c r="PB448" s="11"/>
      <c r="PC448" s="11"/>
      <c r="PD448" s="11"/>
      <c r="PE448" s="11"/>
      <c r="PF448" s="11"/>
      <c r="PG448" s="11"/>
      <c r="PH448" s="11"/>
      <c r="PI448" s="11"/>
      <c r="PJ448" s="11"/>
      <c r="PK448" s="11"/>
      <c r="PL448" s="11"/>
      <c r="PM448" s="11"/>
      <c r="PN448" s="11"/>
      <c r="PO448" s="11"/>
      <c r="PP448" s="11"/>
      <c r="PQ448" s="11"/>
      <c r="PR448" s="11"/>
      <c r="PS448" s="11"/>
      <c r="PT448" s="11"/>
      <c r="PU448" s="11"/>
      <c r="PV448" s="11"/>
      <c r="PW448" s="11"/>
      <c r="PX448" s="11"/>
      <c r="PY448" s="11"/>
      <c r="PZ448" s="11"/>
      <c r="QA448" s="11"/>
      <c r="QB448" s="11"/>
      <c r="QC448" s="11"/>
      <c r="QD448" s="11"/>
      <c r="QE448" s="11"/>
      <c r="QF448" s="11"/>
      <c r="QG448" s="11"/>
      <c r="QH448" s="11"/>
      <c r="QI448" s="11"/>
      <c r="QJ448" s="11"/>
      <c r="QK448" s="11"/>
      <c r="QL448" s="11"/>
      <c r="QM448" s="11"/>
      <c r="QN448" s="11"/>
      <c r="QO448" s="11"/>
      <c r="QP448" s="11"/>
      <c r="QQ448" s="11"/>
      <c r="QR448" s="11"/>
      <c r="QS448" s="11"/>
      <c r="QT448" s="11"/>
      <c r="QU448" s="11"/>
      <c r="QV448" s="11"/>
      <c r="QW448" s="11"/>
      <c r="QX448" s="11"/>
      <c r="QY448" s="11"/>
      <c r="QZ448" s="11"/>
      <c r="RA448" s="11"/>
      <c r="RB448" s="11"/>
      <c r="RC448" s="11"/>
      <c r="RD448" s="11"/>
      <c r="RE448" s="11"/>
      <c r="RF448" s="11"/>
      <c r="RG448" s="11"/>
      <c r="RH448" s="11"/>
      <c r="RI448" s="11"/>
      <c r="RJ448" s="11"/>
      <c r="RK448" s="11"/>
      <c r="RL448" s="11"/>
      <c r="RM448" s="11"/>
      <c r="RN448" s="11"/>
      <c r="RO448" s="11"/>
      <c r="RP448" s="11"/>
      <c r="RQ448" s="11"/>
      <c r="RR448" s="11"/>
      <c r="RS448" s="11"/>
      <c r="RT448" s="11"/>
      <c r="RU448" s="11"/>
      <c r="RV448" s="11"/>
      <c r="RW448" s="11"/>
      <c r="RX448" s="11"/>
      <c r="RY448" s="11"/>
      <c r="RZ448" s="11"/>
      <c r="SA448" s="11"/>
      <c r="SB448" s="11"/>
      <c r="SC448" s="11"/>
      <c r="SD448" s="11"/>
      <c r="SE448" s="11"/>
      <c r="SF448" s="11"/>
      <c r="SG448" s="11"/>
      <c r="SH448" s="11"/>
      <c r="SI448" s="11"/>
      <c r="SJ448" s="11"/>
      <c r="SK448" s="11"/>
      <c r="SL448" s="11"/>
      <c r="SM448" s="11"/>
      <c r="SN448" s="11"/>
      <c r="SO448" s="11"/>
      <c r="SP448" s="11"/>
      <c r="SQ448" s="11"/>
      <c r="SR448" s="11"/>
      <c r="SS448" s="11"/>
      <c r="ST448" s="11"/>
      <c r="SU448" s="11"/>
      <c r="SV448" s="11"/>
      <c r="SW448" s="11"/>
      <c r="SX448" s="11"/>
      <c r="SY448" s="11"/>
      <c r="SZ448" s="11"/>
      <c r="TA448" s="11"/>
      <c r="TB448" s="11"/>
      <c r="TC448" s="11"/>
      <c r="TD448" s="11"/>
      <c r="TE448" s="11"/>
      <c r="TF448" s="11"/>
      <c r="TG448" s="11"/>
      <c r="TH448" s="11"/>
      <c r="TI448" s="11"/>
      <c r="TJ448" s="11"/>
      <c r="TK448" s="11"/>
      <c r="TL448" s="11"/>
      <c r="TM448" s="11"/>
      <c r="TN448" s="11"/>
      <c r="TO448" s="11"/>
      <c r="TP448" s="11"/>
      <c r="TQ448" s="11"/>
      <c r="TR448" s="11"/>
      <c r="TS448" s="11"/>
      <c r="TT448" s="11"/>
      <c r="TU448" s="11"/>
      <c r="TV448" s="11"/>
      <c r="TW448" s="11"/>
      <c r="TX448" s="11"/>
      <c r="TY448" s="11"/>
      <c r="TZ448" s="11"/>
    </row>
    <row r="449" spans="1:546" x14ac:dyDescent="0.25">
      <c r="A449" s="11"/>
      <c r="F449" s="11"/>
      <c r="I449" s="11">
        <v>4290</v>
      </c>
      <c r="J449" s="41">
        <v>1.3676571428571431</v>
      </c>
      <c r="K449" s="41"/>
      <c r="L449" s="41"/>
      <c r="Q449" s="11"/>
      <c r="R449" s="11"/>
      <c r="S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  <c r="EM449" s="11"/>
      <c r="EN449" s="11"/>
      <c r="EO449" s="11"/>
      <c r="EP449" s="11"/>
      <c r="EQ449" s="11"/>
      <c r="ER449" s="11"/>
      <c r="ES449" s="11"/>
      <c r="ET449" s="11"/>
      <c r="EU449" s="11"/>
      <c r="EV449" s="11"/>
      <c r="EW449" s="11"/>
      <c r="EX449" s="11"/>
      <c r="EY449" s="11"/>
      <c r="EZ449" s="11"/>
      <c r="FA449" s="11"/>
      <c r="FB449" s="11"/>
      <c r="FC449" s="11"/>
      <c r="FD449" s="11"/>
      <c r="FE449" s="11"/>
      <c r="FF449" s="11"/>
      <c r="FG449" s="11"/>
      <c r="FH449" s="11"/>
      <c r="FI449" s="11"/>
      <c r="FJ449" s="11"/>
      <c r="FK449" s="11"/>
      <c r="FL449" s="11"/>
      <c r="FM449" s="11"/>
      <c r="FN449" s="11"/>
      <c r="FO449" s="11"/>
      <c r="FP449" s="11"/>
      <c r="FQ449" s="11"/>
      <c r="FR449" s="11"/>
      <c r="FS449" s="11"/>
      <c r="FT449" s="11"/>
      <c r="FU449" s="11"/>
      <c r="FV449" s="11"/>
      <c r="FW449" s="11"/>
      <c r="FX449" s="11"/>
      <c r="FY449" s="11"/>
      <c r="FZ449" s="11"/>
      <c r="GA449" s="11"/>
      <c r="GB449" s="11"/>
      <c r="GC449" s="11"/>
      <c r="GD449" s="11"/>
      <c r="GE449" s="11"/>
      <c r="GF449" s="11"/>
      <c r="GG449" s="11"/>
      <c r="GH449" s="11"/>
      <c r="GI449" s="11"/>
      <c r="GJ449" s="11"/>
      <c r="GK449" s="11"/>
      <c r="GL449" s="11"/>
      <c r="GM449" s="11"/>
      <c r="GN449" s="11"/>
      <c r="GO449" s="11"/>
      <c r="GP449" s="11"/>
      <c r="GQ449" s="11"/>
      <c r="GR449" s="11"/>
      <c r="GS449" s="11"/>
      <c r="GT449" s="11"/>
      <c r="GU449" s="11"/>
      <c r="GV449" s="11"/>
      <c r="GW449" s="11"/>
      <c r="GX449" s="11"/>
      <c r="GY449" s="11"/>
      <c r="GZ449" s="11"/>
      <c r="HA449" s="11"/>
      <c r="HB449" s="11"/>
      <c r="HC449" s="11"/>
      <c r="HD449" s="11"/>
      <c r="HE449" s="11"/>
      <c r="HF449" s="11"/>
      <c r="HG449" s="11"/>
      <c r="HH449" s="11"/>
      <c r="HI449" s="11"/>
      <c r="HJ449" s="11"/>
      <c r="HK449" s="11"/>
      <c r="HL449" s="11"/>
      <c r="HM449" s="11"/>
      <c r="HN449" s="11"/>
      <c r="HO449" s="11"/>
      <c r="HP449" s="11"/>
      <c r="HQ449" s="11"/>
      <c r="HR449" s="11"/>
      <c r="HS449" s="11"/>
      <c r="HT449" s="11"/>
      <c r="HU449" s="11"/>
      <c r="HV449" s="11"/>
      <c r="HW449" s="11"/>
      <c r="HX449" s="11"/>
      <c r="HY449" s="11"/>
      <c r="HZ449" s="11"/>
      <c r="IA449" s="11"/>
      <c r="IB449" s="11"/>
      <c r="IC449" s="11"/>
      <c r="ID449" s="11"/>
      <c r="IE449" s="11"/>
      <c r="IF449" s="11"/>
      <c r="IG449" s="11"/>
      <c r="IH449" s="11"/>
      <c r="II449" s="11"/>
      <c r="IJ449" s="11"/>
      <c r="IK449" s="11"/>
      <c r="IL449" s="11"/>
      <c r="IM449" s="11"/>
      <c r="IN449" s="11"/>
      <c r="IO449" s="11"/>
      <c r="IP449" s="11"/>
      <c r="IQ449" s="11"/>
      <c r="IR449" s="11"/>
      <c r="IS449" s="11"/>
      <c r="IT449" s="11"/>
      <c r="IU449" s="11"/>
      <c r="IV449" s="11"/>
      <c r="IW449" s="11"/>
      <c r="IX449" s="11"/>
      <c r="IY449" s="11"/>
      <c r="IZ449" s="11"/>
      <c r="JA449" s="11"/>
      <c r="JB449" s="11"/>
      <c r="JC449" s="11"/>
      <c r="JD449" s="11"/>
      <c r="JE449" s="11"/>
      <c r="JF449" s="11"/>
      <c r="JG449" s="11"/>
      <c r="JH449" s="11"/>
      <c r="JI449" s="11"/>
      <c r="JJ449" s="11"/>
      <c r="JK449" s="11"/>
      <c r="JL449" s="11"/>
      <c r="JM449" s="11"/>
      <c r="JN449" s="11"/>
      <c r="JO449" s="11"/>
      <c r="JP449" s="11"/>
      <c r="JQ449" s="11"/>
      <c r="JR449" s="11"/>
      <c r="JS449" s="11"/>
      <c r="JT449" s="11"/>
      <c r="JU449" s="11"/>
      <c r="JV449" s="11"/>
      <c r="JW449" s="11"/>
      <c r="JX449" s="11"/>
      <c r="JY449" s="11"/>
      <c r="JZ449" s="11"/>
      <c r="KA449" s="11"/>
      <c r="KB449" s="11"/>
      <c r="KC449" s="11"/>
      <c r="KD449" s="11"/>
      <c r="KE449" s="11"/>
      <c r="KF449" s="11"/>
      <c r="KG449" s="11"/>
      <c r="KH449" s="11"/>
      <c r="KI449" s="11"/>
      <c r="KJ449" s="11"/>
      <c r="KK449" s="11"/>
      <c r="KL449" s="11"/>
      <c r="KM449" s="11"/>
      <c r="KN449" s="11"/>
      <c r="KO449" s="11"/>
      <c r="KP449" s="11"/>
      <c r="KQ449" s="11"/>
      <c r="KR449" s="11"/>
      <c r="KS449" s="11"/>
      <c r="KT449" s="11"/>
      <c r="KU449" s="11"/>
      <c r="KV449" s="11"/>
      <c r="KW449" s="11"/>
      <c r="KX449" s="11"/>
      <c r="KY449" s="11"/>
      <c r="KZ449" s="11"/>
      <c r="LA449" s="11"/>
      <c r="LB449" s="11"/>
      <c r="LC449" s="11"/>
      <c r="LD449" s="11"/>
      <c r="LE449" s="11"/>
      <c r="LF449" s="11"/>
      <c r="LG449" s="11"/>
      <c r="LH449" s="11"/>
      <c r="LI449" s="11"/>
      <c r="LJ449" s="11"/>
      <c r="LK449" s="11"/>
      <c r="LL449" s="11"/>
      <c r="LM449" s="11"/>
      <c r="LN449" s="11"/>
      <c r="LO449" s="11"/>
      <c r="LP449" s="11"/>
      <c r="LQ449" s="11"/>
      <c r="LR449" s="11"/>
      <c r="LS449" s="11"/>
      <c r="LT449" s="11"/>
      <c r="LU449" s="11"/>
      <c r="LV449" s="11"/>
      <c r="LW449" s="11"/>
      <c r="LX449" s="11"/>
      <c r="LY449" s="11"/>
      <c r="LZ449" s="11"/>
      <c r="MA449" s="11"/>
      <c r="MB449" s="11"/>
      <c r="MC449" s="11"/>
      <c r="MD449" s="11"/>
      <c r="ME449" s="11"/>
      <c r="MF449" s="11"/>
      <c r="MG449" s="11"/>
      <c r="MH449" s="11"/>
      <c r="MI449" s="11"/>
      <c r="MJ449" s="11"/>
      <c r="MK449" s="11"/>
      <c r="ML449" s="11"/>
      <c r="MM449" s="11"/>
      <c r="MN449" s="11"/>
      <c r="MO449" s="11"/>
      <c r="MP449" s="11"/>
      <c r="MQ449" s="11"/>
      <c r="MR449" s="11"/>
      <c r="MS449" s="11"/>
      <c r="MT449" s="11"/>
      <c r="MU449" s="11"/>
      <c r="MV449" s="11"/>
      <c r="MW449" s="11"/>
      <c r="MX449" s="11"/>
      <c r="MY449" s="11"/>
      <c r="MZ449" s="11"/>
      <c r="NA449" s="11"/>
      <c r="NB449" s="11"/>
      <c r="NC449" s="11"/>
      <c r="ND449" s="11"/>
      <c r="NE449" s="11"/>
      <c r="NF449" s="11"/>
      <c r="NG449" s="11"/>
      <c r="NH449" s="11"/>
      <c r="NI449" s="11"/>
      <c r="NJ449" s="11"/>
      <c r="NK449" s="11"/>
      <c r="NL449" s="11"/>
      <c r="NM449" s="11"/>
      <c r="NN449" s="11"/>
      <c r="NO449" s="11"/>
      <c r="NP449" s="11"/>
      <c r="NQ449" s="11"/>
      <c r="NR449" s="11"/>
      <c r="NS449" s="11"/>
      <c r="NT449" s="11"/>
      <c r="NU449" s="11"/>
      <c r="NV449" s="11"/>
      <c r="NW449" s="11"/>
      <c r="NX449" s="11"/>
      <c r="NY449" s="11"/>
      <c r="NZ449" s="11"/>
      <c r="OA449" s="11"/>
      <c r="OB449" s="11"/>
      <c r="OC449" s="11"/>
      <c r="OD449" s="11"/>
      <c r="OE449" s="11"/>
      <c r="OF449" s="11"/>
      <c r="OG449" s="11"/>
      <c r="OH449" s="11"/>
      <c r="OI449" s="11"/>
      <c r="OJ449" s="11"/>
      <c r="OK449" s="11"/>
      <c r="OL449" s="11"/>
      <c r="OM449" s="11"/>
      <c r="ON449" s="11"/>
      <c r="OO449" s="11"/>
      <c r="OP449" s="11"/>
      <c r="OQ449" s="11"/>
      <c r="OR449" s="11"/>
      <c r="OS449" s="11"/>
      <c r="OT449" s="11"/>
      <c r="OU449" s="11"/>
      <c r="OV449" s="11"/>
      <c r="OW449" s="11"/>
      <c r="OX449" s="11"/>
      <c r="OY449" s="11"/>
      <c r="OZ449" s="11"/>
      <c r="PA449" s="11"/>
      <c r="PB449" s="11"/>
      <c r="PC449" s="11"/>
      <c r="PD449" s="11"/>
      <c r="PE449" s="11"/>
      <c r="PF449" s="11"/>
      <c r="PG449" s="11"/>
      <c r="PH449" s="11"/>
      <c r="PI449" s="11"/>
      <c r="PJ449" s="11"/>
      <c r="PK449" s="11"/>
      <c r="PL449" s="11"/>
      <c r="PM449" s="11"/>
      <c r="PN449" s="11"/>
      <c r="PO449" s="11"/>
      <c r="PP449" s="11"/>
      <c r="PQ449" s="11"/>
      <c r="PR449" s="11"/>
      <c r="PS449" s="11"/>
      <c r="PT449" s="11"/>
      <c r="PU449" s="11"/>
      <c r="PV449" s="11"/>
      <c r="PW449" s="11"/>
      <c r="PX449" s="11"/>
      <c r="PY449" s="11"/>
      <c r="PZ449" s="11"/>
      <c r="QA449" s="11"/>
      <c r="QB449" s="11"/>
      <c r="QC449" s="11"/>
      <c r="QD449" s="11"/>
      <c r="QE449" s="11"/>
      <c r="QF449" s="11"/>
      <c r="QG449" s="11"/>
      <c r="QH449" s="11"/>
      <c r="QI449" s="11"/>
      <c r="QJ449" s="11"/>
      <c r="QK449" s="11"/>
      <c r="QL449" s="11"/>
      <c r="QM449" s="11"/>
      <c r="QN449" s="11"/>
      <c r="QO449" s="11"/>
      <c r="QP449" s="11"/>
      <c r="QQ449" s="11"/>
      <c r="QR449" s="11"/>
      <c r="QS449" s="11"/>
      <c r="QT449" s="11"/>
      <c r="QU449" s="11"/>
      <c r="QV449" s="11"/>
      <c r="QW449" s="11"/>
      <c r="QX449" s="11"/>
      <c r="QY449" s="11"/>
      <c r="QZ449" s="11"/>
      <c r="RA449" s="11"/>
      <c r="RB449" s="11"/>
      <c r="RC449" s="11"/>
      <c r="RD449" s="11"/>
      <c r="RE449" s="11"/>
      <c r="RF449" s="11"/>
      <c r="RG449" s="11"/>
      <c r="RH449" s="11"/>
      <c r="RI449" s="11"/>
      <c r="RJ449" s="11"/>
      <c r="RK449" s="11"/>
      <c r="RL449" s="11"/>
      <c r="RM449" s="11"/>
      <c r="RN449" s="11"/>
      <c r="RO449" s="11"/>
      <c r="RP449" s="11"/>
      <c r="RQ449" s="11"/>
      <c r="RR449" s="11"/>
      <c r="RS449" s="11"/>
      <c r="RT449" s="11"/>
      <c r="RU449" s="11"/>
      <c r="RV449" s="11"/>
      <c r="RW449" s="11"/>
      <c r="RX449" s="11"/>
      <c r="RY449" s="11"/>
      <c r="RZ449" s="11"/>
      <c r="SA449" s="11"/>
      <c r="SB449" s="11"/>
      <c r="SC449" s="11"/>
      <c r="SD449" s="11"/>
      <c r="SE449" s="11"/>
      <c r="SF449" s="11"/>
      <c r="SG449" s="11"/>
      <c r="SH449" s="11"/>
      <c r="SI449" s="11"/>
      <c r="SJ449" s="11"/>
      <c r="SK449" s="11"/>
      <c r="SL449" s="11"/>
      <c r="SM449" s="11"/>
      <c r="SN449" s="11"/>
      <c r="SO449" s="11"/>
      <c r="SP449" s="11"/>
      <c r="SQ449" s="11"/>
      <c r="SR449" s="11"/>
      <c r="SS449" s="11"/>
      <c r="ST449" s="11"/>
      <c r="SU449" s="11"/>
      <c r="SV449" s="11"/>
      <c r="SW449" s="11"/>
      <c r="SX449" s="11"/>
      <c r="SY449" s="11"/>
      <c r="SZ449" s="11"/>
      <c r="TA449" s="11"/>
      <c r="TB449" s="11"/>
      <c r="TC449" s="11"/>
      <c r="TD449" s="11"/>
      <c r="TE449" s="11"/>
      <c r="TF449" s="11"/>
      <c r="TG449" s="11"/>
      <c r="TH449" s="11"/>
      <c r="TI449" s="11"/>
      <c r="TJ449" s="11"/>
      <c r="TK449" s="11"/>
      <c r="TL449" s="11"/>
      <c r="TM449" s="11"/>
      <c r="TN449" s="11"/>
      <c r="TO449" s="11"/>
      <c r="TP449" s="11"/>
      <c r="TQ449" s="11"/>
      <c r="TR449" s="11"/>
      <c r="TS449" s="11"/>
      <c r="TT449" s="11"/>
      <c r="TU449" s="11"/>
      <c r="TV449" s="11"/>
      <c r="TW449" s="11"/>
      <c r="TX449" s="11"/>
      <c r="TY449" s="11"/>
      <c r="TZ449" s="11"/>
    </row>
    <row r="450" spans="1:546" x14ac:dyDescent="0.25">
      <c r="A450" s="11"/>
      <c r="F450" s="11"/>
      <c r="I450" s="11" t="s">
        <v>2</v>
      </c>
      <c r="J450" s="41">
        <v>2.7149999999999997E-2</v>
      </c>
      <c r="K450" s="41"/>
      <c r="L450" s="41"/>
      <c r="Q450" s="11"/>
      <c r="R450" s="11"/>
      <c r="S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  <c r="EM450" s="11"/>
      <c r="EN450" s="11"/>
      <c r="EO450" s="11"/>
      <c r="EP450" s="11"/>
      <c r="EQ450" s="11"/>
      <c r="ER450" s="11"/>
      <c r="ES450" s="11"/>
      <c r="ET450" s="11"/>
      <c r="EU450" s="11"/>
      <c r="EV450" s="11"/>
      <c r="EW450" s="11"/>
      <c r="EX450" s="11"/>
      <c r="EY450" s="11"/>
      <c r="EZ450" s="11"/>
      <c r="FA450" s="11"/>
      <c r="FB450" s="11"/>
      <c r="FC450" s="11"/>
      <c r="FD450" s="11"/>
      <c r="FE450" s="11"/>
      <c r="FF450" s="11"/>
      <c r="FG450" s="11"/>
      <c r="FH450" s="11"/>
      <c r="FI450" s="11"/>
      <c r="FJ450" s="11"/>
      <c r="FK450" s="11"/>
      <c r="FL450" s="11"/>
      <c r="FM450" s="11"/>
      <c r="FN450" s="11"/>
      <c r="FO450" s="11"/>
      <c r="FP450" s="11"/>
      <c r="FQ450" s="11"/>
      <c r="FR450" s="11"/>
      <c r="FS450" s="11"/>
      <c r="FT450" s="11"/>
      <c r="FU450" s="11"/>
      <c r="FV450" s="11"/>
      <c r="FW450" s="11"/>
      <c r="FX450" s="11"/>
      <c r="FY450" s="11"/>
      <c r="FZ450" s="11"/>
      <c r="GA450" s="11"/>
      <c r="GB450" s="11"/>
      <c r="GC450" s="11"/>
      <c r="GD450" s="11"/>
      <c r="GE450" s="11"/>
      <c r="GF450" s="11"/>
      <c r="GG450" s="11"/>
      <c r="GH450" s="11"/>
      <c r="GI450" s="11"/>
      <c r="GJ450" s="11"/>
      <c r="GK450" s="11"/>
      <c r="GL450" s="11"/>
      <c r="GM450" s="11"/>
      <c r="GN450" s="11"/>
      <c r="GO450" s="11"/>
      <c r="GP450" s="11"/>
      <c r="GQ450" s="11"/>
      <c r="GR450" s="11"/>
      <c r="GS450" s="11"/>
      <c r="GT450" s="11"/>
      <c r="GU450" s="11"/>
      <c r="GV450" s="11"/>
      <c r="GW450" s="11"/>
      <c r="GX450" s="11"/>
      <c r="GY450" s="11"/>
      <c r="GZ450" s="11"/>
      <c r="HA450" s="11"/>
      <c r="HB450" s="11"/>
      <c r="HC450" s="11"/>
      <c r="HD450" s="11"/>
      <c r="HE450" s="11"/>
      <c r="HF450" s="11"/>
      <c r="HG450" s="11"/>
      <c r="HH450" s="11"/>
      <c r="HI450" s="11"/>
      <c r="HJ450" s="11"/>
      <c r="HK450" s="11"/>
      <c r="HL450" s="11"/>
      <c r="HM450" s="11"/>
      <c r="HN450" s="11"/>
      <c r="HO450" s="11"/>
      <c r="HP450" s="11"/>
      <c r="HQ450" s="11"/>
      <c r="HR450" s="11"/>
      <c r="HS450" s="11"/>
      <c r="HT450" s="11"/>
      <c r="HU450" s="11"/>
      <c r="HV450" s="11"/>
      <c r="HW450" s="11"/>
      <c r="HX450" s="11"/>
      <c r="HY450" s="11"/>
      <c r="HZ450" s="11"/>
      <c r="IA450" s="11"/>
      <c r="IB450" s="11"/>
      <c r="IC450" s="11"/>
      <c r="ID450" s="11"/>
      <c r="IE450" s="11"/>
      <c r="IF450" s="11"/>
      <c r="IG450" s="11"/>
      <c r="IH450" s="11"/>
      <c r="II450" s="11"/>
      <c r="IJ450" s="11"/>
      <c r="IK450" s="11"/>
      <c r="IL450" s="11"/>
      <c r="IM450" s="11"/>
      <c r="IN450" s="11"/>
      <c r="IO450" s="11"/>
      <c r="IP450" s="11"/>
      <c r="IQ450" s="11"/>
      <c r="IR450" s="11"/>
      <c r="IS450" s="11"/>
      <c r="IT450" s="11"/>
      <c r="IU450" s="11"/>
      <c r="IV450" s="11"/>
      <c r="IW450" s="11"/>
      <c r="IX450" s="11"/>
      <c r="IY450" s="11"/>
      <c r="IZ450" s="11"/>
      <c r="JA450" s="11"/>
      <c r="JB450" s="11"/>
      <c r="JC450" s="11"/>
      <c r="JD450" s="11"/>
      <c r="JE450" s="11"/>
      <c r="JF450" s="11"/>
      <c r="JG450" s="11"/>
      <c r="JH450" s="11"/>
      <c r="JI450" s="11"/>
      <c r="JJ450" s="11"/>
      <c r="JK450" s="11"/>
      <c r="JL450" s="11"/>
      <c r="JM450" s="11"/>
      <c r="JN450" s="11"/>
      <c r="JO450" s="11"/>
      <c r="JP450" s="11"/>
      <c r="JQ450" s="11"/>
      <c r="JR450" s="11"/>
      <c r="JS450" s="11"/>
      <c r="JT450" s="11"/>
      <c r="JU450" s="11"/>
      <c r="JV450" s="11"/>
      <c r="JW450" s="11"/>
      <c r="JX450" s="11"/>
      <c r="JY450" s="11"/>
      <c r="JZ450" s="11"/>
      <c r="KA450" s="11"/>
      <c r="KB450" s="11"/>
      <c r="KC450" s="11"/>
      <c r="KD450" s="11"/>
      <c r="KE450" s="11"/>
      <c r="KF450" s="11"/>
      <c r="KG450" s="11"/>
      <c r="KH450" s="11"/>
      <c r="KI450" s="11"/>
      <c r="KJ450" s="11"/>
      <c r="KK450" s="11"/>
      <c r="KL450" s="11"/>
      <c r="KM450" s="11"/>
      <c r="KN450" s="11"/>
      <c r="KO450" s="11"/>
      <c r="KP450" s="11"/>
      <c r="KQ450" s="11"/>
      <c r="KR450" s="11"/>
      <c r="KS450" s="11"/>
      <c r="KT450" s="11"/>
      <c r="KU450" s="11"/>
      <c r="KV450" s="11"/>
      <c r="KW450" s="11"/>
      <c r="KX450" s="11"/>
      <c r="KY450" s="11"/>
      <c r="KZ450" s="11"/>
      <c r="LA450" s="11"/>
      <c r="LB450" s="11"/>
      <c r="LC450" s="11"/>
      <c r="LD450" s="11"/>
      <c r="LE450" s="11"/>
      <c r="LF450" s="11"/>
      <c r="LG450" s="11"/>
      <c r="LH450" s="11"/>
      <c r="LI450" s="11"/>
      <c r="LJ450" s="11"/>
      <c r="LK450" s="11"/>
      <c r="LL450" s="11"/>
      <c r="LM450" s="11"/>
      <c r="LN450" s="11"/>
      <c r="LO450" s="11"/>
      <c r="LP450" s="11"/>
      <c r="LQ450" s="11"/>
      <c r="LR450" s="11"/>
      <c r="LS450" s="11"/>
      <c r="LT450" s="11"/>
      <c r="LU450" s="11"/>
      <c r="LV450" s="11"/>
      <c r="LW450" s="11"/>
      <c r="LX450" s="11"/>
      <c r="LY450" s="11"/>
      <c r="LZ450" s="11"/>
      <c r="MA450" s="11"/>
      <c r="MB450" s="11"/>
      <c r="MC450" s="11"/>
      <c r="MD450" s="11"/>
      <c r="ME450" s="11"/>
      <c r="MF450" s="11"/>
      <c r="MG450" s="11"/>
      <c r="MH450" s="11"/>
      <c r="MI450" s="11"/>
      <c r="MJ450" s="11"/>
      <c r="MK450" s="11"/>
      <c r="ML450" s="11"/>
      <c r="MM450" s="11"/>
      <c r="MN450" s="11"/>
      <c r="MO450" s="11"/>
      <c r="MP450" s="11"/>
      <c r="MQ450" s="11"/>
      <c r="MR450" s="11"/>
      <c r="MS450" s="11"/>
      <c r="MT450" s="11"/>
      <c r="MU450" s="11"/>
      <c r="MV450" s="11"/>
      <c r="MW450" s="11"/>
      <c r="MX450" s="11"/>
      <c r="MY450" s="11"/>
      <c r="MZ450" s="11"/>
      <c r="NA450" s="11"/>
      <c r="NB450" s="11"/>
      <c r="NC450" s="11"/>
      <c r="ND450" s="11"/>
      <c r="NE450" s="11"/>
      <c r="NF450" s="11"/>
      <c r="NG450" s="11"/>
      <c r="NH450" s="11"/>
      <c r="NI450" s="11"/>
      <c r="NJ450" s="11"/>
      <c r="NK450" s="11"/>
      <c r="NL450" s="11"/>
      <c r="NM450" s="11"/>
      <c r="NN450" s="11"/>
      <c r="NO450" s="11"/>
      <c r="NP450" s="11"/>
      <c r="NQ450" s="11"/>
      <c r="NR450" s="11"/>
      <c r="NS450" s="11"/>
      <c r="NT450" s="11"/>
      <c r="NU450" s="11"/>
      <c r="NV450" s="11"/>
      <c r="NW450" s="11"/>
      <c r="NX450" s="11"/>
      <c r="NY450" s="11"/>
      <c r="NZ450" s="11"/>
      <c r="OA450" s="11"/>
      <c r="OB450" s="11"/>
      <c r="OC450" s="11"/>
      <c r="OD450" s="11"/>
      <c r="OE450" s="11"/>
      <c r="OF450" s="11"/>
      <c r="OG450" s="11"/>
      <c r="OH450" s="11"/>
      <c r="OI450" s="11"/>
      <c r="OJ450" s="11"/>
      <c r="OK450" s="11"/>
      <c r="OL450" s="11"/>
      <c r="OM450" s="11"/>
      <c r="ON450" s="11"/>
      <c r="OO450" s="11"/>
      <c r="OP450" s="11"/>
      <c r="OQ450" s="11"/>
      <c r="OR450" s="11"/>
      <c r="OS450" s="11"/>
      <c r="OT450" s="11"/>
      <c r="OU450" s="11"/>
      <c r="OV450" s="11"/>
      <c r="OW450" s="11"/>
      <c r="OX450" s="11"/>
      <c r="OY450" s="11"/>
      <c r="OZ450" s="11"/>
      <c r="PA450" s="11"/>
      <c r="PB450" s="11"/>
      <c r="PC450" s="11"/>
      <c r="PD450" s="11"/>
      <c r="PE450" s="11"/>
      <c r="PF450" s="11"/>
      <c r="PG450" s="11"/>
      <c r="PH450" s="11"/>
      <c r="PI450" s="11"/>
      <c r="PJ450" s="11"/>
      <c r="PK450" s="11"/>
      <c r="PL450" s="11"/>
      <c r="PM450" s="11"/>
      <c r="PN450" s="11"/>
      <c r="PO450" s="11"/>
      <c r="PP450" s="11"/>
      <c r="PQ450" s="11"/>
      <c r="PR450" s="11"/>
      <c r="PS450" s="11"/>
      <c r="PT450" s="11"/>
      <c r="PU450" s="11"/>
      <c r="PV450" s="11"/>
      <c r="PW450" s="11"/>
      <c r="PX450" s="11"/>
      <c r="PY450" s="11"/>
      <c r="PZ450" s="11"/>
      <c r="QA450" s="11"/>
      <c r="QB450" s="11"/>
      <c r="QC450" s="11"/>
      <c r="QD450" s="11"/>
      <c r="QE450" s="11"/>
      <c r="QF450" s="11"/>
      <c r="QG450" s="11"/>
      <c r="QH450" s="11"/>
      <c r="QI450" s="11"/>
      <c r="QJ450" s="11"/>
      <c r="QK450" s="11"/>
      <c r="QL450" s="11"/>
      <c r="QM450" s="11"/>
      <c r="QN450" s="11"/>
      <c r="QO450" s="11"/>
      <c r="QP450" s="11"/>
      <c r="QQ450" s="11"/>
      <c r="QR450" s="11"/>
      <c r="QS450" s="11"/>
      <c r="QT450" s="11"/>
      <c r="QU450" s="11"/>
      <c r="QV450" s="11"/>
      <c r="QW450" s="11"/>
      <c r="QX450" s="11"/>
      <c r="QY450" s="11"/>
      <c r="QZ450" s="11"/>
      <c r="RA450" s="11"/>
      <c r="RB450" s="11"/>
      <c r="RC450" s="11"/>
      <c r="RD450" s="11"/>
      <c r="RE450" s="11"/>
      <c r="RF450" s="11"/>
      <c r="RG450" s="11"/>
      <c r="RH450" s="11"/>
      <c r="RI450" s="11"/>
      <c r="RJ450" s="11"/>
      <c r="RK450" s="11"/>
      <c r="RL450" s="11"/>
      <c r="RM450" s="11"/>
      <c r="RN450" s="11"/>
      <c r="RO450" s="11"/>
      <c r="RP450" s="11"/>
      <c r="RQ450" s="11"/>
      <c r="RR450" s="11"/>
      <c r="RS450" s="11"/>
      <c r="RT450" s="11"/>
      <c r="RU450" s="11"/>
      <c r="RV450" s="11"/>
      <c r="RW450" s="11"/>
      <c r="RX450" s="11"/>
      <c r="RY450" s="11"/>
      <c r="RZ450" s="11"/>
      <c r="SA450" s="11"/>
      <c r="SB450" s="11"/>
      <c r="SC450" s="11"/>
      <c r="SD450" s="11"/>
      <c r="SE450" s="11"/>
      <c r="SF450" s="11"/>
      <c r="SG450" s="11"/>
      <c r="SH450" s="11"/>
      <c r="SI450" s="11"/>
      <c r="SJ450" s="11"/>
      <c r="SK450" s="11"/>
      <c r="SL450" s="11"/>
      <c r="SM450" s="11"/>
      <c r="SN450" s="11"/>
      <c r="SO450" s="11"/>
      <c r="SP450" s="11"/>
      <c r="SQ450" s="11"/>
      <c r="SR450" s="11"/>
      <c r="SS450" s="11"/>
      <c r="ST450" s="11"/>
      <c r="SU450" s="11"/>
      <c r="SV450" s="11"/>
      <c r="SW450" s="11"/>
      <c r="SX450" s="11"/>
      <c r="SY450" s="11"/>
      <c r="SZ450" s="11"/>
      <c r="TA450" s="11"/>
      <c r="TB450" s="11"/>
      <c r="TC450" s="11"/>
      <c r="TD450" s="11"/>
      <c r="TE450" s="11"/>
      <c r="TF450" s="11"/>
      <c r="TG450" s="11"/>
      <c r="TH450" s="11"/>
      <c r="TI450" s="11"/>
      <c r="TJ450" s="11"/>
      <c r="TK450" s="11"/>
      <c r="TL450" s="11"/>
      <c r="TM450" s="11"/>
      <c r="TN450" s="11"/>
      <c r="TO450" s="11"/>
      <c r="TP450" s="11"/>
      <c r="TQ450" s="11"/>
      <c r="TR450" s="11"/>
      <c r="TS450" s="11"/>
      <c r="TT450" s="11"/>
      <c r="TU450" s="11"/>
      <c r="TV450" s="11"/>
      <c r="TW450" s="11"/>
      <c r="TX450" s="11"/>
      <c r="TY450" s="11"/>
      <c r="TZ450" s="11"/>
    </row>
    <row r="451" spans="1:546" x14ac:dyDescent="0.25">
      <c r="A451" s="11"/>
      <c r="F451" s="11"/>
      <c r="J451" s="41"/>
      <c r="K451" s="41"/>
      <c r="L451" s="41"/>
      <c r="Q451" s="11"/>
      <c r="R451" s="11"/>
      <c r="S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  <c r="EM451" s="11"/>
      <c r="EN451" s="11"/>
      <c r="EO451" s="11"/>
      <c r="EP451" s="11"/>
      <c r="EQ451" s="11"/>
      <c r="ER451" s="11"/>
      <c r="ES451" s="11"/>
      <c r="ET451" s="11"/>
      <c r="EU451" s="11"/>
      <c r="EV451" s="11"/>
      <c r="EW451" s="11"/>
      <c r="EX451" s="11"/>
      <c r="EY451" s="11"/>
      <c r="EZ451" s="11"/>
      <c r="FA451" s="11"/>
      <c r="FB451" s="11"/>
      <c r="FC451" s="11"/>
      <c r="FD451" s="11"/>
      <c r="FE451" s="11"/>
      <c r="FF451" s="11"/>
      <c r="FG451" s="11"/>
      <c r="FH451" s="11"/>
      <c r="FI451" s="11"/>
      <c r="FJ451" s="11"/>
      <c r="FK451" s="11"/>
      <c r="FL451" s="11"/>
      <c r="FM451" s="11"/>
      <c r="FN451" s="11"/>
      <c r="FO451" s="11"/>
      <c r="FP451" s="11"/>
      <c r="FQ451" s="11"/>
      <c r="FR451" s="11"/>
      <c r="FS451" s="11"/>
      <c r="FT451" s="11"/>
      <c r="FU451" s="11"/>
      <c r="FV451" s="11"/>
      <c r="FW451" s="11"/>
      <c r="FX451" s="11"/>
      <c r="FY451" s="11"/>
      <c r="FZ451" s="11"/>
      <c r="GA451" s="11"/>
      <c r="GB451" s="11"/>
      <c r="GC451" s="11"/>
      <c r="GD451" s="11"/>
      <c r="GE451" s="11"/>
      <c r="GF451" s="11"/>
      <c r="GG451" s="11"/>
      <c r="GH451" s="11"/>
      <c r="GI451" s="11"/>
      <c r="GJ451" s="11"/>
      <c r="GK451" s="11"/>
      <c r="GL451" s="11"/>
      <c r="GM451" s="11"/>
      <c r="GN451" s="11"/>
      <c r="GO451" s="11"/>
      <c r="GP451" s="11"/>
      <c r="GQ451" s="11"/>
      <c r="GR451" s="11"/>
      <c r="GS451" s="11"/>
      <c r="GT451" s="11"/>
      <c r="GU451" s="11"/>
      <c r="GV451" s="11"/>
      <c r="GW451" s="11"/>
      <c r="GX451" s="11"/>
      <c r="GY451" s="11"/>
      <c r="GZ451" s="11"/>
      <c r="HA451" s="11"/>
      <c r="HB451" s="11"/>
      <c r="HC451" s="11"/>
      <c r="HD451" s="11"/>
      <c r="HE451" s="11"/>
      <c r="HF451" s="11"/>
      <c r="HG451" s="11"/>
      <c r="HH451" s="11"/>
      <c r="HI451" s="11"/>
      <c r="HJ451" s="11"/>
      <c r="HK451" s="11"/>
      <c r="HL451" s="11"/>
      <c r="HM451" s="11"/>
      <c r="HN451" s="11"/>
      <c r="HO451" s="11"/>
      <c r="HP451" s="11"/>
      <c r="HQ451" s="11"/>
      <c r="HR451" s="11"/>
      <c r="HS451" s="11"/>
      <c r="HT451" s="11"/>
      <c r="HU451" s="11"/>
      <c r="HV451" s="11"/>
      <c r="HW451" s="11"/>
      <c r="HX451" s="11"/>
      <c r="HY451" s="11"/>
      <c r="HZ451" s="11"/>
      <c r="IA451" s="11"/>
      <c r="IB451" s="11"/>
      <c r="IC451" s="11"/>
      <c r="ID451" s="11"/>
      <c r="IE451" s="11"/>
      <c r="IF451" s="11"/>
      <c r="IG451" s="11"/>
      <c r="IH451" s="11"/>
      <c r="II451" s="11"/>
      <c r="IJ451" s="11"/>
      <c r="IK451" s="11"/>
      <c r="IL451" s="11"/>
      <c r="IM451" s="11"/>
      <c r="IN451" s="11"/>
      <c r="IO451" s="11"/>
      <c r="IP451" s="11"/>
      <c r="IQ451" s="11"/>
      <c r="IR451" s="11"/>
      <c r="IS451" s="11"/>
      <c r="IT451" s="11"/>
      <c r="IU451" s="11"/>
      <c r="IV451" s="11"/>
      <c r="IW451" s="11"/>
      <c r="IX451" s="11"/>
      <c r="IY451" s="11"/>
      <c r="IZ451" s="11"/>
      <c r="JA451" s="11"/>
      <c r="JB451" s="11"/>
      <c r="JC451" s="11"/>
      <c r="JD451" s="11"/>
      <c r="JE451" s="11"/>
      <c r="JF451" s="11"/>
      <c r="JG451" s="11"/>
      <c r="JH451" s="11"/>
      <c r="JI451" s="11"/>
      <c r="JJ451" s="11"/>
      <c r="JK451" s="11"/>
      <c r="JL451" s="11"/>
      <c r="JM451" s="11"/>
      <c r="JN451" s="11"/>
      <c r="JO451" s="11"/>
      <c r="JP451" s="11"/>
      <c r="JQ451" s="11"/>
      <c r="JR451" s="11"/>
      <c r="JS451" s="11"/>
      <c r="JT451" s="11"/>
      <c r="JU451" s="11"/>
      <c r="JV451" s="11"/>
      <c r="JW451" s="11"/>
      <c r="JX451" s="11"/>
      <c r="JY451" s="11"/>
      <c r="JZ451" s="11"/>
      <c r="KA451" s="11"/>
      <c r="KB451" s="11"/>
      <c r="KC451" s="11"/>
      <c r="KD451" s="11"/>
      <c r="KE451" s="11"/>
      <c r="KF451" s="11"/>
      <c r="KG451" s="11"/>
      <c r="KH451" s="11"/>
      <c r="KI451" s="11"/>
      <c r="KJ451" s="11"/>
      <c r="KK451" s="11"/>
      <c r="KL451" s="11"/>
      <c r="KM451" s="11"/>
      <c r="KN451" s="11"/>
      <c r="KO451" s="11"/>
      <c r="KP451" s="11"/>
      <c r="KQ451" s="11"/>
      <c r="KR451" s="11"/>
      <c r="KS451" s="11"/>
      <c r="KT451" s="11"/>
      <c r="KU451" s="11"/>
      <c r="KV451" s="11"/>
      <c r="KW451" s="11"/>
      <c r="KX451" s="11"/>
      <c r="KY451" s="11"/>
      <c r="KZ451" s="11"/>
      <c r="LA451" s="11"/>
      <c r="LB451" s="11"/>
      <c r="LC451" s="11"/>
      <c r="LD451" s="11"/>
      <c r="LE451" s="11"/>
      <c r="LF451" s="11"/>
      <c r="LG451" s="11"/>
      <c r="LH451" s="11"/>
      <c r="LI451" s="11"/>
      <c r="LJ451" s="11"/>
      <c r="LK451" s="11"/>
      <c r="LL451" s="11"/>
      <c r="LM451" s="11"/>
      <c r="LN451" s="11"/>
      <c r="LO451" s="11"/>
      <c r="LP451" s="11"/>
      <c r="LQ451" s="11"/>
      <c r="LR451" s="11"/>
      <c r="LS451" s="11"/>
      <c r="LT451" s="11"/>
      <c r="LU451" s="11"/>
      <c r="LV451" s="11"/>
      <c r="LW451" s="11"/>
      <c r="LX451" s="11"/>
      <c r="LY451" s="11"/>
      <c r="LZ451" s="11"/>
      <c r="MA451" s="11"/>
      <c r="MB451" s="11"/>
      <c r="MC451" s="11"/>
      <c r="MD451" s="11"/>
      <c r="ME451" s="11"/>
      <c r="MF451" s="11"/>
      <c r="MG451" s="11"/>
      <c r="MH451" s="11"/>
      <c r="MI451" s="11"/>
      <c r="MJ451" s="11"/>
      <c r="MK451" s="11"/>
      <c r="ML451" s="11"/>
      <c r="MM451" s="11"/>
      <c r="MN451" s="11"/>
      <c r="MO451" s="11"/>
      <c r="MP451" s="11"/>
      <c r="MQ451" s="11"/>
      <c r="MR451" s="11"/>
      <c r="MS451" s="11"/>
      <c r="MT451" s="11"/>
      <c r="MU451" s="11"/>
      <c r="MV451" s="11"/>
      <c r="MW451" s="11"/>
      <c r="MX451" s="11"/>
      <c r="MY451" s="11"/>
      <c r="MZ451" s="11"/>
      <c r="NA451" s="11"/>
      <c r="NB451" s="11"/>
      <c r="NC451" s="11"/>
      <c r="ND451" s="11"/>
      <c r="NE451" s="11"/>
      <c r="NF451" s="11"/>
      <c r="NG451" s="11"/>
      <c r="NH451" s="11"/>
      <c r="NI451" s="11"/>
      <c r="NJ451" s="11"/>
      <c r="NK451" s="11"/>
      <c r="NL451" s="11"/>
      <c r="NM451" s="11"/>
      <c r="NN451" s="11"/>
      <c r="NO451" s="11"/>
      <c r="NP451" s="11"/>
      <c r="NQ451" s="11"/>
      <c r="NR451" s="11"/>
      <c r="NS451" s="11"/>
      <c r="NT451" s="11"/>
      <c r="NU451" s="11"/>
      <c r="NV451" s="11"/>
      <c r="NW451" s="11"/>
      <c r="NX451" s="11"/>
      <c r="NY451" s="11"/>
      <c r="NZ451" s="11"/>
      <c r="OA451" s="11"/>
      <c r="OB451" s="11"/>
      <c r="OC451" s="11"/>
      <c r="OD451" s="11"/>
      <c r="OE451" s="11"/>
      <c r="OF451" s="11"/>
      <c r="OG451" s="11"/>
      <c r="OH451" s="11"/>
      <c r="OI451" s="11"/>
      <c r="OJ451" s="11"/>
      <c r="OK451" s="11"/>
      <c r="OL451" s="11"/>
      <c r="OM451" s="11"/>
      <c r="ON451" s="11"/>
      <c r="OO451" s="11"/>
      <c r="OP451" s="11"/>
      <c r="OQ451" s="11"/>
      <c r="OR451" s="11"/>
      <c r="OS451" s="11"/>
      <c r="OT451" s="11"/>
      <c r="OU451" s="11"/>
      <c r="OV451" s="11"/>
      <c r="OW451" s="11"/>
      <c r="OX451" s="11"/>
      <c r="OY451" s="11"/>
      <c r="OZ451" s="11"/>
      <c r="PA451" s="11"/>
      <c r="PB451" s="11"/>
      <c r="PC451" s="11"/>
      <c r="PD451" s="11"/>
      <c r="PE451" s="11"/>
      <c r="PF451" s="11"/>
      <c r="PG451" s="11"/>
      <c r="PH451" s="11"/>
      <c r="PI451" s="11"/>
      <c r="PJ451" s="11"/>
      <c r="PK451" s="11"/>
      <c r="PL451" s="11"/>
      <c r="PM451" s="11"/>
      <c r="PN451" s="11"/>
      <c r="PO451" s="11"/>
      <c r="PP451" s="11"/>
      <c r="PQ451" s="11"/>
      <c r="PR451" s="11"/>
      <c r="PS451" s="11"/>
      <c r="PT451" s="11"/>
      <c r="PU451" s="11"/>
      <c r="PV451" s="11"/>
      <c r="PW451" s="11"/>
      <c r="PX451" s="11"/>
      <c r="PY451" s="11"/>
      <c r="PZ451" s="11"/>
      <c r="QA451" s="11"/>
      <c r="QB451" s="11"/>
      <c r="QC451" s="11"/>
      <c r="QD451" s="11"/>
      <c r="QE451" s="11"/>
      <c r="QF451" s="11"/>
      <c r="QG451" s="11"/>
      <c r="QH451" s="11"/>
      <c r="QI451" s="11"/>
      <c r="QJ451" s="11"/>
      <c r="QK451" s="11"/>
      <c r="QL451" s="11"/>
      <c r="QM451" s="11"/>
      <c r="QN451" s="11"/>
      <c r="QO451" s="11"/>
      <c r="QP451" s="11"/>
      <c r="QQ451" s="11"/>
      <c r="QR451" s="11"/>
      <c r="QS451" s="11"/>
      <c r="QT451" s="11"/>
      <c r="QU451" s="11"/>
      <c r="QV451" s="11"/>
      <c r="QW451" s="11"/>
      <c r="QX451" s="11"/>
      <c r="QY451" s="11"/>
      <c r="QZ451" s="11"/>
      <c r="RA451" s="11"/>
      <c r="RB451" s="11"/>
      <c r="RC451" s="11"/>
      <c r="RD451" s="11"/>
      <c r="RE451" s="11"/>
      <c r="RF451" s="11"/>
      <c r="RG451" s="11"/>
      <c r="RH451" s="11"/>
      <c r="RI451" s="11"/>
      <c r="RJ451" s="11"/>
      <c r="RK451" s="11"/>
      <c r="RL451" s="11"/>
      <c r="RM451" s="11"/>
      <c r="RN451" s="11"/>
      <c r="RO451" s="11"/>
      <c r="RP451" s="11"/>
      <c r="RQ451" s="11"/>
      <c r="RR451" s="11"/>
      <c r="RS451" s="11"/>
      <c r="RT451" s="11"/>
      <c r="RU451" s="11"/>
      <c r="RV451" s="11"/>
      <c r="RW451" s="11"/>
      <c r="RX451" s="11"/>
      <c r="RY451" s="11"/>
      <c r="RZ451" s="11"/>
      <c r="SA451" s="11"/>
      <c r="SB451" s="11"/>
      <c r="SC451" s="11"/>
      <c r="SD451" s="11"/>
      <c r="SE451" s="11"/>
      <c r="SF451" s="11"/>
      <c r="SG451" s="11"/>
      <c r="SH451" s="11"/>
      <c r="SI451" s="11"/>
      <c r="SJ451" s="11"/>
      <c r="SK451" s="11"/>
      <c r="SL451" s="11"/>
      <c r="SM451" s="11"/>
      <c r="SN451" s="11"/>
      <c r="SO451" s="11"/>
      <c r="SP451" s="11"/>
      <c r="SQ451" s="11"/>
      <c r="SR451" s="11"/>
      <c r="SS451" s="11"/>
      <c r="ST451" s="11"/>
      <c r="SU451" s="11"/>
      <c r="SV451" s="11"/>
      <c r="SW451" s="11"/>
      <c r="SX451" s="11"/>
      <c r="SY451" s="11"/>
      <c r="SZ451" s="11"/>
      <c r="TA451" s="11"/>
      <c r="TB451" s="11"/>
      <c r="TC451" s="11"/>
      <c r="TD451" s="11"/>
      <c r="TE451" s="11"/>
      <c r="TF451" s="11"/>
      <c r="TG451" s="11"/>
      <c r="TH451" s="11"/>
      <c r="TI451" s="11"/>
      <c r="TJ451" s="11"/>
      <c r="TK451" s="11"/>
      <c r="TL451" s="11"/>
      <c r="TM451" s="11"/>
      <c r="TN451" s="11"/>
      <c r="TO451" s="11"/>
      <c r="TP451" s="11"/>
      <c r="TQ451" s="11"/>
      <c r="TR451" s="11"/>
      <c r="TS451" s="11"/>
      <c r="TT451" s="11"/>
      <c r="TU451" s="11"/>
      <c r="TV451" s="11"/>
      <c r="TW451" s="11"/>
      <c r="TX451" s="11"/>
      <c r="TY451" s="11"/>
      <c r="TZ451" s="11"/>
    </row>
    <row r="452" spans="1:546" x14ac:dyDescent="0.25">
      <c r="A452" s="11"/>
      <c r="F452" s="11"/>
      <c r="J452" s="41"/>
      <c r="K452" s="41"/>
      <c r="L452" s="41"/>
      <c r="Q452" s="11"/>
      <c r="R452" s="11"/>
      <c r="S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  <c r="EM452" s="11"/>
      <c r="EN452" s="11"/>
      <c r="EO452" s="11"/>
      <c r="EP452" s="11"/>
      <c r="EQ452" s="11"/>
      <c r="ER452" s="11"/>
      <c r="ES452" s="11"/>
      <c r="ET452" s="11"/>
      <c r="EU452" s="11"/>
      <c r="EV452" s="11"/>
      <c r="EW452" s="11"/>
      <c r="EX452" s="11"/>
      <c r="EY452" s="11"/>
      <c r="EZ452" s="11"/>
      <c r="FA452" s="11"/>
      <c r="FB452" s="11"/>
      <c r="FC452" s="11"/>
      <c r="FD452" s="11"/>
      <c r="FE452" s="11"/>
      <c r="FF452" s="11"/>
      <c r="FG452" s="11"/>
      <c r="FH452" s="11"/>
      <c r="FI452" s="11"/>
      <c r="FJ452" s="11"/>
      <c r="FK452" s="11"/>
      <c r="FL452" s="11"/>
      <c r="FM452" s="11"/>
      <c r="FN452" s="11"/>
      <c r="FO452" s="11"/>
      <c r="FP452" s="11"/>
      <c r="FQ452" s="11"/>
      <c r="FR452" s="11"/>
      <c r="FS452" s="11"/>
      <c r="FT452" s="11"/>
      <c r="FU452" s="11"/>
      <c r="FV452" s="11"/>
      <c r="FW452" s="11"/>
      <c r="FX452" s="11"/>
      <c r="FY452" s="11"/>
      <c r="FZ452" s="11"/>
      <c r="GA452" s="11"/>
      <c r="GB452" s="11"/>
      <c r="GC452" s="11"/>
      <c r="GD452" s="11"/>
      <c r="GE452" s="11"/>
      <c r="GF452" s="11"/>
      <c r="GG452" s="11"/>
      <c r="GH452" s="11"/>
      <c r="GI452" s="11"/>
      <c r="GJ452" s="11"/>
      <c r="GK452" s="11"/>
      <c r="GL452" s="11"/>
      <c r="GM452" s="11"/>
      <c r="GN452" s="11"/>
      <c r="GO452" s="11"/>
      <c r="GP452" s="11"/>
      <c r="GQ452" s="11"/>
      <c r="GR452" s="11"/>
      <c r="GS452" s="11"/>
      <c r="GT452" s="11"/>
      <c r="GU452" s="11"/>
      <c r="GV452" s="11"/>
      <c r="GW452" s="11"/>
      <c r="GX452" s="11"/>
      <c r="GY452" s="11"/>
      <c r="GZ452" s="11"/>
      <c r="HA452" s="11"/>
      <c r="HB452" s="11"/>
      <c r="HC452" s="11"/>
      <c r="HD452" s="11"/>
      <c r="HE452" s="11"/>
      <c r="HF452" s="11"/>
      <c r="HG452" s="11"/>
      <c r="HH452" s="11"/>
      <c r="HI452" s="11"/>
      <c r="HJ452" s="11"/>
      <c r="HK452" s="11"/>
      <c r="HL452" s="11"/>
      <c r="HM452" s="11"/>
      <c r="HN452" s="11"/>
      <c r="HO452" s="11"/>
      <c r="HP452" s="11"/>
      <c r="HQ452" s="11"/>
      <c r="HR452" s="11"/>
      <c r="HS452" s="11"/>
      <c r="HT452" s="11"/>
      <c r="HU452" s="11"/>
      <c r="HV452" s="11"/>
      <c r="HW452" s="11"/>
      <c r="HX452" s="11"/>
      <c r="HY452" s="11"/>
      <c r="HZ452" s="11"/>
      <c r="IA452" s="11"/>
      <c r="IB452" s="11"/>
      <c r="IC452" s="11"/>
      <c r="ID452" s="11"/>
      <c r="IE452" s="11"/>
      <c r="IF452" s="11"/>
      <c r="IG452" s="11"/>
      <c r="IH452" s="11"/>
      <c r="II452" s="11"/>
      <c r="IJ452" s="11"/>
      <c r="IK452" s="11"/>
      <c r="IL452" s="11"/>
      <c r="IM452" s="11"/>
      <c r="IN452" s="11"/>
      <c r="IO452" s="11"/>
      <c r="IP452" s="11"/>
      <c r="IQ452" s="11"/>
      <c r="IR452" s="11"/>
      <c r="IS452" s="11"/>
      <c r="IT452" s="11"/>
      <c r="IU452" s="11"/>
      <c r="IV452" s="11"/>
      <c r="IW452" s="11"/>
      <c r="IX452" s="11"/>
      <c r="IY452" s="11"/>
      <c r="IZ452" s="11"/>
      <c r="JA452" s="11"/>
      <c r="JB452" s="11"/>
      <c r="JC452" s="11"/>
      <c r="JD452" s="11"/>
      <c r="JE452" s="11"/>
      <c r="JF452" s="11"/>
      <c r="JG452" s="11"/>
      <c r="JH452" s="11"/>
      <c r="JI452" s="11"/>
      <c r="JJ452" s="11"/>
      <c r="JK452" s="11"/>
      <c r="JL452" s="11"/>
      <c r="JM452" s="11"/>
      <c r="JN452" s="11"/>
      <c r="JO452" s="11"/>
      <c r="JP452" s="11"/>
      <c r="JQ452" s="11"/>
      <c r="JR452" s="11"/>
      <c r="JS452" s="11"/>
      <c r="JT452" s="11"/>
      <c r="JU452" s="11"/>
      <c r="JV452" s="11"/>
      <c r="JW452" s="11"/>
      <c r="JX452" s="11"/>
      <c r="JY452" s="11"/>
      <c r="JZ452" s="11"/>
      <c r="KA452" s="11"/>
      <c r="KB452" s="11"/>
      <c r="KC452" s="11"/>
      <c r="KD452" s="11"/>
      <c r="KE452" s="11"/>
      <c r="KF452" s="11"/>
      <c r="KG452" s="11"/>
      <c r="KH452" s="11"/>
      <c r="KI452" s="11"/>
      <c r="KJ452" s="11"/>
      <c r="KK452" s="11"/>
      <c r="KL452" s="11"/>
      <c r="KM452" s="11"/>
      <c r="KN452" s="11"/>
      <c r="KO452" s="11"/>
      <c r="KP452" s="11"/>
      <c r="KQ452" s="11"/>
      <c r="KR452" s="11"/>
      <c r="KS452" s="11"/>
      <c r="KT452" s="11"/>
      <c r="KU452" s="11"/>
      <c r="KV452" s="11"/>
      <c r="KW452" s="11"/>
      <c r="KX452" s="11"/>
      <c r="KY452" s="11"/>
      <c r="KZ452" s="11"/>
      <c r="LA452" s="11"/>
      <c r="LB452" s="11"/>
      <c r="LC452" s="11"/>
      <c r="LD452" s="11"/>
      <c r="LE452" s="11"/>
      <c r="LF452" s="11"/>
      <c r="LG452" s="11"/>
      <c r="LH452" s="11"/>
      <c r="LI452" s="11"/>
      <c r="LJ452" s="11"/>
      <c r="LK452" s="11"/>
      <c r="LL452" s="11"/>
      <c r="LM452" s="11"/>
      <c r="LN452" s="11"/>
      <c r="LO452" s="11"/>
      <c r="LP452" s="11"/>
      <c r="LQ452" s="11"/>
      <c r="LR452" s="11"/>
      <c r="LS452" s="11"/>
      <c r="LT452" s="11"/>
      <c r="LU452" s="11"/>
      <c r="LV452" s="11"/>
      <c r="LW452" s="11"/>
      <c r="LX452" s="11"/>
      <c r="LY452" s="11"/>
      <c r="LZ452" s="11"/>
      <c r="MA452" s="11"/>
      <c r="MB452" s="11"/>
      <c r="MC452" s="11"/>
      <c r="MD452" s="11"/>
      <c r="ME452" s="11"/>
      <c r="MF452" s="11"/>
      <c r="MG452" s="11"/>
      <c r="MH452" s="11"/>
      <c r="MI452" s="11"/>
      <c r="MJ452" s="11"/>
      <c r="MK452" s="11"/>
      <c r="ML452" s="11"/>
      <c r="MM452" s="11"/>
      <c r="MN452" s="11"/>
      <c r="MO452" s="11"/>
      <c r="MP452" s="11"/>
      <c r="MQ452" s="11"/>
      <c r="MR452" s="11"/>
      <c r="MS452" s="11"/>
      <c r="MT452" s="11"/>
      <c r="MU452" s="11"/>
      <c r="MV452" s="11"/>
      <c r="MW452" s="11"/>
      <c r="MX452" s="11"/>
      <c r="MY452" s="11"/>
      <c r="MZ452" s="11"/>
      <c r="NA452" s="11"/>
      <c r="NB452" s="11"/>
      <c r="NC452" s="11"/>
      <c r="ND452" s="11"/>
      <c r="NE452" s="11"/>
      <c r="NF452" s="11"/>
      <c r="NG452" s="11"/>
      <c r="NH452" s="11"/>
      <c r="NI452" s="11"/>
      <c r="NJ452" s="11"/>
      <c r="NK452" s="11"/>
      <c r="NL452" s="11"/>
      <c r="NM452" s="11"/>
      <c r="NN452" s="11"/>
      <c r="NO452" s="11"/>
      <c r="NP452" s="11"/>
      <c r="NQ452" s="11"/>
      <c r="NR452" s="11"/>
      <c r="NS452" s="11"/>
      <c r="NT452" s="11"/>
      <c r="NU452" s="11"/>
      <c r="NV452" s="11"/>
      <c r="NW452" s="11"/>
      <c r="NX452" s="11"/>
      <c r="NY452" s="11"/>
      <c r="NZ452" s="11"/>
      <c r="OA452" s="11"/>
      <c r="OB452" s="11"/>
      <c r="OC452" s="11"/>
      <c r="OD452" s="11"/>
      <c r="OE452" s="11"/>
      <c r="OF452" s="11"/>
      <c r="OG452" s="11"/>
      <c r="OH452" s="11"/>
      <c r="OI452" s="11"/>
      <c r="OJ452" s="11"/>
      <c r="OK452" s="11"/>
      <c r="OL452" s="11"/>
      <c r="OM452" s="11"/>
      <c r="ON452" s="11"/>
      <c r="OO452" s="11"/>
      <c r="OP452" s="11"/>
      <c r="OQ452" s="11"/>
      <c r="OR452" s="11"/>
      <c r="OS452" s="11"/>
      <c r="OT452" s="11"/>
      <c r="OU452" s="11"/>
      <c r="OV452" s="11"/>
      <c r="OW452" s="11"/>
      <c r="OX452" s="11"/>
      <c r="OY452" s="11"/>
      <c r="OZ452" s="11"/>
      <c r="PA452" s="11"/>
      <c r="PB452" s="11"/>
      <c r="PC452" s="11"/>
      <c r="PD452" s="11"/>
      <c r="PE452" s="11"/>
      <c r="PF452" s="11"/>
      <c r="PG452" s="11"/>
      <c r="PH452" s="11"/>
      <c r="PI452" s="11"/>
      <c r="PJ452" s="11"/>
      <c r="PK452" s="11"/>
      <c r="PL452" s="11"/>
      <c r="PM452" s="11"/>
      <c r="PN452" s="11"/>
      <c r="PO452" s="11"/>
      <c r="PP452" s="11"/>
      <c r="PQ452" s="11"/>
      <c r="PR452" s="11"/>
      <c r="PS452" s="11"/>
      <c r="PT452" s="11"/>
      <c r="PU452" s="11"/>
      <c r="PV452" s="11"/>
      <c r="PW452" s="11"/>
      <c r="PX452" s="11"/>
      <c r="PY452" s="11"/>
      <c r="PZ452" s="11"/>
      <c r="QA452" s="11"/>
      <c r="QB452" s="11"/>
      <c r="QC452" s="11"/>
      <c r="QD452" s="11"/>
      <c r="QE452" s="11"/>
      <c r="QF452" s="11"/>
      <c r="QG452" s="11"/>
      <c r="QH452" s="11"/>
      <c r="QI452" s="11"/>
      <c r="QJ452" s="11"/>
      <c r="QK452" s="11"/>
      <c r="QL452" s="11"/>
      <c r="QM452" s="11"/>
      <c r="QN452" s="11"/>
      <c r="QO452" s="11"/>
      <c r="QP452" s="11"/>
      <c r="QQ452" s="11"/>
      <c r="QR452" s="11"/>
      <c r="QS452" s="11"/>
      <c r="QT452" s="11"/>
      <c r="QU452" s="11"/>
      <c r="QV452" s="11"/>
      <c r="QW452" s="11"/>
      <c r="QX452" s="11"/>
      <c r="QY452" s="11"/>
      <c r="QZ452" s="11"/>
      <c r="RA452" s="11"/>
      <c r="RB452" s="11"/>
      <c r="RC452" s="11"/>
      <c r="RD452" s="11"/>
      <c r="RE452" s="11"/>
      <c r="RF452" s="11"/>
      <c r="RG452" s="11"/>
      <c r="RH452" s="11"/>
      <c r="RI452" s="11"/>
      <c r="RJ452" s="11"/>
      <c r="RK452" s="11"/>
      <c r="RL452" s="11"/>
      <c r="RM452" s="11"/>
      <c r="RN452" s="11"/>
      <c r="RO452" s="11"/>
      <c r="RP452" s="11"/>
      <c r="RQ452" s="11"/>
      <c r="RR452" s="11"/>
      <c r="RS452" s="11"/>
      <c r="RT452" s="11"/>
      <c r="RU452" s="11"/>
      <c r="RV452" s="11"/>
      <c r="RW452" s="11"/>
      <c r="RX452" s="11"/>
      <c r="RY452" s="11"/>
      <c r="RZ452" s="11"/>
      <c r="SA452" s="11"/>
      <c r="SB452" s="11"/>
      <c r="SC452" s="11"/>
      <c r="SD452" s="11"/>
      <c r="SE452" s="11"/>
      <c r="SF452" s="11"/>
      <c r="SG452" s="11"/>
      <c r="SH452" s="11"/>
      <c r="SI452" s="11"/>
      <c r="SJ452" s="11"/>
      <c r="SK452" s="11"/>
      <c r="SL452" s="11"/>
      <c r="SM452" s="11"/>
      <c r="SN452" s="11"/>
      <c r="SO452" s="11"/>
      <c r="SP452" s="11"/>
      <c r="SQ452" s="11"/>
      <c r="SR452" s="11"/>
      <c r="SS452" s="11"/>
      <c r="ST452" s="11"/>
      <c r="SU452" s="11"/>
      <c r="SV452" s="11"/>
      <c r="SW452" s="11"/>
      <c r="SX452" s="11"/>
      <c r="SY452" s="11"/>
      <c r="SZ452" s="11"/>
      <c r="TA452" s="11"/>
      <c r="TB452" s="11"/>
      <c r="TC452" s="11"/>
      <c r="TD452" s="11"/>
      <c r="TE452" s="11"/>
      <c r="TF452" s="11"/>
      <c r="TG452" s="11"/>
      <c r="TH452" s="11"/>
      <c r="TI452" s="11"/>
      <c r="TJ452" s="11"/>
      <c r="TK452" s="11"/>
      <c r="TL452" s="11"/>
      <c r="TM452" s="11"/>
      <c r="TN452" s="11"/>
      <c r="TO452" s="11"/>
      <c r="TP452" s="11"/>
      <c r="TQ452" s="11"/>
      <c r="TR452" s="11"/>
      <c r="TS452" s="11"/>
      <c r="TT452" s="11"/>
      <c r="TU452" s="11"/>
      <c r="TV452" s="11"/>
      <c r="TW452" s="11"/>
      <c r="TX452" s="11"/>
      <c r="TY452" s="11"/>
      <c r="TZ452" s="11"/>
    </row>
    <row r="453" spans="1:546" x14ac:dyDescent="0.25">
      <c r="A453" s="11"/>
      <c r="F453" s="11"/>
      <c r="K453" s="41"/>
      <c r="L453" s="41"/>
      <c r="Q453" s="11"/>
      <c r="R453" s="11"/>
      <c r="S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  <c r="EM453" s="11"/>
      <c r="EN453" s="11"/>
      <c r="EO453" s="11"/>
      <c r="EP453" s="11"/>
      <c r="EQ453" s="11"/>
      <c r="ER453" s="11"/>
      <c r="ES453" s="11"/>
      <c r="ET453" s="11"/>
      <c r="EU453" s="11"/>
      <c r="EV453" s="11"/>
      <c r="EW453" s="11"/>
      <c r="EX453" s="11"/>
      <c r="EY453" s="11"/>
      <c r="EZ453" s="11"/>
      <c r="FA453" s="11"/>
      <c r="FB453" s="11"/>
      <c r="FC453" s="11"/>
      <c r="FD453" s="11"/>
      <c r="FE453" s="11"/>
      <c r="FF453" s="11"/>
      <c r="FG453" s="11"/>
      <c r="FH453" s="11"/>
      <c r="FI453" s="11"/>
      <c r="FJ453" s="11"/>
      <c r="FK453" s="11"/>
      <c r="FL453" s="11"/>
      <c r="FM453" s="11"/>
      <c r="FN453" s="11"/>
      <c r="FO453" s="11"/>
      <c r="FP453" s="11"/>
      <c r="FQ453" s="11"/>
      <c r="FR453" s="11"/>
      <c r="FS453" s="11"/>
      <c r="FT453" s="11"/>
      <c r="FU453" s="11"/>
      <c r="FV453" s="11"/>
      <c r="FW453" s="11"/>
      <c r="FX453" s="11"/>
      <c r="FY453" s="11"/>
      <c r="FZ453" s="11"/>
      <c r="GA453" s="11"/>
      <c r="GB453" s="11"/>
      <c r="GC453" s="11"/>
      <c r="GD453" s="11"/>
      <c r="GE453" s="11"/>
      <c r="GF453" s="11"/>
      <c r="GG453" s="11"/>
      <c r="GH453" s="11"/>
      <c r="GI453" s="11"/>
      <c r="GJ453" s="11"/>
      <c r="GK453" s="11"/>
      <c r="GL453" s="11"/>
      <c r="GM453" s="11"/>
      <c r="GN453" s="11"/>
      <c r="GO453" s="11"/>
      <c r="GP453" s="11"/>
      <c r="GQ453" s="11"/>
      <c r="GR453" s="11"/>
      <c r="GS453" s="11"/>
      <c r="GT453" s="11"/>
      <c r="GU453" s="11"/>
      <c r="GV453" s="11"/>
      <c r="GW453" s="11"/>
      <c r="GX453" s="11"/>
      <c r="GY453" s="11"/>
      <c r="GZ453" s="11"/>
      <c r="HA453" s="11"/>
      <c r="HB453" s="11"/>
      <c r="HC453" s="11"/>
      <c r="HD453" s="11"/>
      <c r="HE453" s="11"/>
      <c r="HF453" s="11"/>
      <c r="HG453" s="11"/>
      <c r="HH453" s="11"/>
      <c r="HI453" s="11"/>
      <c r="HJ453" s="11"/>
      <c r="HK453" s="11"/>
      <c r="HL453" s="11"/>
      <c r="HM453" s="11"/>
      <c r="HN453" s="11"/>
      <c r="HO453" s="11"/>
      <c r="HP453" s="11"/>
      <c r="HQ453" s="11"/>
      <c r="HR453" s="11"/>
      <c r="HS453" s="11"/>
      <c r="HT453" s="11"/>
      <c r="HU453" s="11"/>
      <c r="HV453" s="11"/>
      <c r="HW453" s="11"/>
      <c r="HX453" s="11"/>
      <c r="HY453" s="11"/>
      <c r="HZ453" s="11"/>
      <c r="IA453" s="11"/>
      <c r="IB453" s="11"/>
      <c r="IC453" s="11"/>
      <c r="ID453" s="11"/>
      <c r="IE453" s="11"/>
      <c r="IF453" s="11"/>
      <c r="IG453" s="11"/>
      <c r="IH453" s="11"/>
      <c r="II453" s="11"/>
      <c r="IJ453" s="11"/>
      <c r="IK453" s="11"/>
      <c r="IL453" s="11"/>
      <c r="IM453" s="11"/>
      <c r="IN453" s="11"/>
      <c r="IO453" s="11"/>
      <c r="IP453" s="11"/>
      <c r="IQ453" s="11"/>
      <c r="IR453" s="11"/>
      <c r="IS453" s="11"/>
      <c r="IT453" s="11"/>
      <c r="IU453" s="11"/>
      <c r="IV453" s="11"/>
      <c r="IW453" s="11"/>
      <c r="IX453" s="11"/>
      <c r="IY453" s="11"/>
      <c r="IZ453" s="11"/>
      <c r="JA453" s="11"/>
      <c r="JB453" s="11"/>
      <c r="JC453" s="11"/>
      <c r="JD453" s="11"/>
      <c r="JE453" s="11"/>
      <c r="JF453" s="11"/>
      <c r="JG453" s="11"/>
      <c r="JH453" s="11"/>
      <c r="JI453" s="11"/>
      <c r="JJ453" s="11"/>
      <c r="JK453" s="11"/>
      <c r="JL453" s="11"/>
      <c r="JM453" s="11"/>
      <c r="JN453" s="11"/>
      <c r="JO453" s="11"/>
      <c r="JP453" s="11"/>
      <c r="JQ453" s="11"/>
      <c r="JR453" s="11"/>
      <c r="JS453" s="11"/>
      <c r="JT453" s="11"/>
      <c r="JU453" s="11"/>
      <c r="JV453" s="11"/>
      <c r="JW453" s="11"/>
      <c r="JX453" s="11"/>
      <c r="JY453" s="11"/>
      <c r="JZ453" s="11"/>
      <c r="KA453" s="11"/>
      <c r="KB453" s="11"/>
      <c r="KC453" s="11"/>
      <c r="KD453" s="11"/>
      <c r="KE453" s="11"/>
      <c r="KF453" s="11"/>
      <c r="KG453" s="11"/>
      <c r="KH453" s="11"/>
      <c r="KI453" s="11"/>
      <c r="KJ453" s="11"/>
      <c r="KK453" s="11"/>
      <c r="KL453" s="11"/>
      <c r="KM453" s="11"/>
      <c r="KN453" s="11"/>
      <c r="KO453" s="11"/>
      <c r="KP453" s="11"/>
      <c r="KQ453" s="11"/>
      <c r="KR453" s="11"/>
      <c r="KS453" s="11"/>
      <c r="KT453" s="11"/>
      <c r="KU453" s="11"/>
      <c r="KV453" s="11"/>
      <c r="KW453" s="11"/>
      <c r="KX453" s="11"/>
      <c r="KY453" s="11"/>
      <c r="KZ453" s="11"/>
      <c r="LA453" s="11"/>
      <c r="LB453" s="11"/>
      <c r="LC453" s="11"/>
      <c r="LD453" s="11"/>
      <c r="LE453" s="11"/>
      <c r="LF453" s="11"/>
      <c r="LG453" s="11"/>
      <c r="LH453" s="11"/>
      <c r="LI453" s="11"/>
      <c r="LJ453" s="11"/>
      <c r="LK453" s="11"/>
      <c r="LL453" s="11"/>
      <c r="LM453" s="11"/>
      <c r="LN453" s="11"/>
      <c r="LO453" s="11"/>
      <c r="LP453" s="11"/>
      <c r="LQ453" s="11"/>
      <c r="LR453" s="11"/>
      <c r="LS453" s="11"/>
      <c r="LT453" s="11"/>
      <c r="LU453" s="11"/>
      <c r="LV453" s="11"/>
      <c r="LW453" s="11"/>
      <c r="LX453" s="11"/>
      <c r="LY453" s="11"/>
      <c r="LZ453" s="11"/>
      <c r="MA453" s="11"/>
      <c r="MB453" s="11"/>
      <c r="MC453" s="11"/>
      <c r="MD453" s="11"/>
      <c r="ME453" s="11"/>
      <c r="MF453" s="11"/>
      <c r="MG453" s="11"/>
      <c r="MH453" s="11"/>
      <c r="MI453" s="11"/>
      <c r="MJ453" s="11"/>
      <c r="MK453" s="11"/>
      <c r="ML453" s="11"/>
      <c r="MM453" s="11"/>
      <c r="MN453" s="11"/>
      <c r="MO453" s="11"/>
      <c r="MP453" s="11"/>
      <c r="MQ453" s="11"/>
      <c r="MR453" s="11"/>
      <c r="MS453" s="11"/>
      <c r="MT453" s="11"/>
      <c r="MU453" s="11"/>
      <c r="MV453" s="11"/>
      <c r="MW453" s="11"/>
      <c r="MX453" s="11"/>
      <c r="MY453" s="11"/>
      <c r="MZ453" s="11"/>
      <c r="NA453" s="11"/>
      <c r="NB453" s="11"/>
      <c r="NC453" s="11"/>
      <c r="ND453" s="11"/>
      <c r="NE453" s="11"/>
      <c r="NF453" s="11"/>
      <c r="NG453" s="11"/>
      <c r="NH453" s="11"/>
      <c r="NI453" s="11"/>
      <c r="NJ453" s="11"/>
      <c r="NK453" s="11"/>
      <c r="NL453" s="11"/>
      <c r="NM453" s="11"/>
      <c r="NN453" s="11"/>
      <c r="NO453" s="11"/>
      <c r="NP453" s="11"/>
      <c r="NQ453" s="11"/>
      <c r="NR453" s="11"/>
      <c r="NS453" s="11"/>
      <c r="NT453" s="11"/>
      <c r="NU453" s="11"/>
      <c r="NV453" s="11"/>
      <c r="NW453" s="11"/>
      <c r="NX453" s="11"/>
      <c r="NY453" s="11"/>
      <c r="NZ453" s="11"/>
      <c r="OA453" s="11"/>
      <c r="OB453" s="11"/>
      <c r="OC453" s="11"/>
      <c r="OD453" s="11"/>
      <c r="OE453" s="11"/>
      <c r="OF453" s="11"/>
      <c r="OG453" s="11"/>
      <c r="OH453" s="11"/>
      <c r="OI453" s="11"/>
      <c r="OJ453" s="11"/>
      <c r="OK453" s="11"/>
      <c r="OL453" s="11"/>
      <c r="OM453" s="11"/>
      <c r="ON453" s="11"/>
      <c r="OO453" s="11"/>
      <c r="OP453" s="11"/>
      <c r="OQ453" s="11"/>
      <c r="OR453" s="11"/>
      <c r="OS453" s="11"/>
      <c r="OT453" s="11"/>
      <c r="OU453" s="11"/>
      <c r="OV453" s="11"/>
      <c r="OW453" s="11"/>
      <c r="OX453" s="11"/>
      <c r="OY453" s="11"/>
      <c r="OZ453" s="11"/>
      <c r="PA453" s="11"/>
      <c r="PB453" s="11"/>
      <c r="PC453" s="11"/>
      <c r="PD453" s="11"/>
      <c r="PE453" s="11"/>
      <c r="PF453" s="11"/>
      <c r="PG453" s="11"/>
      <c r="PH453" s="11"/>
      <c r="PI453" s="11"/>
      <c r="PJ453" s="11"/>
      <c r="PK453" s="11"/>
      <c r="PL453" s="11"/>
      <c r="PM453" s="11"/>
      <c r="PN453" s="11"/>
      <c r="PO453" s="11"/>
      <c r="PP453" s="11"/>
      <c r="PQ453" s="11"/>
      <c r="PR453" s="11"/>
      <c r="PS453" s="11"/>
      <c r="PT453" s="11"/>
      <c r="PU453" s="11"/>
      <c r="PV453" s="11"/>
      <c r="PW453" s="11"/>
      <c r="PX453" s="11"/>
      <c r="PY453" s="11"/>
      <c r="PZ453" s="11"/>
      <c r="QA453" s="11"/>
      <c r="QB453" s="11"/>
      <c r="QC453" s="11"/>
      <c r="QD453" s="11"/>
      <c r="QE453" s="11"/>
      <c r="QF453" s="11"/>
      <c r="QG453" s="11"/>
      <c r="QH453" s="11"/>
      <c r="QI453" s="11"/>
      <c r="QJ453" s="11"/>
      <c r="QK453" s="11"/>
      <c r="QL453" s="11"/>
      <c r="QM453" s="11"/>
      <c r="QN453" s="11"/>
      <c r="QO453" s="11"/>
      <c r="QP453" s="11"/>
      <c r="QQ453" s="11"/>
      <c r="QR453" s="11"/>
      <c r="QS453" s="11"/>
      <c r="QT453" s="11"/>
      <c r="QU453" s="11"/>
      <c r="QV453" s="11"/>
      <c r="QW453" s="11"/>
      <c r="QX453" s="11"/>
      <c r="QY453" s="11"/>
      <c r="QZ453" s="11"/>
      <c r="RA453" s="11"/>
      <c r="RB453" s="11"/>
      <c r="RC453" s="11"/>
      <c r="RD453" s="11"/>
      <c r="RE453" s="11"/>
      <c r="RF453" s="11"/>
      <c r="RG453" s="11"/>
      <c r="RH453" s="11"/>
      <c r="RI453" s="11"/>
      <c r="RJ453" s="11"/>
      <c r="RK453" s="11"/>
      <c r="RL453" s="11"/>
      <c r="RM453" s="11"/>
      <c r="RN453" s="11"/>
      <c r="RO453" s="11"/>
      <c r="RP453" s="11"/>
      <c r="RQ453" s="11"/>
      <c r="RR453" s="11"/>
      <c r="RS453" s="11"/>
      <c r="RT453" s="11"/>
      <c r="RU453" s="11"/>
      <c r="RV453" s="11"/>
      <c r="RW453" s="11"/>
      <c r="RX453" s="11"/>
      <c r="RY453" s="11"/>
      <c r="RZ453" s="11"/>
      <c r="SA453" s="11"/>
      <c r="SB453" s="11"/>
      <c r="SC453" s="11"/>
      <c r="SD453" s="11"/>
      <c r="SE453" s="11"/>
      <c r="SF453" s="11"/>
      <c r="SG453" s="11"/>
      <c r="SH453" s="11"/>
      <c r="SI453" s="11"/>
      <c r="SJ453" s="11"/>
      <c r="SK453" s="11"/>
      <c r="SL453" s="11"/>
      <c r="SM453" s="11"/>
      <c r="SN453" s="11"/>
      <c r="SO453" s="11"/>
      <c r="SP453" s="11"/>
      <c r="SQ453" s="11"/>
      <c r="SR453" s="11"/>
      <c r="SS453" s="11"/>
      <c r="ST453" s="11"/>
      <c r="SU453" s="11"/>
      <c r="SV453" s="11"/>
      <c r="SW453" s="11"/>
      <c r="SX453" s="11"/>
      <c r="SY453" s="11"/>
      <c r="SZ453" s="11"/>
      <c r="TA453" s="11"/>
      <c r="TB453" s="11"/>
      <c r="TC453" s="11"/>
      <c r="TD453" s="11"/>
      <c r="TE453" s="11"/>
      <c r="TF453" s="11"/>
      <c r="TG453" s="11"/>
      <c r="TH453" s="11"/>
      <c r="TI453" s="11"/>
      <c r="TJ453" s="11"/>
      <c r="TK453" s="11"/>
      <c r="TL453" s="11"/>
      <c r="TM453" s="11"/>
      <c r="TN453" s="11"/>
      <c r="TO453" s="11"/>
      <c r="TP453" s="11"/>
      <c r="TQ453" s="11"/>
      <c r="TR453" s="11"/>
      <c r="TS453" s="11"/>
      <c r="TT453" s="11"/>
      <c r="TU453" s="11"/>
      <c r="TV453" s="11"/>
      <c r="TW453" s="11"/>
      <c r="TX453" s="11"/>
      <c r="TY453" s="11"/>
      <c r="TZ453" s="11"/>
    </row>
    <row r="454" spans="1:546" x14ac:dyDescent="0.25">
      <c r="A454" s="11"/>
      <c r="F454" s="11"/>
      <c r="K454" s="41"/>
      <c r="L454" s="41"/>
      <c r="Q454" s="11"/>
      <c r="R454" s="11"/>
      <c r="S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  <c r="EM454" s="11"/>
      <c r="EN454" s="11"/>
      <c r="EO454" s="11"/>
      <c r="EP454" s="11"/>
      <c r="EQ454" s="11"/>
      <c r="ER454" s="11"/>
      <c r="ES454" s="11"/>
      <c r="ET454" s="11"/>
      <c r="EU454" s="11"/>
      <c r="EV454" s="11"/>
      <c r="EW454" s="11"/>
      <c r="EX454" s="11"/>
      <c r="EY454" s="11"/>
      <c r="EZ454" s="11"/>
      <c r="FA454" s="11"/>
      <c r="FB454" s="11"/>
      <c r="FC454" s="11"/>
      <c r="FD454" s="11"/>
      <c r="FE454" s="11"/>
      <c r="FF454" s="11"/>
      <c r="FG454" s="11"/>
      <c r="FH454" s="11"/>
      <c r="FI454" s="11"/>
      <c r="FJ454" s="11"/>
      <c r="FK454" s="11"/>
      <c r="FL454" s="11"/>
      <c r="FM454" s="11"/>
      <c r="FN454" s="11"/>
      <c r="FO454" s="11"/>
      <c r="FP454" s="11"/>
      <c r="FQ454" s="11"/>
      <c r="FR454" s="11"/>
      <c r="FS454" s="11"/>
      <c r="FT454" s="11"/>
      <c r="FU454" s="11"/>
      <c r="FV454" s="11"/>
      <c r="FW454" s="11"/>
      <c r="FX454" s="11"/>
      <c r="FY454" s="11"/>
      <c r="FZ454" s="11"/>
      <c r="GA454" s="11"/>
      <c r="GB454" s="11"/>
      <c r="GC454" s="11"/>
      <c r="GD454" s="11"/>
      <c r="GE454" s="11"/>
      <c r="GF454" s="11"/>
      <c r="GG454" s="11"/>
      <c r="GH454" s="11"/>
      <c r="GI454" s="11"/>
      <c r="GJ454" s="11"/>
      <c r="GK454" s="11"/>
      <c r="GL454" s="11"/>
      <c r="GM454" s="11"/>
      <c r="GN454" s="11"/>
      <c r="GO454" s="11"/>
      <c r="GP454" s="11"/>
      <c r="GQ454" s="11"/>
      <c r="GR454" s="11"/>
      <c r="GS454" s="11"/>
      <c r="GT454" s="11"/>
      <c r="GU454" s="11"/>
      <c r="GV454" s="11"/>
      <c r="GW454" s="11"/>
      <c r="GX454" s="11"/>
      <c r="GY454" s="11"/>
      <c r="GZ454" s="11"/>
      <c r="HA454" s="11"/>
      <c r="HB454" s="11"/>
      <c r="HC454" s="11"/>
      <c r="HD454" s="11"/>
      <c r="HE454" s="11"/>
      <c r="HF454" s="11"/>
      <c r="HG454" s="11"/>
      <c r="HH454" s="11"/>
      <c r="HI454" s="11"/>
      <c r="HJ454" s="11"/>
      <c r="HK454" s="11"/>
      <c r="HL454" s="11"/>
      <c r="HM454" s="11"/>
      <c r="HN454" s="11"/>
      <c r="HO454" s="11"/>
      <c r="HP454" s="11"/>
      <c r="HQ454" s="11"/>
      <c r="HR454" s="11"/>
      <c r="HS454" s="11"/>
      <c r="HT454" s="11"/>
      <c r="HU454" s="11"/>
      <c r="HV454" s="11"/>
      <c r="HW454" s="11"/>
      <c r="HX454" s="11"/>
      <c r="HY454" s="11"/>
      <c r="HZ454" s="11"/>
      <c r="IA454" s="11"/>
      <c r="IB454" s="11"/>
      <c r="IC454" s="11"/>
      <c r="ID454" s="11"/>
      <c r="IE454" s="11"/>
      <c r="IF454" s="11"/>
      <c r="IG454" s="11"/>
      <c r="IH454" s="11"/>
      <c r="II454" s="11"/>
      <c r="IJ454" s="11"/>
      <c r="IK454" s="11"/>
      <c r="IL454" s="11"/>
      <c r="IM454" s="11"/>
      <c r="IN454" s="11"/>
      <c r="IO454" s="11"/>
      <c r="IP454" s="11"/>
      <c r="IQ454" s="11"/>
      <c r="IR454" s="11"/>
      <c r="IS454" s="11"/>
      <c r="IT454" s="11"/>
      <c r="IU454" s="11"/>
      <c r="IV454" s="11"/>
      <c r="IW454" s="11"/>
      <c r="IX454" s="11"/>
      <c r="IY454" s="11"/>
      <c r="IZ454" s="11"/>
      <c r="JA454" s="11"/>
      <c r="JB454" s="11"/>
      <c r="JC454" s="11"/>
      <c r="JD454" s="11"/>
      <c r="JE454" s="11"/>
      <c r="JF454" s="11"/>
      <c r="JG454" s="11"/>
      <c r="JH454" s="11"/>
      <c r="JI454" s="11"/>
      <c r="JJ454" s="11"/>
      <c r="JK454" s="11"/>
      <c r="JL454" s="11"/>
      <c r="JM454" s="11"/>
      <c r="JN454" s="11"/>
      <c r="JO454" s="11"/>
      <c r="JP454" s="11"/>
      <c r="JQ454" s="11"/>
      <c r="JR454" s="11"/>
      <c r="JS454" s="11"/>
      <c r="JT454" s="11"/>
      <c r="JU454" s="11"/>
      <c r="JV454" s="11"/>
      <c r="JW454" s="11"/>
      <c r="JX454" s="11"/>
      <c r="JY454" s="11"/>
      <c r="JZ454" s="11"/>
      <c r="KA454" s="11"/>
      <c r="KB454" s="11"/>
      <c r="KC454" s="11"/>
      <c r="KD454" s="11"/>
      <c r="KE454" s="11"/>
      <c r="KF454" s="11"/>
      <c r="KG454" s="11"/>
      <c r="KH454" s="11"/>
      <c r="KI454" s="11"/>
      <c r="KJ454" s="11"/>
      <c r="KK454" s="11"/>
      <c r="KL454" s="11"/>
      <c r="KM454" s="11"/>
      <c r="KN454" s="11"/>
      <c r="KO454" s="11"/>
      <c r="KP454" s="11"/>
      <c r="KQ454" s="11"/>
      <c r="KR454" s="11"/>
      <c r="KS454" s="11"/>
      <c r="KT454" s="11"/>
      <c r="KU454" s="11"/>
      <c r="KV454" s="11"/>
      <c r="KW454" s="11"/>
      <c r="KX454" s="11"/>
      <c r="KY454" s="11"/>
      <c r="KZ454" s="11"/>
      <c r="LA454" s="11"/>
      <c r="LB454" s="11"/>
      <c r="LC454" s="11"/>
      <c r="LD454" s="11"/>
      <c r="LE454" s="11"/>
      <c r="LF454" s="11"/>
      <c r="LG454" s="11"/>
      <c r="LH454" s="11"/>
      <c r="LI454" s="11"/>
      <c r="LJ454" s="11"/>
      <c r="LK454" s="11"/>
      <c r="LL454" s="11"/>
      <c r="LM454" s="11"/>
      <c r="LN454" s="11"/>
      <c r="LO454" s="11"/>
      <c r="LP454" s="11"/>
      <c r="LQ454" s="11"/>
      <c r="LR454" s="11"/>
      <c r="LS454" s="11"/>
      <c r="LT454" s="11"/>
      <c r="LU454" s="11"/>
      <c r="LV454" s="11"/>
      <c r="LW454" s="11"/>
      <c r="LX454" s="11"/>
      <c r="LY454" s="11"/>
      <c r="LZ454" s="11"/>
      <c r="MA454" s="11"/>
      <c r="MB454" s="11"/>
      <c r="MC454" s="11"/>
      <c r="MD454" s="11"/>
      <c r="ME454" s="11"/>
      <c r="MF454" s="11"/>
      <c r="MG454" s="11"/>
      <c r="MH454" s="11"/>
      <c r="MI454" s="11"/>
      <c r="MJ454" s="11"/>
      <c r="MK454" s="11"/>
      <c r="ML454" s="11"/>
      <c r="MM454" s="11"/>
      <c r="MN454" s="11"/>
      <c r="MO454" s="11"/>
      <c r="MP454" s="11"/>
      <c r="MQ454" s="11"/>
      <c r="MR454" s="11"/>
      <c r="MS454" s="11"/>
      <c r="MT454" s="11"/>
      <c r="MU454" s="11"/>
      <c r="MV454" s="11"/>
      <c r="MW454" s="11"/>
      <c r="MX454" s="11"/>
      <c r="MY454" s="11"/>
      <c r="MZ454" s="11"/>
      <c r="NA454" s="11"/>
      <c r="NB454" s="11"/>
      <c r="NC454" s="11"/>
      <c r="ND454" s="11"/>
      <c r="NE454" s="11"/>
      <c r="NF454" s="11"/>
      <c r="NG454" s="11"/>
      <c r="NH454" s="11"/>
      <c r="NI454" s="11"/>
      <c r="NJ454" s="11"/>
      <c r="NK454" s="11"/>
      <c r="NL454" s="11"/>
      <c r="NM454" s="11"/>
      <c r="NN454" s="11"/>
      <c r="NO454" s="11"/>
      <c r="NP454" s="11"/>
      <c r="NQ454" s="11"/>
      <c r="NR454" s="11"/>
      <c r="NS454" s="11"/>
      <c r="NT454" s="11"/>
      <c r="NU454" s="11"/>
      <c r="NV454" s="11"/>
      <c r="NW454" s="11"/>
      <c r="NX454" s="11"/>
      <c r="NY454" s="11"/>
      <c r="NZ454" s="11"/>
      <c r="OA454" s="11"/>
      <c r="OB454" s="11"/>
      <c r="OC454" s="11"/>
      <c r="OD454" s="11"/>
      <c r="OE454" s="11"/>
      <c r="OF454" s="11"/>
      <c r="OG454" s="11"/>
      <c r="OH454" s="11"/>
      <c r="OI454" s="11"/>
      <c r="OJ454" s="11"/>
      <c r="OK454" s="11"/>
      <c r="OL454" s="11"/>
      <c r="OM454" s="11"/>
      <c r="ON454" s="11"/>
      <c r="OO454" s="11"/>
      <c r="OP454" s="11"/>
      <c r="OQ454" s="11"/>
      <c r="OR454" s="11"/>
      <c r="OS454" s="11"/>
      <c r="OT454" s="11"/>
      <c r="OU454" s="11"/>
      <c r="OV454" s="11"/>
      <c r="OW454" s="11"/>
      <c r="OX454" s="11"/>
      <c r="OY454" s="11"/>
      <c r="OZ454" s="11"/>
      <c r="PA454" s="11"/>
      <c r="PB454" s="11"/>
      <c r="PC454" s="11"/>
      <c r="PD454" s="11"/>
      <c r="PE454" s="11"/>
      <c r="PF454" s="11"/>
      <c r="PG454" s="11"/>
      <c r="PH454" s="11"/>
      <c r="PI454" s="11"/>
      <c r="PJ454" s="11"/>
      <c r="PK454" s="11"/>
      <c r="PL454" s="11"/>
      <c r="PM454" s="11"/>
      <c r="PN454" s="11"/>
      <c r="PO454" s="11"/>
      <c r="PP454" s="11"/>
      <c r="PQ454" s="11"/>
      <c r="PR454" s="11"/>
      <c r="PS454" s="11"/>
      <c r="PT454" s="11"/>
      <c r="PU454" s="11"/>
      <c r="PV454" s="11"/>
      <c r="PW454" s="11"/>
      <c r="PX454" s="11"/>
      <c r="PY454" s="11"/>
      <c r="PZ454" s="11"/>
      <c r="QA454" s="11"/>
      <c r="QB454" s="11"/>
      <c r="QC454" s="11"/>
      <c r="QD454" s="11"/>
      <c r="QE454" s="11"/>
      <c r="QF454" s="11"/>
      <c r="QG454" s="11"/>
      <c r="QH454" s="11"/>
      <c r="QI454" s="11"/>
      <c r="QJ454" s="11"/>
      <c r="QK454" s="11"/>
      <c r="QL454" s="11"/>
      <c r="QM454" s="11"/>
      <c r="QN454" s="11"/>
      <c r="QO454" s="11"/>
      <c r="QP454" s="11"/>
      <c r="QQ454" s="11"/>
      <c r="QR454" s="11"/>
      <c r="QS454" s="11"/>
      <c r="QT454" s="11"/>
      <c r="QU454" s="11"/>
      <c r="QV454" s="11"/>
      <c r="QW454" s="11"/>
      <c r="QX454" s="11"/>
      <c r="QY454" s="11"/>
      <c r="QZ454" s="11"/>
      <c r="RA454" s="11"/>
      <c r="RB454" s="11"/>
      <c r="RC454" s="11"/>
      <c r="RD454" s="11"/>
      <c r="RE454" s="11"/>
      <c r="RF454" s="11"/>
      <c r="RG454" s="11"/>
      <c r="RH454" s="11"/>
      <c r="RI454" s="11"/>
      <c r="RJ454" s="11"/>
      <c r="RK454" s="11"/>
      <c r="RL454" s="11"/>
      <c r="RM454" s="11"/>
      <c r="RN454" s="11"/>
      <c r="RO454" s="11"/>
      <c r="RP454" s="11"/>
      <c r="RQ454" s="11"/>
      <c r="RR454" s="11"/>
      <c r="RS454" s="11"/>
      <c r="RT454" s="11"/>
      <c r="RU454" s="11"/>
      <c r="RV454" s="11"/>
      <c r="RW454" s="11"/>
      <c r="RX454" s="11"/>
      <c r="RY454" s="11"/>
      <c r="RZ454" s="11"/>
      <c r="SA454" s="11"/>
      <c r="SB454" s="11"/>
      <c r="SC454" s="11"/>
      <c r="SD454" s="11"/>
      <c r="SE454" s="11"/>
      <c r="SF454" s="11"/>
      <c r="SG454" s="11"/>
      <c r="SH454" s="11"/>
      <c r="SI454" s="11"/>
      <c r="SJ454" s="11"/>
      <c r="SK454" s="11"/>
      <c r="SL454" s="11"/>
      <c r="SM454" s="11"/>
      <c r="SN454" s="11"/>
      <c r="SO454" s="11"/>
      <c r="SP454" s="11"/>
      <c r="SQ454" s="11"/>
      <c r="SR454" s="11"/>
      <c r="SS454" s="11"/>
      <c r="ST454" s="11"/>
      <c r="SU454" s="11"/>
      <c r="SV454" s="11"/>
      <c r="SW454" s="11"/>
      <c r="SX454" s="11"/>
      <c r="SY454" s="11"/>
      <c r="SZ454" s="11"/>
      <c r="TA454" s="11"/>
      <c r="TB454" s="11"/>
      <c r="TC454" s="11"/>
      <c r="TD454" s="11"/>
      <c r="TE454" s="11"/>
      <c r="TF454" s="11"/>
      <c r="TG454" s="11"/>
      <c r="TH454" s="11"/>
      <c r="TI454" s="11"/>
      <c r="TJ454" s="11"/>
      <c r="TK454" s="11"/>
      <c r="TL454" s="11"/>
      <c r="TM454" s="11"/>
      <c r="TN454" s="11"/>
      <c r="TO454" s="11"/>
      <c r="TP454" s="11"/>
      <c r="TQ454" s="11"/>
      <c r="TR454" s="11"/>
      <c r="TS454" s="11"/>
      <c r="TT454" s="11"/>
      <c r="TU454" s="11"/>
      <c r="TV454" s="11"/>
      <c r="TW454" s="11"/>
      <c r="TX454" s="11"/>
      <c r="TY454" s="11"/>
      <c r="TZ454" s="11"/>
    </row>
    <row r="455" spans="1:546" x14ac:dyDescent="0.25">
      <c r="A455" s="11"/>
      <c r="F455" s="11"/>
      <c r="K455" s="41"/>
      <c r="L455" s="41"/>
      <c r="Q455" s="11"/>
      <c r="R455" s="11"/>
      <c r="S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  <c r="EM455" s="11"/>
      <c r="EN455" s="11"/>
      <c r="EO455" s="11"/>
      <c r="EP455" s="11"/>
      <c r="EQ455" s="11"/>
      <c r="ER455" s="11"/>
      <c r="ES455" s="11"/>
      <c r="ET455" s="11"/>
      <c r="EU455" s="11"/>
      <c r="EV455" s="11"/>
      <c r="EW455" s="11"/>
      <c r="EX455" s="11"/>
      <c r="EY455" s="11"/>
      <c r="EZ455" s="11"/>
      <c r="FA455" s="11"/>
      <c r="FB455" s="11"/>
      <c r="FC455" s="11"/>
      <c r="FD455" s="11"/>
      <c r="FE455" s="11"/>
      <c r="FF455" s="11"/>
      <c r="FG455" s="11"/>
      <c r="FH455" s="11"/>
      <c r="FI455" s="11"/>
      <c r="FJ455" s="11"/>
      <c r="FK455" s="11"/>
      <c r="FL455" s="11"/>
      <c r="FM455" s="11"/>
      <c r="FN455" s="11"/>
      <c r="FO455" s="11"/>
      <c r="FP455" s="11"/>
      <c r="FQ455" s="11"/>
      <c r="FR455" s="11"/>
      <c r="FS455" s="11"/>
      <c r="FT455" s="11"/>
      <c r="FU455" s="11"/>
      <c r="FV455" s="11"/>
      <c r="FW455" s="11"/>
      <c r="FX455" s="11"/>
      <c r="FY455" s="11"/>
      <c r="FZ455" s="11"/>
      <c r="GA455" s="11"/>
      <c r="GB455" s="11"/>
      <c r="GC455" s="11"/>
      <c r="GD455" s="11"/>
      <c r="GE455" s="11"/>
      <c r="GF455" s="11"/>
      <c r="GG455" s="11"/>
      <c r="GH455" s="11"/>
      <c r="GI455" s="11"/>
      <c r="GJ455" s="11"/>
      <c r="GK455" s="11"/>
      <c r="GL455" s="11"/>
      <c r="GM455" s="11"/>
      <c r="GN455" s="11"/>
      <c r="GO455" s="11"/>
      <c r="GP455" s="11"/>
      <c r="GQ455" s="11"/>
      <c r="GR455" s="11"/>
      <c r="GS455" s="11"/>
      <c r="GT455" s="11"/>
      <c r="GU455" s="11"/>
      <c r="GV455" s="11"/>
      <c r="GW455" s="11"/>
      <c r="GX455" s="11"/>
      <c r="GY455" s="11"/>
      <c r="GZ455" s="11"/>
      <c r="HA455" s="11"/>
      <c r="HB455" s="11"/>
      <c r="HC455" s="11"/>
      <c r="HD455" s="11"/>
      <c r="HE455" s="11"/>
      <c r="HF455" s="11"/>
      <c r="HG455" s="11"/>
      <c r="HH455" s="11"/>
      <c r="HI455" s="11"/>
      <c r="HJ455" s="11"/>
      <c r="HK455" s="11"/>
      <c r="HL455" s="11"/>
      <c r="HM455" s="11"/>
      <c r="HN455" s="11"/>
      <c r="HO455" s="11"/>
      <c r="HP455" s="11"/>
      <c r="HQ455" s="11"/>
      <c r="HR455" s="11"/>
      <c r="HS455" s="11"/>
      <c r="HT455" s="11"/>
      <c r="HU455" s="11"/>
      <c r="HV455" s="11"/>
      <c r="HW455" s="11"/>
      <c r="HX455" s="11"/>
      <c r="HY455" s="11"/>
      <c r="HZ455" s="11"/>
      <c r="IA455" s="11"/>
      <c r="IB455" s="11"/>
      <c r="IC455" s="11"/>
      <c r="ID455" s="11"/>
      <c r="IE455" s="11"/>
      <c r="IF455" s="11"/>
      <c r="IG455" s="11"/>
      <c r="IH455" s="11"/>
      <c r="II455" s="11"/>
      <c r="IJ455" s="11"/>
      <c r="IK455" s="11"/>
      <c r="IL455" s="11"/>
      <c r="IM455" s="11"/>
      <c r="IN455" s="11"/>
      <c r="IO455" s="11"/>
      <c r="IP455" s="11"/>
      <c r="IQ455" s="11"/>
      <c r="IR455" s="11"/>
      <c r="IS455" s="11"/>
      <c r="IT455" s="11"/>
      <c r="IU455" s="11"/>
      <c r="IV455" s="11"/>
      <c r="IW455" s="11"/>
      <c r="IX455" s="11"/>
      <c r="IY455" s="11"/>
      <c r="IZ455" s="11"/>
      <c r="JA455" s="11"/>
      <c r="JB455" s="11"/>
      <c r="JC455" s="11"/>
      <c r="JD455" s="11"/>
      <c r="JE455" s="11"/>
      <c r="JF455" s="11"/>
      <c r="JG455" s="11"/>
      <c r="JH455" s="11"/>
      <c r="JI455" s="11"/>
      <c r="JJ455" s="11"/>
      <c r="JK455" s="11"/>
      <c r="JL455" s="11"/>
      <c r="JM455" s="11"/>
      <c r="JN455" s="11"/>
      <c r="JO455" s="11"/>
      <c r="JP455" s="11"/>
      <c r="JQ455" s="11"/>
      <c r="JR455" s="11"/>
      <c r="JS455" s="11"/>
      <c r="JT455" s="11"/>
      <c r="JU455" s="11"/>
      <c r="JV455" s="11"/>
      <c r="JW455" s="11"/>
      <c r="JX455" s="11"/>
      <c r="JY455" s="11"/>
      <c r="JZ455" s="11"/>
      <c r="KA455" s="11"/>
      <c r="KB455" s="11"/>
      <c r="KC455" s="11"/>
      <c r="KD455" s="11"/>
      <c r="KE455" s="11"/>
      <c r="KF455" s="11"/>
      <c r="KG455" s="11"/>
      <c r="KH455" s="11"/>
      <c r="KI455" s="11"/>
      <c r="KJ455" s="11"/>
      <c r="KK455" s="11"/>
      <c r="KL455" s="11"/>
      <c r="KM455" s="11"/>
      <c r="KN455" s="11"/>
      <c r="KO455" s="11"/>
      <c r="KP455" s="11"/>
      <c r="KQ455" s="11"/>
      <c r="KR455" s="11"/>
      <c r="KS455" s="11"/>
      <c r="KT455" s="11"/>
      <c r="KU455" s="11"/>
      <c r="KV455" s="11"/>
      <c r="KW455" s="11"/>
      <c r="KX455" s="11"/>
      <c r="KY455" s="11"/>
      <c r="KZ455" s="11"/>
      <c r="LA455" s="11"/>
      <c r="LB455" s="11"/>
      <c r="LC455" s="11"/>
      <c r="LD455" s="11"/>
      <c r="LE455" s="11"/>
      <c r="LF455" s="11"/>
      <c r="LG455" s="11"/>
      <c r="LH455" s="11"/>
      <c r="LI455" s="11"/>
      <c r="LJ455" s="11"/>
      <c r="LK455" s="11"/>
      <c r="LL455" s="11"/>
      <c r="LM455" s="11"/>
      <c r="LN455" s="11"/>
      <c r="LO455" s="11"/>
      <c r="LP455" s="11"/>
      <c r="LQ455" s="11"/>
      <c r="LR455" s="11"/>
      <c r="LS455" s="11"/>
      <c r="LT455" s="11"/>
      <c r="LU455" s="11"/>
      <c r="LV455" s="11"/>
      <c r="LW455" s="11"/>
      <c r="LX455" s="11"/>
      <c r="LY455" s="11"/>
      <c r="LZ455" s="11"/>
      <c r="MA455" s="11"/>
      <c r="MB455" s="11"/>
      <c r="MC455" s="11"/>
      <c r="MD455" s="11"/>
      <c r="ME455" s="11"/>
      <c r="MF455" s="11"/>
      <c r="MG455" s="11"/>
      <c r="MH455" s="11"/>
      <c r="MI455" s="11"/>
      <c r="MJ455" s="11"/>
      <c r="MK455" s="11"/>
      <c r="ML455" s="11"/>
      <c r="MM455" s="11"/>
      <c r="MN455" s="11"/>
      <c r="MO455" s="11"/>
      <c r="MP455" s="11"/>
      <c r="MQ455" s="11"/>
      <c r="MR455" s="11"/>
      <c r="MS455" s="11"/>
      <c r="MT455" s="11"/>
      <c r="MU455" s="11"/>
      <c r="MV455" s="11"/>
      <c r="MW455" s="11"/>
      <c r="MX455" s="11"/>
      <c r="MY455" s="11"/>
      <c r="MZ455" s="11"/>
      <c r="NA455" s="11"/>
      <c r="NB455" s="11"/>
      <c r="NC455" s="11"/>
      <c r="ND455" s="11"/>
      <c r="NE455" s="11"/>
      <c r="NF455" s="11"/>
      <c r="NG455" s="11"/>
      <c r="NH455" s="11"/>
      <c r="NI455" s="11"/>
      <c r="NJ455" s="11"/>
      <c r="NK455" s="11"/>
      <c r="NL455" s="11"/>
      <c r="NM455" s="11"/>
      <c r="NN455" s="11"/>
      <c r="NO455" s="11"/>
      <c r="NP455" s="11"/>
      <c r="NQ455" s="11"/>
      <c r="NR455" s="11"/>
      <c r="NS455" s="11"/>
      <c r="NT455" s="11"/>
      <c r="NU455" s="11"/>
      <c r="NV455" s="11"/>
      <c r="NW455" s="11"/>
      <c r="NX455" s="11"/>
      <c r="NY455" s="11"/>
      <c r="NZ455" s="11"/>
      <c r="OA455" s="11"/>
      <c r="OB455" s="11"/>
      <c r="OC455" s="11"/>
      <c r="OD455" s="11"/>
      <c r="OE455" s="11"/>
      <c r="OF455" s="11"/>
      <c r="OG455" s="11"/>
      <c r="OH455" s="11"/>
      <c r="OI455" s="11"/>
      <c r="OJ455" s="11"/>
      <c r="OK455" s="11"/>
      <c r="OL455" s="11"/>
      <c r="OM455" s="11"/>
      <c r="ON455" s="11"/>
      <c r="OO455" s="11"/>
      <c r="OP455" s="11"/>
      <c r="OQ455" s="11"/>
      <c r="OR455" s="11"/>
      <c r="OS455" s="11"/>
      <c r="OT455" s="11"/>
      <c r="OU455" s="11"/>
      <c r="OV455" s="11"/>
      <c r="OW455" s="11"/>
      <c r="OX455" s="11"/>
      <c r="OY455" s="11"/>
      <c r="OZ455" s="11"/>
      <c r="PA455" s="11"/>
      <c r="PB455" s="11"/>
      <c r="PC455" s="11"/>
      <c r="PD455" s="11"/>
      <c r="PE455" s="11"/>
      <c r="PF455" s="11"/>
      <c r="PG455" s="11"/>
      <c r="PH455" s="11"/>
      <c r="PI455" s="11"/>
      <c r="PJ455" s="11"/>
      <c r="PK455" s="11"/>
      <c r="PL455" s="11"/>
      <c r="PM455" s="11"/>
      <c r="PN455" s="11"/>
      <c r="PO455" s="11"/>
      <c r="PP455" s="11"/>
      <c r="PQ455" s="11"/>
      <c r="PR455" s="11"/>
      <c r="PS455" s="11"/>
      <c r="PT455" s="11"/>
      <c r="PU455" s="11"/>
      <c r="PV455" s="11"/>
      <c r="PW455" s="11"/>
      <c r="PX455" s="11"/>
      <c r="PY455" s="11"/>
      <c r="PZ455" s="11"/>
      <c r="QA455" s="11"/>
      <c r="QB455" s="11"/>
      <c r="QC455" s="11"/>
      <c r="QD455" s="11"/>
      <c r="QE455" s="11"/>
      <c r="QF455" s="11"/>
      <c r="QG455" s="11"/>
      <c r="QH455" s="11"/>
      <c r="QI455" s="11"/>
      <c r="QJ455" s="11"/>
      <c r="QK455" s="11"/>
      <c r="QL455" s="11"/>
      <c r="QM455" s="11"/>
      <c r="QN455" s="11"/>
      <c r="QO455" s="11"/>
      <c r="QP455" s="11"/>
      <c r="QQ455" s="11"/>
      <c r="QR455" s="11"/>
      <c r="QS455" s="11"/>
      <c r="QT455" s="11"/>
      <c r="QU455" s="11"/>
      <c r="QV455" s="11"/>
      <c r="QW455" s="11"/>
      <c r="QX455" s="11"/>
      <c r="QY455" s="11"/>
      <c r="QZ455" s="11"/>
      <c r="RA455" s="11"/>
      <c r="RB455" s="11"/>
      <c r="RC455" s="11"/>
      <c r="RD455" s="11"/>
      <c r="RE455" s="11"/>
      <c r="RF455" s="11"/>
      <c r="RG455" s="11"/>
      <c r="RH455" s="11"/>
      <c r="RI455" s="11"/>
      <c r="RJ455" s="11"/>
      <c r="RK455" s="11"/>
      <c r="RL455" s="11"/>
      <c r="RM455" s="11"/>
      <c r="RN455" s="11"/>
      <c r="RO455" s="11"/>
      <c r="RP455" s="11"/>
      <c r="RQ455" s="11"/>
      <c r="RR455" s="11"/>
      <c r="RS455" s="11"/>
      <c r="RT455" s="11"/>
      <c r="RU455" s="11"/>
      <c r="RV455" s="11"/>
      <c r="RW455" s="11"/>
      <c r="RX455" s="11"/>
      <c r="RY455" s="11"/>
      <c r="RZ455" s="11"/>
      <c r="SA455" s="11"/>
      <c r="SB455" s="11"/>
      <c r="SC455" s="11"/>
      <c r="SD455" s="11"/>
      <c r="SE455" s="11"/>
      <c r="SF455" s="11"/>
      <c r="SG455" s="11"/>
      <c r="SH455" s="11"/>
      <c r="SI455" s="11"/>
      <c r="SJ455" s="11"/>
      <c r="SK455" s="11"/>
      <c r="SL455" s="11"/>
      <c r="SM455" s="11"/>
      <c r="SN455" s="11"/>
      <c r="SO455" s="11"/>
      <c r="SP455" s="11"/>
      <c r="SQ455" s="11"/>
      <c r="SR455" s="11"/>
      <c r="SS455" s="11"/>
      <c r="ST455" s="11"/>
      <c r="SU455" s="11"/>
      <c r="SV455" s="11"/>
      <c r="SW455" s="11"/>
      <c r="SX455" s="11"/>
      <c r="SY455" s="11"/>
      <c r="SZ455" s="11"/>
      <c r="TA455" s="11"/>
      <c r="TB455" s="11"/>
      <c r="TC455" s="11"/>
      <c r="TD455" s="11"/>
      <c r="TE455" s="11"/>
      <c r="TF455" s="11"/>
      <c r="TG455" s="11"/>
      <c r="TH455" s="11"/>
      <c r="TI455" s="11"/>
      <c r="TJ455" s="11"/>
      <c r="TK455" s="11"/>
      <c r="TL455" s="11"/>
      <c r="TM455" s="11"/>
      <c r="TN455" s="11"/>
      <c r="TO455" s="11"/>
      <c r="TP455" s="11"/>
      <c r="TQ455" s="11"/>
      <c r="TR455" s="11"/>
      <c r="TS455" s="11"/>
      <c r="TT455" s="11"/>
      <c r="TU455" s="11"/>
      <c r="TV455" s="11"/>
      <c r="TW455" s="11"/>
      <c r="TX455" s="11"/>
      <c r="TY455" s="11"/>
      <c r="TZ455" s="11"/>
    </row>
    <row r="456" spans="1:546" x14ac:dyDescent="0.25">
      <c r="A456" s="11"/>
      <c r="F456" s="11"/>
      <c r="K456" s="41"/>
      <c r="L456" s="41"/>
      <c r="Q456" s="11"/>
      <c r="R456" s="11"/>
      <c r="S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  <c r="EM456" s="11"/>
      <c r="EN456" s="11"/>
      <c r="EO456" s="11"/>
      <c r="EP456" s="11"/>
      <c r="EQ456" s="11"/>
      <c r="ER456" s="11"/>
      <c r="ES456" s="11"/>
      <c r="ET456" s="11"/>
      <c r="EU456" s="11"/>
      <c r="EV456" s="11"/>
      <c r="EW456" s="11"/>
      <c r="EX456" s="11"/>
      <c r="EY456" s="11"/>
      <c r="EZ456" s="11"/>
      <c r="FA456" s="11"/>
      <c r="FB456" s="11"/>
      <c r="FC456" s="11"/>
      <c r="FD456" s="11"/>
      <c r="FE456" s="11"/>
      <c r="FF456" s="11"/>
      <c r="FG456" s="11"/>
      <c r="FH456" s="11"/>
      <c r="FI456" s="11"/>
      <c r="FJ456" s="11"/>
      <c r="FK456" s="11"/>
      <c r="FL456" s="11"/>
      <c r="FM456" s="11"/>
      <c r="FN456" s="11"/>
      <c r="FO456" s="11"/>
      <c r="FP456" s="11"/>
      <c r="FQ456" s="11"/>
      <c r="FR456" s="11"/>
      <c r="FS456" s="11"/>
      <c r="FT456" s="11"/>
      <c r="FU456" s="11"/>
      <c r="FV456" s="11"/>
      <c r="FW456" s="11"/>
      <c r="FX456" s="11"/>
      <c r="FY456" s="11"/>
      <c r="FZ456" s="11"/>
      <c r="GA456" s="11"/>
      <c r="GB456" s="11"/>
      <c r="GC456" s="11"/>
      <c r="GD456" s="11"/>
      <c r="GE456" s="11"/>
      <c r="GF456" s="11"/>
      <c r="GG456" s="11"/>
      <c r="GH456" s="11"/>
      <c r="GI456" s="11"/>
      <c r="GJ456" s="11"/>
      <c r="GK456" s="11"/>
      <c r="GL456" s="11"/>
      <c r="GM456" s="11"/>
      <c r="GN456" s="11"/>
      <c r="GO456" s="11"/>
      <c r="GP456" s="11"/>
      <c r="GQ456" s="11"/>
      <c r="GR456" s="11"/>
      <c r="GS456" s="11"/>
      <c r="GT456" s="11"/>
      <c r="GU456" s="11"/>
      <c r="GV456" s="11"/>
      <c r="GW456" s="11"/>
      <c r="GX456" s="11"/>
      <c r="GY456" s="11"/>
      <c r="GZ456" s="11"/>
      <c r="HA456" s="11"/>
      <c r="HB456" s="11"/>
      <c r="HC456" s="11"/>
      <c r="HD456" s="11"/>
      <c r="HE456" s="11"/>
      <c r="HF456" s="11"/>
      <c r="HG456" s="11"/>
      <c r="HH456" s="11"/>
      <c r="HI456" s="11"/>
      <c r="HJ456" s="11"/>
      <c r="HK456" s="11"/>
      <c r="HL456" s="11"/>
      <c r="HM456" s="11"/>
      <c r="HN456" s="11"/>
      <c r="HO456" s="11"/>
      <c r="HP456" s="11"/>
      <c r="HQ456" s="11"/>
      <c r="HR456" s="11"/>
      <c r="HS456" s="11"/>
      <c r="HT456" s="11"/>
      <c r="HU456" s="11"/>
      <c r="HV456" s="11"/>
      <c r="HW456" s="11"/>
      <c r="HX456" s="11"/>
      <c r="HY456" s="11"/>
      <c r="HZ456" s="11"/>
      <c r="IA456" s="11"/>
      <c r="IB456" s="11"/>
      <c r="IC456" s="11"/>
      <c r="ID456" s="11"/>
      <c r="IE456" s="11"/>
      <c r="IF456" s="11"/>
      <c r="IG456" s="11"/>
      <c r="IH456" s="11"/>
      <c r="II456" s="11"/>
      <c r="IJ456" s="11"/>
      <c r="IK456" s="11"/>
      <c r="IL456" s="11"/>
      <c r="IM456" s="11"/>
      <c r="IN456" s="11"/>
      <c r="IO456" s="11"/>
      <c r="IP456" s="11"/>
      <c r="IQ456" s="11"/>
      <c r="IR456" s="11"/>
      <c r="IS456" s="11"/>
      <c r="IT456" s="11"/>
      <c r="IU456" s="11"/>
      <c r="IV456" s="11"/>
      <c r="IW456" s="11"/>
      <c r="IX456" s="11"/>
      <c r="IY456" s="11"/>
      <c r="IZ456" s="11"/>
      <c r="JA456" s="11"/>
      <c r="JB456" s="11"/>
      <c r="JC456" s="11"/>
      <c r="JD456" s="11"/>
      <c r="JE456" s="11"/>
      <c r="JF456" s="11"/>
      <c r="JG456" s="11"/>
      <c r="JH456" s="11"/>
      <c r="JI456" s="11"/>
      <c r="JJ456" s="11"/>
      <c r="JK456" s="11"/>
      <c r="JL456" s="11"/>
      <c r="JM456" s="11"/>
      <c r="JN456" s="11"/>
      <c r="JO456" s="11"/>
      <c r="JP456" s="11"/>
      <c r="JQ456" s="11"/>
      <c r="JR456" s="11"/>
      <c r="JS456" s="11"/>
      <c r="JT456" s="11"/>
      <c r="JU456" s="11"/>
      <c r="JV456" s="11"/>
      <c r="JW456" s="11"/>
      <c r="JX456" s="11"/>
      <c r="JY456" s="11"/>
      <c r="JZ456" s="11"/>
      <c r="KA456" s="11"/>
      <c r="KB456" s="11"/>
      <c r="KC456" s="11"/>
      <c r="KD456" s="11"/>
      <c r="KE456" s="11"/>
      <c r="KF456" s="11"/>
      <c r="KG456" s="11"/>
      <c r="KH456" s="11"/>
      <c r="KI456" s="11"/>
      <c r="KJ456" s="11"/>
      <c r="KK456" s="11"/>
      <c r="KL456" s="11"/>
      <c r="KM456" s="11"/>
      <c r="KN456" s="11"/>
      <c r="KO456" s="11"/>
      <c r="KP456" s="11"/>
      <c r="KQ456" s="11"/>
      <c r="KR456" s="11"/>
      <c r="KS456" s="11"/>
      <c r="KT456" s="11"/>
      <c r="KU456" s="11"/>
      <c r="KV456" s="11"/>
      <c r="KW456" s="11"/>
      <c r="KX456" s="11"/>
      <c r="KY456" s="11"/>
      <c r="KZ456" s="11"/>
      <c r="LA456" s="11"/>
      <c r="LB456" s="11"/>
      <c r="LC456" s="11"/>
      <c r="LD456" s="11"/>
      <c r="LE456" s="11"/>
      <c r="LF456" s="11"/>
      <c r="LG456" s="11"/>
      <c r="LH456" s="11"/>
      <c r="LI456" s="11"/>
      <c r="LJ456" s="11"/>
      <c r="LK456" s="11"/>
      <c r="LL456" s="11"/>
      <c r="LM456" s="11"/>
      <c r="LN456" s="11"/>
      <c r="LO456" s="11"/>
      <c r="LP456" s="11"/>
      <c r="LQ456" s="11"/>
      <c r="LR456" s="11"/>
      <c r="LS456" s="11"/>
      <c r="LT456" s="11"/>
      <c r="LU456" s="11"/>
      <c r="LV456" s="11"/>
      <c r="LW456" s="11"/>
      <c r="LX456" s="11"/>
      <c r="LY456" s="11"/>
      <c r="LZ456" s="11"/>
      <c r="MA456" s="11"/>
      <c r="MB456" s="11"/>
      <c r="MC456" s="11"/>
      <c r="MD456" s="11"/>
      <c r="ME456" s="11"/>
      <c r="MF456" s="11"/>
      <c r="MG456" s="11"/>
      <c r="MH456" s="11"/>
      <c r="MI456" s="11"/>
      <c r="MJ456" s="11"/>
      <c r="MK456" s="11"/>
      <c r="ML456" s="11"/>
      <c r="MM456" s="11"/>
      <c r="MN456" s="11"/>
      <c r="MO456" s="11"/>
      <c r="MP456" s="11"/>
      <c r="MQ456" s="11"/>
      <c r="MR456" s="11"/>
      <c r="MS456" s="11"/>
      <c r="MT456" s="11"/>
      <c r="MU456" s="11"/>
      <c r="MV456" s="11"/>
      <c r="MW456" s="11"/>
      <c r="MX456" s="11"/>
      <c r="MY456" s="11"/>
      <c r="MZ456" s="11"/>
      <c r="NA456" s="11"/>
      <c r="NB456" s="11"/>
      <c r="NC456" s="11"/>
      <c r="ND456" s="11"/>
      <c r="NE456" s="11"/>
      <c r="NF456" s="11"/>
      <c r="NG456" s="11"/>
      <c r="NH456" s="11"/>
      <c r="NI456" s="11"/>
      <c r="NJ456" s="11"/>
      <c r="NK456" s="11"/>
      <c r="NL456" s="11"/>
      <c r="NM456" s="11"/>
      <c r="NN456" s="11"/>
      <c r="NO456" s="11"/>
      <c r="NP456" s="11"/>
      <c r="NQ456" s="11"/>
      <c r="NR456" s="11"/>
      <c r="NS456" s="11"/>
      <c r="NT456" s="11"/>
      <c r="NU456" s="11"/>
      <c r="NV456" s="11"/>
      <c r="NW456" s="11"/>
      <c r="NX456" s="11"/>
      <c r="NY456" s="11"/>
      <c r="NZ456" s="11"/>
      <c r="OA456" s="11"/>
      <c r="OB456" s="11"/>
      <c r="OC456" s="11"/>
      <c r="OD456" s="11"/>
      <c r="OE456" s="11"/>
      <c r="OF456" s="11"/>
      <c r="OG456" s="11"/>
      <c r="OH456" s="11"/>
      <c r="OI456" s="11"/>
      <c r="OJ456" s="11"/>
      <c r="OK456" s="11"/>
      <c r="OL456" s="11"/>
      <c r="OM456" s="11"/>
      <c r="ON456" s="11"/>
      <c r="OO456" s="11"/>
      <c r="OP456" s="11"/>
      <c r="OQ456" s="11"/>
      <c r="OR456" s="11"/>
      <c r="OS456" s="11"/>
      <c r="OT456" s="11"/>
      <c r="OU456" s="11"/>
      <c r="OV456" s="11"/>
      <c r="OW456" s="11"/>
      <c r="OX456" s="11"/>
      <c r="OY456" s="11"/>
      <c r="OZ456" s="11"/>
      <c r="PA456" s="11"/>
      <c r="PB456" s="11"/>
      <c r="PC456" s="11"/>
      <c r="PD456" s="11"/>
      <c r="PE456" s="11"/>
      <c r="PF456" s="11"/>
      <c r="PG456" s="11"/>
      <c r="PH456" s="11"/>
      <c r="PI456" s="11"/>
      <c r="PJ456" s="11"/>
      <c r="PK456" s="11"/>
      <c r="PL456" s="11"/>
      <c r="PM456" s="11"/>
      <c r="PN456" s="11"/>
      <c r="PO456" s="11"/>
      <c r="PP456" s="11"/>
      <c r="PQ456" s="11"/>
      <c r="PR456" s="11"/>
      <c r="PS456" s="11"/>
      <c r="PT456" s="11"/>
      <c r="PU456" s="11"/>
      <c r="PV456" s="11"/>
      <c r="PW456" s="11"/>
      <c r="PX456" s="11"/>
      <c r="PY456" s="11"/>
      <c r="PZ456" s="11"/>
      <c r="QA456" s="11"/>
      <c r="QB456" s="11"/>
      <c r="QC456" s="11"/>
      <c r="QD456" s="11"/>
      <c r="QE456" s="11"/>
      <c r="QF456" s="11"/>
      <c r="QG456" s="11"/>
      <c r="QH456" s="11"/>
      <c r="QI456" s="11"/>
      <c r="QJ456" s="11"/>
      <c r="QK456" s="11"/>
      <c r="QL456" s="11"/>
      <c r="QM456" s="11"/>
      <c r="QN456" s="11"/>
      <c r="QO456" s="11"/>
      <c r="QP456" s="11"/>
      <c r="QQ456" s="11"/>
      <c r="QR456" s="11"/>
      <c r="QS456" s="11"/>
      <c r="QT456" s="11"/>
      <c r="QU456" s="11"/>
      <c r="QV456" s="11"/>
      <c r="QW456" s="11"/>
      <c r="QX456" s="11"/>
      <c r="QY456" s="11"/>
      <c r="QZ456" s="11"/>
      <c r="RA456" s="11"/>
      <c r="RB456" s="11"/>
      <c r="RC456" s="11"/>
      <c r="RD456" s="11"/>
      <c r="RE456" s="11"/>
      <c r="RF456" s="11"/>
      <c r="RG456" s="11"/>
      <c r="RH456" s="11"/>
      <c r="RI456" s="11"/>
      <c r="RJ456" s="11"/>
      <c r="RK456" s="11"/>
      <c r="RL456" s="11"/>
      <c r="RM456" s="11"/>
      <c r="RN456" s="11"/>
      <c r="RO456" s="11"/>
      <c r="RP456" s="11"/>
      <c r="RQ456" s="11"/>
      <c r="RR456" s="11"/>
      <c r="RS456" s="11"/>
      <c r="RT456" s="11"/>
      <c r="RU456" s="11"/>
      <c r="RV456" s="11"/>
      <c r="RW456" s="11"/>
      <c r="RX456" s="11"/>
      <c r="RY456" s="11"/>
      <c r="RZ456" s="11"/>
      <c r="SA456" s="11"/>
      <c r="SB456" s="11"/>
      <c r="SC456" s="11"/>
      <c r="SD456" s="11"/>
      <c r="SE456" s="11"/>
      <c r="SF456" s="11"/>
      <c r="SG456" s="11"/>
      <c r="SH456" s="11"/>
      <c r="SI456" s="11"/>
      <c r="SJ456" s="11"/>
      <c r="SK456" s="11"/>
      <c r="SL456" s="11"/>
      <c r="SM456" s="11"/>
      <c r="SN456" s="11"/>
      <c r="SO456" s="11"/>
      <c r="SP456" s="11"/>
      <c r="SQ456" s="11"/>
      <c r="SR456" s="11"/>
      <c r="SS456" s="11"/>
      <c r="ST456" s="11"/>
      <c r="SU456" s="11"/>
      <c r="SV456" s="11"/>
      <c r="SW456" s="11"/>
      <c r="SX456" s="11"/>
      <c r="SY456" s="11"/>
      <c r="SZ456" s="11"/>
      <c r="TA456" s="11"/>
      <c r="TB456" s="11"/>
      <c r="TC456" s="11"/>
      <c r="TD456" s="11"/>
      <c r="TE456" s="11"/>
      <c r="TF456" s="11"/>
      <c r="TG456" s="11"/>
      <c r="TH456" s="11"/>
      <c r="TI456" s="11"/>
      <c r="TJ456" s="11"/>
      <c r="TK456" s="11"/>
      <c r="TL456" s="11"/>
      <c r="TM456" s="11"/>
      <c r="TN456" s="11"/>
      <c r="TO456" s="11"/>
      <c r="TP456" s="11"/>
      <c r="TQ456" s="11"/>
      <c r="TR456" s="11"/>
      <c r="TS456" s="11"/>
      <c r="TT456" s="11"/>
      <c r="TU456" s="11"/>
      <c r="TV456" s="11"/>
      <c r="TW456" s="11"/>
      <c r="TX456" s="11"/>
      <c r="TY456" s="11"/>
      <c r="TZ456" s="11"/>
    </row>
    <row r="457" spans="1:546" x14ac:dyDescent="0.25">
      <c r="A457" s="11"/>
      <c r="F457" s="11"/>
      <c r="K457" s="41"/>
      <c r="L457" s="41"/>
      <c r="Q457" s="11"/>
      <c r="R457" s="11"/>
      <c r="S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  <c r="EM457" s="11"/>
      <c r="EN457" s="11"/>
      <c r="EO457" s="11"/>
      <c r="EP457" s="11"/>
      <c r="EQ457" s="11"/>
      <c r="ER457" s="11"/>
      <c r="ES457" s="11"/>
      <c r="ET457" s="11"/>
      <c r="EU457" s="11"/>
      <c r="EV457" s="11"/>
      <c r="EW457" s="11"/>
      <c r="EX457" s="11"/>
      <c r="EY457" s="11"/>
      <c r="EZ457" s="11"/>
      <c r="FA457" s="11"/>
      <c r="FB457" s="11"/>
      <c r="FC457" s="11"/>
      <c r="FD457" s="11"/>
      <c r="FE457" s="11"/>
      <c r="FF457" s="11"/>
      <c r="FG457" s="11"/>
      <c r="FH457" s="11"/>
      <c r="FI457" s="11"/>
      <c r="FJ457" s="11"/>
      <c r="FK457" s="11"/>
      <c r="FL457" s="11"/>
      <c r="FM457" s="11"/>
      <c r="FN457" s="11"/>
      <c r="FO457" s="11"/>
      <c r="FP457" s="11"/>
      <c r="FQ457" s="11"/>
      <c r="FR457" s="11"/>
      <c r="FS457" s="11"/>
      <c r="FT457" s="11"/>
      <c r="FU457" s="11"/>
      <c r="FV457" s="11"/>
      <c r="FW457" s="11"/>
      <c r="FX457" s="11"/>
      <c r="FY457" s="11"/>
      <c r="FZ457" s="11"/>
      <c r="GA457" s="11"/>
      <c r="GB457" s="11"/>
      <c r="GC457" s="11"/>
      <c r="GD457" s="11"/>
      <c r="GE457" s="11"/>
      <c r="GF457" s="11"/>
      <c r="GG457" s="11"/>
      <c r="GH457" s="11"/>
      <c r="GI457" s="11"/>
      <c r="GJ457" s="11"/>
      <c r="GK457" s="11"/>
      <c r="GL457" s="11"/>
      <c r="GM457" s="11"/>
      <c r="GN457" s="11"/>
      <c r="GO457" s="11"/>
      <c r="GP457" s="11"/>
      <c r="GQ457" s="11"/>
      <c r="GR457" s="11"/>
      <c r="GS457" s="11"/>
      <c r="GT457" s="11"/>
      <c r="GU457" s="11"/>
      <c r="GV457" s="11"/>
      <c r="GW457" s="11"/>
      <c r="GX457" s="11"/>
      <c r="GY457" s="11"/>
      <c r="GZ457" s="11"/>
      <c r="HA457" s="11"/>
      <c r="HB457" s="11"/>
      <c r="HC457" s="11"/>
      <c r="HD457" s="11"/>
      <c r="HE457" s="11"/>
      <c r="HF457" s="11"/>
      <c r="HG457" s="11"/>
      <c r="HH457" s="11"/>
      <c r="HI457" s="11"/>
      <c r="HJ457" s="11"/>
      <c r="HK457" s="11"/>
      <c r="HL457" s="11"/>
      <c r="HM457" s="11"/>
      <c r="HN457" s="11"/>
      <c r="HO457" s="11"/>
      <c r="HP457" s="11"/>
      <c r="HQ457" s="11"/>
      <c r="HR457" s="11"/>
      <c r="HS457" s="11"/>
      <c r="HT457" s="11"/>
      <c r="HU457" s="11"/>
      <c r="HV457" s="11"/>
      <c r="HW457" s="11"/>
      <c r="HX457" s="11"/>
      <c r="HY457" s="11"/>
      <c r="HZ457" s="11"/>
      <c r="IA457" s="11"/>
      <c r="IB457" s="11"/>
      <c r="IC457" s="11"/>
      <c r="ID457" s="11"/>
      <c r="IE457" s="11"/>
      <c r="IF457" s="11"/>
      <c r="IG457" s="11"/>
      <c r="IH457" s="11"/>
      <c r="II457" s="11"/>
      <c r="IJ457" s="11"/>
      <c r="IK457" s="11"/>
      <c r="IL457" s="11"/>
      <c r="IM457" s="11"/>
      <c r="IN457" s="11"/>
      <c r="IO457" s="11"/>
      <c r="IP457" s="11"/>
      <c r="IQ457" s="11"/>
      <c r="IR457" s="11"/>
      <c r="IS457" s="11"/>
      <c r="IT457" s="11"/>
      <c r="IU457" s="11"/>
      <c r="IV457" s="11"/>
      <c r="IW457" s="11"/>
      <c r="IX457" s="11"/>
      <c r="IY457" s="11"/>
      <c r="IZ457" s="11"/>
      <c r="JA457" s="11"/>
      <c r="JB457" s="11"/>
      <c r="JC457" s="11"/>
      <c r="JD457" s="11"/>
      <c r="JE457" s="11"/>
      <c r="JF457" s="11"/>
      <c r="JG457" s="11"/>
      <c r="JH457" s="11"/>
      <c r="JI457" s="11"/>
      <c r="JJ457" s="11"/>
      <c r="JK457" s="11"/>
      <c r="JL457" s="11"/>
      <c r="JM457" s="11"/>
      <c r="JN457" s="11"/>
      <c r="JO457" s="11"/>
      <c r="JP457" s="11"/>
      <c r="JQ457" s="11"/>
      <c r="JR457" s="11"/>
      <c r="JS457" s="11"/>
      <c r="JT457" s="11"/>
      <c r="JU457" s="11"/>
      <c r="JV457" s="11"/>
      <c r="JW457" s="11"/>
      <c r="JX457" s="11"/>
      <c r="JY457" s="11"/>
      <c r="JZ457" s="11"/>
      <c r="KA457" s="11"/>
      <c r="KB457" s="11"/>
      <c r="KC457" s="11"/>
      <c r="KD457" s="11"/>
      <c r="KE457" s="11"/>
      <c r="KF457" s="11"/>
      <c r="KG457" s="11"/>
      <c r="KH457" s="11"/>
      <c r="KI457" s="11"/>
      <c r="KJ457" s="11"/>
      <c r="KK457" s="11"/>
      <c r="KL457" s="11"/>
      <c r="KM457" s="11"/>
      <c r="KN457" s="11"/>
      <c r="KO457" s="11"/>
      <c r="KP457" s="11"/>
      <c r="KQ457" s="11"/>
      <c r="KR457" s="11"/>
      <c r="KS457" s="11"/>
      <c r="KT457" s="11"/>
      <c r="KU457" s="11"/>
      <c r="KV457" s="11"/>
      <c r="KW457" s="11"/>
      <c r="KX457" s="11"/>
      <c r="KY457" s="11"/>
      <c r="KZ457" s="11"/>
      <c r="LA457" s="11"/>
      <c r="LB457" s="11"/>
      <c r="LC457" s="11"/>
      <c r="LD457" s="11"/>
      <c r="LE457" s="11"/>
      <c r="LF457" s="11"/>
      <c r="LG457" s="11"/>
      <c r="LH457" s="11"/>
      <c r="LI457" s="11"/>
      <c r="LJ457" s="11"/>
      <c r="LK457" s="11"/>
      <c r="LL457" s="11"/>
      <c r="LM457" s="11"/>
      <c r="LN457" s="11"/>
      <c r="LO457" s="11"/>
      <c r="LP457" s="11"/>
      <c r="LQ457" s="11"/>
      <c r="LR457" s="11"/>
      <c r="LS457" s="11"/>
      <c r="LT457" s="11"/>
      <c r="LU457" s="11"/>
      <c r="LV457" s="11"/>
      <c r="LW457" s="11"/>
      <c r="LX457" s="11"/>
      <c r="LY457" s="11"/>
      <c r="LZ457" s="11"/>
      <c r="MA457" s="11"/>
      <c r="MB457" s="11"/>
      <c r="MC457" s="11"/>
      <c r="MD457" s="11"/>
      <c r="ME457" s="11"/>
      <c r="MF457" s="11"/>
      <c r="MG457" s="11"/>
      <c r="MH457" s="11"/>
      <c r="MI457" s="11"/>
      <c r="MJ457" s="11"/>
      <c r="MK457" s="11"/>
      <c r="ML457" s="11"/>
      <c r="MM457" s="11"/>
      <c r="MN457" s="11"/>
      <c r="MO457" s="11"/>
      <c r="MP457" s="11"/>
      <c r="MQ457" s="11"/>
      <c r="MR457" s="11"/>
      <c r="MS457" s="11"/>
      <c r="MT457" s="11"/>
      <c r="MU457" s="11"/>
      <c r="MV457" s="11"/>
      <c r="MW457" s="11"/>
      <c r="MX457" s="11"/>
      <c r="MY457" s="11"/>
      <c r="MZ457" s="11"/>
      <c r="NA457" s="11"/>
      <c r="NB457" s="11"/>
      <c r="NC457" s="11"/>
      <c r="ND457" s="11"/>
      <c r="NE457" s="11"/>
      <c r="NF457" s="11"/>
      <c r="NG457" s="11"/>
      <c r="NH457" s="11"/>
      <c r="NI457" s="11"/>
      <c r="NJ457" s="11"/>
      <c r="NK457" s="11"/>
      <c r="NL457" s="11"/>
      <c r="NM457" s="11"/>
      <c r="NN457" s="11"/>
      <c r="NO457" s="11"/>
      <c r="NP457" s="11"/>
      <c r="NQ457" s="11"/>
      <c r="NR457" s="11"/>
      <c r="NS457" s="11"/>
      <c r="NT457" s="11"/>
      <c r="NU457" s="11"/>
      <c r="NV457" s="11"/>
      <c r="NW457" s="11"/>
      <c r="NX457" s="11"/>
      <c r="NY457" s="11"/>
      <c r="NZ457" s="11"/>
      <c r="OA457" s="11"/>
      <c r="OB457" s="11"/>
      <c r="OC457" s="11"/>
      <c r="OD457" s="11"/>
      <c r="OE457" s="11"/>
      <c r="OF457" s="11"/>
      <c r="OG457" s="11"/>
      <c r="OH457" s="11"/>
      <c r="OI457" s="11"/>
      <c r="OJ457" s="11"/>
      <c r="OK457" s="11"/>
      <c r="OL457" s="11"/>
      <c r="OM457" s="11"/>
      <c r="ON457" s="11"/>
      <c r="OO457" s="11"/>
      <c r="OP457" s="11"/>
      <c r="OQ457" s="11"/>
      <c r="OR457" s="11"/>
      <c r="OS457" s="11"/>
      <c r="OT457" s="11"/>
      <c r="OU457" s="11"/>
      <c r="OV457" s="11"/>
      <c r="OW457" s="11"/>
      <c r="OX457" s="11"/>
      <c r="OY457" s="11"/>
      <c r="OZ457" s="11"/>
      <c r="PA457" s="11"/>
      <c r="PB457" s="11"/>
      <c r="PC457" s="11"/>
      <c r="PD457" s="11"/>
      <c r="PE457" s="11"/>
      <c r="PF457" s="11"/>
      <c r="PG457" s="11"/>
      <c r="PH457" s="11"/>
      <c r="PI457" s="11"/>
      <c r="PJ457" s="11"/>
      <c r="PK457" s="11"/>
      <c r="PL457" s="11"/>
      <c r="PM457" s="11"/>
      <c r="PN457" s="11"/>
      <c r="PO457" s="11"/>
      <c r="PP457" s="11"/>
      <c r="PQ457" s="11"/>
      <c r="PR457" s="11"/>
      <c r="PS457" s="11"/>
      <c r="PT457" s="11"/>
      <c r="PU457" s="11"/>
      <c r="PV457" s="11"/>
      <c r="PW457" s="11"/>
      <c r="PX457" s="11"/>
      <c r="PY457" s="11"/>
      <c r="PZ457" s="11"/>
      <c r="QA457" s="11"/>
      <c r="QB457" s="11"/>
      <c r="QC457" s="11"/>
      <c r="QD457" s="11"/>
      <c r="QE457" s="11"/>
      <c r="QF457" s="11"/>
      <c r="QG457" s="11"/>
      <c r="QH457" s="11"/>
      <c r="QI457" s="11"/>
      <c r="QJ457" s="11"/>
      <c r="QK457" s="11"/>
      <c r="QL457" s="11"/>
      <c r="QM457" s="11"/>
      <c r="QN457" s="11"/>
      <c r="QO457" s="11"/>
      <c r="QP457" s="11"/>
      <c r="QQ457" s="11"/>
      <c r="QR457" s="11"/>
      <c r="QS457" s="11"/>
      <c r="QT457" s="11"/>
      <c r="QU457" s="11"/>
      <c r="QV457" s="11"/>
      <c r="QW457" s="11"/>
      <c r="QX457" s="11"/>
      <c r="QY457" s="11"/>
      <c r="QZ457" s="11"/>
      <c r="RA457" s="11"/>
      <c r="RB457" s="11"/>
      <c r="RC457" s="11"/>
      <c r="RD457" s="11"/>
      <c r="RE457" s="11"/>
      <c r="RF457" s="11"/>
      <c r="RG457" s="11"/>
      <c r="RH457" s="11"/>
      <c r="RI457" s="11"/>
      <c r="RJ457" s="11"/>
      <c r="RK457" s="11"/>
      <c r="RL457" s="11"/>
      <c r="RM457" s="11"/>
      <c r="RN457" s="11"/>
      <c r="RO457" s="11"/>
      <c r="RP457" s="11"/>
      <c r="RQ457" s="11"/>
      <c r="RR457" s="11"/>
      <c r="RS457" s="11"/>
      <c r="RT457" s="11"/>
      <c r="RU457" s="11"/>
      <c r="RV457" s="11"/>
      <c r="RW457" s="11"/>
      <c r="RX457" s="11"/>
      <c r="RY457" s="11"/>
      <c r="RZ457" s="11"/>
      <c r="SA457" s="11"/>
      <c r="SB457" s="11"/>
      <c r="SC457" s="11"/>
      <c r="SD457" s="11"/>
      <c r="SE457" s="11"/>
      <c r="SF457" s="11"/>
      <c r="SG457" s="11"/>
      <c r="SH457" s="11"/>
      <c r="SI457" s="11"/>
      <c r="SJ457" s="11"/>
      <c r="SK457" s="11"/>
      <c r="SL457" s="11"/>
      <c r="SM457" s="11"/>
      <c r="SN457" s="11"/>
      <c r="SO457" s="11"/>
      <c r="SP457" s="11"/>
      <c r="SQ457" s="11"/>
      <c r="SR457" s="11"/>
      <c r="SS457" s="11"/>
      <c r="ST457" s="11"/>
      <c r="SU457" s="11"/>
      <c r="SV457" s="11"/>
      <c r="SW457" s="11"/>
      <c r="SX457" s="11"/>
      <c r="SY457" s="11"/>
      <c r="SZ457" s="11"/>
      <c r="TA457" s="11"/>
      <c r="TB457" s="11"/>
      <c r="TC457" s="11"/>
      <c r="TD457" s="11"/>
      <c r="TE457" s="11"/>
      <c r="TF457" s="11"/>
      <c r="TG457" s="11"/>
      <c r="TH457" s="11"/>
      <c r="TI457" s="11"/>
      <c r="TJ457" s="11"/>
      <c r="TK457" s="11"/>
      <c r="TL457" s="11"/>
      <c r="TM457" s="11"/>
      <c r="TN457" s="11"/>
      <c r="TO457" s="11"/>
      <c r="TP457" s="11"/>
      <c r="TQ457" s="11"/>
      <c r="TR457" s="11"/>
      <c r="TS457" s="11"/>
      <c r="TT457" s="11"/>
      <c r="TU457" s="11"/>
      <c r="TV457" s="11"/>
      <c r="TW457" s="11"/>
      <c r="TX457" s="11"/>
      <c r="TY457" s="11"/>
      <c r="TZ457" s="11"/>
    </row>
    <row r="458" spans="1:546" x14ac:dyDescent="0.25">
      <c r="A458" s="11"/>
      <c r="F458" s="11"/>
      <c r="K458" s="41"/>
      <c r="L458" s="41"/>
      <c r="Q458" s="11"/>
      <c r="R458" s="11"/>
      <c r="S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  <c r="EM458" s="11"/>
      <c r="EN458" s="11"/>
      <c r="EO458" s="11"/>
      <c r="EP458" s="11"/>
      <c r="EQ458" s="11"/>
      <c r="ER458" s="11"/>
      <c r="ES458" s="11"/>
      <c r="ET458" s="11"/>
      <c r="EU458" s="11"/>
      <c r="EV458" s="11"/>
      <c r="EW458" s="11"/>
      <c r="EX458" s="11"/>
      <c r="EY458" s="11"/>
      <c r="EZ458" s="11"/>
      <c r="FA458" s="11"/>
      <c r="FB458" s="11"/>
      <c r="FC458" s="11"/>
      <c r="FD458" s="11"/>
      <c r="FE458" s="11"/>
      <c r="FF458" s="11"/>
      <c r="FG458" s="11"/>
      <c r="FH458" s="11"/>
      <c r="FI458" s="11"/>
      <c r="FJ458" s="11"/>
      <c r="FK458" s="11"/>
      <c r="FL458" s="11"/>
      <c r="FM458" s="11"/>
      <c r="FN458" s="11"/>
      <c r="FO458" s="11"/>
      <c r="FP458" s="11"/>
      <c r="FQ458" s="11"/>
      <c r="FR458" s="11"/>
      <c r="FS458" s="11"/>
      <c r="FT458" s="11"/>
      <c r="FU458" s="11"/>
      <c r="FV458" s="11"/>
      <c r="FW458" s="11"/>
      <c r="FX458" s="11"/>
      <c r="FY458" s="11"/>
      <c r="FZ458" s="11"/>
      <c r="GA458" s="11"/>
      <c r="GB458" s="11"/>
      <c r="GC458" s="11"/>
      <c r="GD458" s="11"/>
      <c r="GE458" s="11"/>
      <c r="GF458" s="11"/>
      <c r="GG458" s="11"/>
      <c r="GH458" s="11"/>
      <c r="GI458" s="11"/>
      <c r="GJ458" s="11"/>
      <c r="GK458" s="11"/>
      <c r="GL458" s="11"/>
      <c r="GM458" s="11"/>
      <c r="GN458" s="11"/>
      <c r="GO458" s="11"/>
      <c r="GP458" s="11"/>
      <c r="GQ458" s="11"/>
      <c r="GR458" s="11"/>
      <c r="GS458" s="11"/>
      <c r="GT458" s="11"/>
      <c r="GU458" s="11"/>
      <c r="GV458" s="11"/>
      <c r="GW458" s="11"/>
      <c r="GX458" s="11"/>
      <c r="GY458" s="11"/>
      <c r="GZ458" s="11"/>
      <c r="HA458" s="11"/>
      <c r="HB458" s="11"/>
      <c r="HC458" s="11"/>
      <c r="HD458" s="11"/>
      <c r="HE458" s="11"/>
      <c r="HF458" s="11"/>
      <c r="HG458" s="11"/>
      <c r="HH458" s="11"/>
      <c r="HI458" s="11"/>
      <c r="HJ458" s="11"/>
      <c r="HK458" s="11"/>
      <c r="HL458" s="11"/>
      <c r="HM458" s="11"/>
      <c r="HN458" s="11"/>
      <c r="HO458" s="11"/>
      <c r="HP458" s="11"/>
      <c r="HQ458" s="11"/>
      <c r="HR458" s="11"/>
      <c r="HS458" s="11"/>
      <c r="HT458" s="11"/>
      <c r="HU458" s="11"/>
      <c r="HV458" s="11"/>
      <c r="HW458" s="11"/>
      <c r="HX458" s="11"/>
      <c r="HY458" s="11"/>
      <c r="HZ458" s="11"/>
      <c r="IA458" s="11"/>
      <c r="IB458" s="11"/>
      <c r="IC458" s="11"/>
      <c r="ID458" s="11"/>
      <c r="IE458" s="11"/>
      <c r="IF458" s="11"/>
      <c r="IG458" s="11"/>
      <c r="IH458" s="11"/>
      <c r="II458" s="11"/>
      <c r="IJ458" s="11"/>
      <c r="IK458" s="11"/>
      <c r="IL458" s="11"/>
      <c r="IM458" s="11"/>
      <c r="IN458" s="11"/>
      <c r="IO458" s="11"/>
      <c r="IP458" s="11"/>
      <c r="IQ458" s="11"/>
      <c r="IR458" s="11"/>
      <c r="IS458" s="11"/>
      <c r="IT458" s="11"/>
      <c r="IU458" s="11"/>
      <c r="IV458" s="11"/>
      <c r="IW458" s="11"/>
      <c r="IX458" s="11"/>
      <c r="IY458" s="11"/>
      <c r="IZ458" s="11"/>
      <c r="JA458" s="11"/>
      <c r="JB458" s="11"/>
      <c r="JC458" s="11"/>
      <c r="JD458" s="11"/>
      <c r="JE458" s="11"/>
      <c r="JF458" s="11"/>
      <c r="JG458" s="11"/>
      <c r="JH458" s="11"/>
      <c r="JI458" s="11"/>
      <c r="JJ458" s="11"/>
      <c r="JK458" s="11"/>
      <c r="JL458" s="11"/>
      <c r="JM458" s="11"/>
      <c r="JN458" s="11"/>
      <c r="JO458" s="11"/>
      <c r="JP458" s="11"/>
      <c r="JQ458" s="11"/>
      <c r="JR458" s="11"/>
      <c r="JS458" s="11"/>
      <c r="JT458" s="11"/>
      <c r="JU458" s="11"/>
      <c r="JV458" s="11"/>
      <c r="JW458" s="11"/>
      <c r="JX458" s="11"/>
      <c r="JY458" s="11"/>
      <c r="JZ458" s="11"/>
      <c r="KA458" s="11"/>
      <c r="KB458" s="11"/>
      <c r="KC458" s="11"/>
      <c r="KD458" s="11"/>
      <c r="KE458" s="11"/>
      <c r="KF458" s="11"/>
      <c r="KG458" s="11"/>
      <c r="KH458" s="11"/>
      <c r="KI458" s="11"/>
      <c r="KJ458" s="11"/>
      <c r="KK458" s="11"/>
      <c r="KL458" s="11"/>
      <c r="KM458" s="11"/>
      <c r="KN458" s="11"/>
      <c r="KO458" s="11"/>
      <c r="KP458" s="11"/>
      <c r="KQ458" s="11"/>
      <c r="KR458" s="11"/>
      <c r="KS458" s="11"/>
      <c r="KT458" s="11"/>
      <c r="KU458" s="11"/>
      <c r="KV458" s="11"/>
      <c r="KW458" s="11"/>
      <c r="KX458" s="11"/>
      <c r="KY458" s="11"/>
      <c r="KZ458" s="11"/>
      <c r="LA458" s="11"/>
      <c r="LB458" s="11"/>
      <c r="LC458" s="11"/>
      <c r="LD458" s="11"/>
      <c r="LE458" s="11"/>
      <c r="LF458" s="11"/>
      <c r="LG458" s="11"/>
      <c r="LH458" s="11"/>
      <c r="LI458" s="11"/>
      <c r="LJ458" s="11"/>
      <c r="LK458" s="11"/>
      <c r="LL458" s="11"/>
      <c r="LM458" s="11"/>
      <c r="LN458" s="11"/>
      <c r="LO458" s="11"/>
      <c r="LP458" s="11"/>
      <c r="LQ458" s="11"/>
      <c r="LR458" s="11"/>
      <c r="LS458" s="11"/>
      <c r="LT458" s="11"/>
      <c r="LU458" s="11"/>
      <c r="LV458" s="11"/>
      <c r="LW458" s="11"/>
      <c r="LX458" s="11"/>
      <c r="LY458" s="11"/>
      <c r="LZ458" s="11"/>
      <c r="MA458" s="11"/>
      <c r="MB458" s="11"/>
      <c r="MC458" s="11"/>
      <c r="MD458" s="11"/>
      <c r="ME458" s="11"/>
      <c r="MF458" s="11"/>
      <c r="MG458" s="11"/>
      <c r="MH458" s="11"/>
      <c r="MI458" s="11"/>
      <c r="MJ458" s="11"/>
      <c r="MK458" s="11"/>
      <c r="ML458" s="11"/>
      <c r="MM458" s="11"/>
      <c r="MN458" s="11"/>
      <c r="MO458" s="11"/>
      <c r="MP458" s="11"/>
      <c r="MQ458" s="11"/>
      <c r="MR458" s="11"/>
      <c r="MS458" s="11"/>
      <c r="MT458" s="11"/>
      <c r="MU458" s="11"/>
      <c r="MV458" s="11"/>
      <c r="MW458" s="11"/>
      <c r="MX458" s="11"/>
      <c r="MY458" s="11"/>
      <c r="MZ458" s="11"/>
      <c r="NA458" s="11"/>
      <c r="NB458" s="11"/>
      <c r="NC458" s="11"/>
      <c r="ND458" s="11"/>
      <c r="NE458" s="11"/>
      <c r="NF458" s="11"/>
      <c r="NG458" s="11"/>
      <c r="NH458" s="11"/>
      <c r="NI458" s="11"/>
      <c r="NJ458" s="11"/>
      <c r="NK458" s="11"/>
      <c r="NL458" s="11"/>
      <c r="NM458" s="11"/>
      <c r="NN458" s="11"/>
      <c r="NO458" s="11"/>
      <c r="NP458" s="11"/>
      <c r="NQ458" s="11"/>
      <c r="NR458" s="11"/>
      <c r="NS458" s="11"/>
      <c r="NT458" s="11"/>
      <c r="NU458" s="11"/>
      <c r="NV458" s="11"/>
      <c r="NW458" s="11"/>
      <c r="NX458" s="11"/>
      <c r="NY458" s="11"/>
      <c r="NZ458" s="11"/>
      <c r="OA458" s="11"/>
      <c r="OB458" s="11"/>
      <c r="OC458" s="11"/>
      <c r="OD458" s="11"/>
      <c r="OE458" s="11"/>
      <c r="OF458" s="11"/>
      <c r="OG458" s="11"/>
      <c r="OH458" s="11"/>
      <c r="OI458" s="11"/>
      <c r="OJ458" s="11"/>
      <c r="OK458" s="11"/>
      <c r="OL458" s="11"/>
      <c r="OM458" s="11"/>
      <c r="ON458" s="11"/>
      <c r="OO458" s="11"/>
      <c r="OP458" s="11"/>
      <c r="OQ458" s="11"/>
      <c r="OR458" s="11"/>
      <c r="OS458" s="11"/>
      <c r="OT458" s="11"/>
      <c r="OU458" s="11"/>
      <c r="OV458" s="11"/>
      <c r="OW458" s="11"/>
      <c r="OX458" s="11"/>
      <c r="OY458" s="11"/>
      <c r="OZ458" s="11"/>
      <c r="PA458" s="11"/>
      <c r="PB458" s="11"/>
      <c r="PC458" s="11"/>
      <c r="PD458" s="11"/>
      <c r="PE458" s="11"/>
      <c r="PF458" s="11"/>
      <c r="PG458" s="11"/>
      <c r="PH458" s="11"/>
      <c r="PI458" s="11"/>
      <c r="PJ458" s="11"/>
      <c r="PK458" s="11"/>
      <c r="PL458" s="11"/>
      <c r="PM458" s="11"/>
      <c r="PN458" s="11"/>
      <c r="PO458" s="11"/>
      <c r="PP458" s="11"/>
      <c r="PQ458" s="11"/>
      <c r="PR458" s="11"/>
      <c r="PS458" s="11"/>
      <c r="PT458" s="11"/>
      <c r="PU458" s="11"/>
      <c r="PV458" s="11"/>
      <c r="PW458" s="11"/>
      <c r="PX458" s="11"/>
      <c r="PY458" s="11"/>
      <c r="PZ458" s="11"/>
      <c r="QA458" s="11"/>
      <c r="QB458" s="11"/>
      <c r="QC458" s="11"/>
      <c r="QD458" s="11"/>
      <c r="QE458" s="11"/>
      <c r="QF458" s="11"/>
      <c r="QG458" s="11"/>
      <c r="QH458" s="11"/>
      <c r="QI458" s="11"/>
      <c r="QJ458" s="11"/>
      <c r="QK458" s="11"/>
      <c r="QL458" s="11"/>
      <c r="QM458" s="11"/>
      <c r="QN458" s="11"/>
      <c r="QO458" s="11"/>
      <c r="QP458" s="11"/>
      <c r="QQ458" s="11"/>
      <c r="QR458" s="11"/>
      <c r="QS458" s="11"/>
      <c r="QT458" s="11"/>
      <c r="QU458" s="11"/>
      <c r="QV458" s="11"/>
      <c r="QW458" s="11"/>
      <c r="QX458" s="11"/>
      <c r="QY458" s="11"/>
      <c r="QZ458" s="11"/>
      <c r="RA458" s="11"/>
      <c r="RB458" s="11"/>
      <c r="RC458" s="11"/>
      <c r="RD458" s="11"/>
      <c r="RE458" s="11"/>
      <c r="RF458" s="11"/>
      <c r="RG458" s="11"/>
      <c r="RH458" s="11"/>
      <c r="RI458" s="11"/>
      <c r="RJ458" s="11"/>
      <c r="RK458" s="11"/>
      <c r="RL458" s="11"/>
      <c r="RM458" s="11"/>
      <c r="RN458" s="11"/>
      <c r="RO458" s="11"/>
      <c r="RP458" s="11"/>
      <c r="RQ458" s="11"/>
      <c r="RR458" s="11"/>
      <c r="RS458" s="11"/>
      <c r="RT458" s="11"/>
      <c r="RU458" s="11"/>
      <c r="RV458" s="11"/>
      <c r="RW458" s="11"/>
      <c r="RX458" s="11"/>
      <c r="RY458" s="11"/>
      <c r="RZ458" s="11"/>
      <c r="SA458" s="11"/>
      <c r="SB458" s="11"/>
      <c r="SC458" s="11"/>
      <c r="SD458" s="11"/>
      <c r="SE458" s="11"/>
      <c r="SF458" s="11"/>
      <c r="SG458" s="11"/>
      <c r="SH458" s="11"/>
      <c r="SI458" s="11"/>
      <c r="SJ458" s="11"/>
      <c r="SK458" s="11"/>
      <c r="SL458" s="11"/>
      <c r="SM458" s="11"/>
      <c r="SN458" s="11"/>
      <c r="SO458" s="11"/>
      <c r="SP458" s="11"/>
      <c r="SQ458" s="11"/>
      <c r="SR458" s="11"/>
      <c r="SS458" s="11"/>
      <c r="ST458" s="11"/>
      <c r="SU458" s="11"/>
      <c r="SV458" s="11"/>
      <c r="SW458" s="11"/>
      <c r="SX458" s="11"/>
      <c r="SY458" s="11"/>
      <c r="SZ458" s="11"/>
      <c r="TA458" s="11"/>
      <c r="TB458" s="11"/>
      <c r="TC458" s="11"/>
      <c r="TD458" s="11"/>
      <c r="TE458" s="11"/>
      <c r="TF458" s="11"/>
      <c r="TG458" s="11"/>
      <c r="TH458" s="11"/>
      <c r="TI458" s="11"/>
      <c r="TJ458" s="11"/>
      <c r="TK458" s="11"/>
      <c r="TL458" s="11"/>
      <c r="TM458" s="11"/>
      <c r="TN458" s="11"/>
      <c r="TO458" s="11"/>
      <c r="TP458" s="11"/>
      <c r="TQ458" s="11"/>
      <c r="TR458" s="11"/>
      <c r="TS458" s="11"/>
      <c r="TT458" s="11"/>
      <c r="TU458" s="11"/>
      <c r="TV458" s="11"/>
      <c r="TW458" s="11"/>
      <c r="TX458" s="11"/>
      <c r="TY458" s="11"/>
      <c r="TZ458" s="11"/>
    </row>
    <row r="459" spans="1:546" x14ac:dyDescent="0.25">
      <c r="A459" s="11"/>
      <c r="F459" s="11"/>
      <c r="K459" s="41"/>
      <c r="L459" s="41"/>
      <c r="Q459" s="11"/>
      <c r="R459" s="11"/>
      <c r="S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  <c r="EM459" s="11"/>
      <c r="EN459" s="11"/>
      <c r="EO459" s="11"/>
      <c r="EP459" s="11"/>
      <c r="EQ459" s="11"/>
      <c r="ER459" s="11"/>
      <c r="ES459" s="11"/>
      <c r="ET459" s="11"/>
      <c r="EU459" s="11"/>
      <c r="EV459" s="11"/>
      <c r="EW459" s="11"/>
      <c r="EX459" s="11"/>
      <c r="EY459" s="11"/>
      <c r="EZ459" s="11"/>
      <c r="FA459" s="11"/>
      <c r="FB459" s="11"/>
      <c r="FC459" s="11"/>
      <c r="FD459" s="11"/>
      <c r="FE459" s="11"/>
      <c r="FF459" s="11"/>
      <c r="FG459" s="11"/>
      <c r="FH459" s="11"/>
      <c r="FI459" s="11"/>
      <c r="FJ459" s="11"/>
      <c r="FK459" s="11"/>
      <c r="FL459" s="11"/>
      <c r="FM459" s="11"/>
      <c r="FN459" s="11"/>
      <c r="FO459" s="11"/>
      <c r="FP459" s="11"/>
      <c r="FQ459" s="11"/>
      <c r="FR459" s="11"/>
      <c r="FS459" s="11"/>
      <c r="FT459" s="11"/>
      <c r="FU459" s="11"/>
      <c r="FV459" s="11"/>
      <c r="FW459" s="11"/>
      <c r="FX459" s="11"/>
      <c r="FY459" s="11"/>
      <c r="FZ459" s="11"/>
      <c r="GA459" s="11"/>
      <c r="GB459" s="11"/>
      <c r="GC459" s="11"/>
      <c r="GD459" s="11"/>
      <c r="GE459" s="11"/>
      <c r="GF459" s="11"/>
      <c r="GG459" s="11"/>
      <c r="GH459" s="11"/>
      <c r="GI459" s="11"/>
      <c r="GJ459" s="11"/>
      <c r="GK459" s="11"/>
      <c r="GL459" s="11"/>
      <c r="GM459" s="11"/>
      <c r="GN459" s="11"/>
      <c r="GO459" s="11"/>
      <c r="GP459" s="11"/>
      <c r="GQ459" s="11"/>
      <c r="GR459" s="11"/>
      <c r="GS459" s="11"/>
      <c r="GT459" s="11"/>
      <c r="GU459" s="11"/>
      <c r="GV459" s="11"/>
      <c r="GW459" s="11"/>
      <c r="GX459" s="11"/>
      <c r="GY459" s="11"/>
      <c r="GZ459" s="11"/>
      <c r="HA459" s="11"/>
      <c r="HB459" s="11"/>
      <c r="HC459" s="11"/>
      <c r="HD459" s="11"/>
      <c r="HE459" s="11"/>
      <c r="HF459" s="11"/>
      <c r="HG459" s="11"/>
      <c r="HH459" s="11"/>
      <c r="HI459" s="11"/>
      <c r="HJ459" s="11"/>
      <c r="HK459" s="11"/>
      <c r="HL459" s="11"/>
      <c r="HM459" s="11"/>
      <c r="HN459" s="11"/>
      <c r="HO459" s="11"/>
      <c r="HP459" s="11"/>
      <c r="HQ459" s="11"/>
      <c r="HR459" s="11"/>
      <c r="HS459" s="11"/>
      <c r="HT459" s="11"/>
      <c r="HU459" s="11"/>
      <c r="HV459" s="11"/>
      <c r="HW459" s="11"/>
      <c r="HX459" s="11"/>
      <c r="HY459" s="11"/>
      <c r="HZ459" s="11"/>
      <c r="IA459" s="11"/>
      <c r="IB459" s="11"/>
      <c r="IC459" s="11"/>
      <c r="ID459" s="11"/>
      <c r="IE459" s="11"/>
      <c r="IF459" s="11"/>
      <c r="IG459" s="11"/>
      <c r="IH459" s="11"/>
      <c r="II459" s="11"/>
      <c r="IJ459" s="11"/>
      <c r="IK459" s="11"/>
      <c r="IL459" s="11"/>
      <c r="IM459" s="11"/>
      <c r="IN459" s="11"/>
      <c r="IO459" s="11"/>
      <c r="IP459" s="11"/>
      <c r="IQ459" s="11"/>
      <c r="IR459" s="11"/>
      <c r="IS459" s="11"/>
      <c r="IT459" s="11"/>
      <c r="IU459" s="11"/>
      <c r="IV459" s="11"/>
      <c r="IW459" s="11"/>
      <c r="IX459" s="11"/>
      <c r="IY459" s="11"/>
      <c r="IZ459" s="11"/>
      <c r="JA459" s="11"/>
      <c r="JB459" s="11"/>
      <c r="JC459" s="11"/>
      <c r="JD459" s="11"/>
      <c r="JE459" s="11"/>
      <c r="JF459" s="11"/>
      <c r="JG459" s="11"/>
      <c r="JH459" s="11"/>
      <c r="JI459" s="11"/>
      <c r="JJ459" s="11"/>
      <c r="JK459" s="11"/>
      <c r="JL459" s="11"/>
      <c r="JM459" s="11"/>
      <c r="JN459" s="11"/>
      <c r="JO459" s="11"/>
      <c r="JP459" s="11"/>
      <c r="JQ459" s="11"/>
      <c r="JR459" s="11"/>
      <c r="JS459" s="11"/>
      <c r="JT459" s="11"/>
      <c r="JU459" s="11"/>
      <c r="JV459" s="11"/>
      <c r="JW459" s="11"/>
      <c r="JX459" s="11"/>
      <c r="JY459" s="11"/>
      <c r="JZ459" s="11"/>
      <c r="KA459" s="11"/>
      <c r="KB459" s="11"/>
      <c r="KC459" s="11"/>
      <c r="KD459" s="11"/>
      <c r="KE459" s="11"/>
      <c r="KF459" s="11"/>
      <c r="KG459" s="11"/>
      <c r="KH459" s="11"/>
      <c r="KI459" s="11"/>
      <c r="KJ459" s="11"/>
      <c r="KK459" s="11"/>
      <c r="KL459" s="11"/>
      <c r="KM459" s="11"/>
      <c r="KN459" s="11"/>
      <c r="KO459" s="11"/>
      <c r="KP459" s="11"/>
      <c r="KQ459" s="11"/>
      <c r="KR459" s="11"/>
      <c r="KS459" s="11"/>
      <c r="KT459" s="11"/>
      <c r="KU459" s="11"/>
      <c r="KV459" s="11"/>
      <c r="KW459" s="11"/>
      <c r="KX459" s="11"/>
      <c r="KY459" s="11"/>
      <c r="KZ459" s="11"/>
      <c r="LA459" s="11"/>
      <c r="LB459" s="11"/>
      <c r="LC459" s="11"/>
      <c r="LD459" s="11"/>
      <c r="LE459" s="11"/>
      <c r="LF459" s="11"/>
      <c r="LG459" s="11"/>
      <c r="LH459" s="11"/>
      <c r="LI459" s="11"/>
      <c r="LJ459" s="11"/>
      <c r="LK459" s="11"/>
      <c r="LL459" s="11"/>
      <c r="LM459" s="11"/>
      <c r="LN459" s="11"/>
      <c r="LO459" s="11"/>
      <c r="LP459" s="11"/>
      <c r="LQ459" s="11"/>
      <c r="LR459" s="11"/>
      <c r="LS459" s="11"/>
      <c r="LT459" s="11"/>
      <c r="LU459" s="11"/>
      <c r="LV459" s="11"/>
      <c r="LW459" s="11"/>
      <c r="LX459" s="11"/>
      <c r="LY459" s="11"/>
      <c r="LZ459" s="11"/>
      <c r="MA459" s="11"/>
      <c r="MB459" s="11"/>
      <c r="MC459" s="11"/>
      <c r="MD459" s="11"/>
      <c r="ME459" s="11"/>
      <c r="MF459" s="11"/>
      <c r="MG459" s="11"/>
      <c r="MH459" s="11"/>
      <c r="MI459" s="11"/>
      <c r="MJ459" s="11"/>
      <c r="MK459" s="11"/>
      <c r="ML459" s="11"/>
      <c r="MM459" s="11"/>
      <c r="MN459" s="11"/>
      <c r="MO459" s="11"/>
      <c r="MP459" s="11"/>
      <c r="MQ459" s="11"/>
      <c r="MR459" s="11"/>
      <c r="MS459" s="11"/>
      <c r="MT459" s="11"/>
      <c r="MU459" s="11"/>
      <c r="MV459" s="11"/>
      <c r="MW459" s="11"/>
      <c r="MX459" s="11"/>
      <c r="MY459" s="11"/>
      <c r="MZ459" s="11"/>
      <c r="NA459" s="11"/>
      <c r="NB459" s="11"/>
      <c r="NC459" s="11"/>
      <c r="ND459" s="11"/>
      <c r="NE459" s="11"/>
      <c r="NF459" s="11"/>
      <c r="NG459" s="11"/>
      <c r="NH459" s="11"/>
      <c r="NI459" s="11"/>
      <c r="NJ459" s="11"/>
      <c r="NK459" s="11"/>
      <c r="NL459" s="11"/>
      <c r="NM459" s="11"/>
      <c r="NN459" s="11"/>
      <c r="NO459" s="11"/>
      <c r="NP459" s="11"/>
      <c r="NQ459" s="11"/>
      <c r="NR459" s="11"/>
      <c r="NS459" s="11"/>
      <c r="NT459" s="11"/>
      <c r="NU459" s="11"/>
      <c r="NV459" s="11"/>
      <c r="NW459" s="11"/>
      <c r="NX459" s="11"/>
      <c r="NY459" s="11"/>
      <c r="NZ459" s="11"/>
      <c r="OA459" s="11"/>
      <c r="OB459" s="11"/>
      <c r="OC459" s="11"/>
      <c r="OD459" s="11"/>
      <c r="OE459" s="11"/>
      <c r="OF459" s="11"/>
      <c r="OG459" s="11"/>
      <c r="OH459" s="11"/>
      <c r="OI459" s="11"/>
      <c r="OJ459" s="11"/>
      <c r="OK459" s="11"/>
      <c r="OL459" s="11"/>
      <c r="OM459" s="11"/>
      <c r="ON459" s="11"/>
      <c r="OO459" s="11"/>
      <c r="OP459" s="11"/>
      <c r="OQ459" s="11"/>
      <c r="OR459" s="11"/>
      <c r="OS459" s="11"/>
      <c r="OT459" s="11"/>
      <c r="OU459" s="11"/>
      <c r="OV459" s="11"/>
      <c r="OW459" s="11"/>
      <c r="OX459" s="11"/>
      <c r="OY459" s="11"/>
      <c r="OZ459" s="11"/>
      <c r="PA459" s="11"/>
      <c r="PB459" s="11"/>
      <c r="PC459" s="11"/>
      <c r="PD459" s="11"/>
      <c r="PE459" s="11"/>
      <c r="PF459" s="11"/>
      <c r="PG459" s="11"/>
      <c r="PH459" s="11"/>
      <c r="PI459" s="11"/>
      <c r="PJ459" s="11"/>
      <c r="PK459" s="11"/>
      <c r="PL459" s="11"/>
      <c r="PM459" s="11"/>
      <c r="PN459" s="11"/>
      <c r="PO459" s="11"/>
      <c r="PP459" s="11"/>
      <c r="PQ459" s="11"/>
      <c r="PR459" s="11"/>
      <c r="PS459" s="11"/>
      <c r="PT459" s="11"/>
      <c r="PU459" s="11"/>
      <c r="PV459" s="11"/>
      <c r="PW459" s="11"/>
      <c r="PX459" s="11"/>
      <c r="PY459" s="11"/>
      <c r="PZ459" s="11"/>
      <c r="QA459" s="11"/>
      <c r="QB459" s="11"/>
      <c r="QC459" s="11"/>
      <c r="QD459" s="11"/>
      <c r="QE459" s="11"/>
      <c r="QF459" s="11"/>
      <c r="QG459" s="11"/>
      <c r="QH459" s="11"/>
      <c r="QI459" s="11"/>
      <c r="QJ459" s="11"/>
      <c r="QK459" s="11"/>
      <c r="QL459" s="11"/>
      <c r="QM459" s="11"/>
      <c r="QN459" s="11"/>
      <c r="QO459" s="11"/>
      <c r="QP459" s="11"/>
      <c r="QQ459" s="11"/>
      <c r="QR459" s="11"/>
      <c r="QS459" s="11"/>
      <c r="QT459" s="11"/>
      <c r="QU459" s="11"/>
      <c r="QV459" s="11"/>
      <c r="QW459" s="11"/>
      <c r="QX459" s="11"/>
      <c r="QY459" s="11"/>
      <c r="QZ459" s="11"/>
      <c r="RA459" s="11"/>
      <c r="RB459" s="11"/>
      <c r="RC459" s="11"/>
      <c r="RD459" s="11"/>
      <c r="RE459" s="11"/>
      <c r="RF459" s="11"/>
      <c r="RG459" s="11"/>
      <c r="RH459" s="11"/>
      <c r="RI459" s="11"/>
      <c r="RJ459" s="11"/>
      <c r="RK459" s="11"/>
      <c r="RL459" s="11"/>
      <c r="RM459" s="11"/>
      <c r="RN459" s="11"/>
      <c r="RO459" s="11"/>
      <c r="RP459" s="11"/>
      <c r="RQ459" s="11"/>
      <c r="RR459" s="11"/>
      <c r="RS459" s="11"/>
      <c r="RT459" s="11"/>
      <c r="RU459" s="11"/>
      <c r="RV459" s="11"/>
      <c r="RW459" s="11"/>
      <c r="RX459" s="11"/>
      <c r="RY459" s="11"/>
      <c r="RZ459" s="11"/>
      <c r="SA459" s="11"/>
      <c r="SB459" s="11"/>
      <c r="SC459" s="11"/>
      <c r="SD459" s="11"/>
      <c r="SE459" s="11"/>
      <c r="SF459" s="11"/>
      <c r="SG459" s="11"/>
      <c r="SH459" s="11"/>
      <c r="SI459" s="11"/>
      <c r="SJ459" s="11"/>
      <c r="SK459" s="11"/>
      <c r="SL459" s="11"/>
      <c r="SM459" s="11"/>
      <c r="SN459" s="11"/>
      <c r="SO459" s="11"/>
      <c r="SP459" s="11"/>
      <c r="SQ459" s="11"/>
      <c r="SR459" s="11"/>
      <c r="SS459" s="11"/>
      <c r="ST459" s="11"/>
      <c r="SU459" s="11"/>
      <c r="SV459" s="11"/>
      <c r="SW459" s="11"/>
      <c r="SX459" s="11"/>
      <c r="SY459" s="11"/>
      <c r="SZ459" s="11"/>
      <c r="TA459" s="11"/>
      <c r="TB459" s="11"/>
      <c r="TC459" s="11"/>
      <c r="TD459" s="11"/>
      <c r="TE459" s="11"/>
      <c r="TF459" s="11"/>
      <c r="TG459" s="11"/>
      <c r="TH459" s="11"/>
      <c r="TI459" s="11"/>
      <c r="TJ459" s="11"/>
      <c r="TK459" s="11"/>
      <c r="TL459" s="11"/>
      <c r="TM459" s="11"/>
      <c r="TN459" s="11"/>
      <c r="TO459" s="11"/>
      <c r="TP459" s="11"/>
      <c r="TQ459" s="11"/>
      <c r="TR459" s="11"/>
      <c r="TS459" s="11"/>
      <c r="TT459" s="11"/>
      <c r="TU459" s="11"/>
      <c r="TV459" s="11"/>
      <c r="TW459" s="11"/>
      <c r="TX459" s="11"/>
      <c r="TY459" s="11"/>
      <c r="TZ459" s="11"/>
    </row>
    <row r="460" spans="1:546" x14ac:dyDescent="0.25">
      <c r="A460" s="11"/>
      <c r="F460" s="11"/>
      <c r="K460" s="41"/>
      <c r="L460" s="41"/>
      <c r="Q460" s="11"/>
      <c r="R460" s="11"/>
      <c r="S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  <c r="EM460" s="11"/>
      <c r="EN460" s="11"/>
      <c r="EO460" s="11"/>
      <c r="EP460" s="11"/>
      <c r="EQ460" s="11"/>
      <c r="ER460" s="11"/>
      <c r="ES460" s="11"/>
      <c r="ET460" s="11"/>
      <c r="EU460" s="11"/>
      <c r="EV460" s="11"/>
      <c r="EW460" s="11"/>
      <c r="EX460" s="11"/>
      <c r="EY460" s="11"/>
      <c r="EZ460" s="11"/>
      <c r="FA460" s="11"/>
      <c r="FB460" s="11"/>
      <c r="FC460" s="11"/>
      <c r="FD460" s="11"/>
      <c r="FE460" s="11"/>
      <c r="FF460" s="11"/>
      <c r="FG460" s="11"/>
      <c r="FH460" s="11"/>
      <c r="FI460" s="11"/>
      <c r="FJ460" s="11"/>
      <c r="FK460" s="11"/>
      <c r="FL460" s="11"/>
      <c r="FM460" s="11"/>
      <c r="FN460" s="11"/>
      <c r="FO460" s="11"/>
      <c r="FP460" s="11"/>
      <c r="FQ460" s="11"/>
      <c r="FR460" s="11"/>
      <c r="FS460" s="11"/>
      <c r="FT460" s="11"/>
      <c r="FU460" s="11"/>
      <c r="FV460" s="11"/>
      <c r="FW460" s="11"/>
      <c r="FX460" s="11"/>
      <c r="FY460" s="11"/>
      <c r="FZ460" s="11"/>
      <c r="GA460" s="11"/>
      <c r="GB460" s="11"/>
      <c r="GC460" s="11"/>
      <c r="GD460" s="11"/>
      <c r="GE460" s="11"/>
      <c r="GF460" s="11"/>
      <c r="GG460" s="11"/>
      <c r="GH460" s="11"/>
      <c r="GI460" s="11"/>
      <c r="GJ460" s="11"/>
      <c r="GK460" s="11"/>
      <c r="GL460" s="11"/>
      <c r="GM460" s="11"/>
      <c r="GN460" s="11"/>
      <c r="GO460" s="11"/>
      <c r="GP460" s="11"/>
      <c r="GQ460" s="11"/>
      <c r="GR460" s="11"/>
      <c r="GS460" s="11"/>
      <c r="GT460" s="11"/>
      <c r="GU460" s="11"/>
      <c r="GV460" s="11"/>
      <c r="GW460" s="11"/>
      <c r="GX460" s="11"/>
      <c r="GY460" s="11"/>
      <c r="GZ460" s="11"/>
      <c r="HA460" s="11"/>
      <c r="HB460" s="11"/>
      <c r="HC460" s="11"/>
      <c r="HD460" s="11"/>
      <c r="HE460" s="11"/>
      <c r="HF460" s="11"/>
      <c r="HG460" s="11"/>
      <c r="HH460" s="11"/>
      <c r="HI460" s="11"/>
      <c r="HJ460" s="11"/>
      <c r="HK460" s="11"/>
      <c r="HL460" s="11"/>
      <c r="HM460" s="11"/>
      <c r="HN460" s="11"/>
      <c r="HO460" s="11"/>
      <c r="HP460" s="11"/>
      <c r="HQ460" s="11"/>
      <c r="HR460" s="11"/>
      <c r="HS460" s="11"/>
      <c r="HT460" s="11"/>
      <c r="HU460" s="11"/>
      <c r="HV460" s="11"/>
      <c r="HW460" s="11"/>
      <c r="HX460" s="11"/>
      <c r="HY460" s="11"/>
      <c r="HZ460" s="11"/>
      <c r="IA460" s="11"/>
      <c r="IB460" s="11"/>
      <c r="IC460" s="11"/>
      <c r="ID460" s="11"/>
      <c r="IE460" s="11"/>
      <c r="IF460" s="11"/>
      <c r="IG460" s="11"/>
      <c r="IH460" s="11"/>
      <c r="II460" s="11"/>
      <c r="IJ460" s="11"/>
      <c r="IK460" s="11"/>
      <c r="IL460" s="11"/>
      <c r="IM460" s="11"/>
      <c r="IN460" s="11"/>
      <c r="IO460" s="11"/>
      <c r="IP460" s="11"/>
      <c r="IQ460" s="11"/>
      <c r="IR460" s="11"/>
      <c r="IS460" s="11"/>
      <c r="IT460" s="11"/>
      <c r="IU460" s="11"/>
      <c r="IV460" s="11"/>
      <c r="IW460" s="11"/>
      <c r="IX460" s="11"/>
      <c r="IY460" s="11"/>
      <c r="IZ460" s="11"/>
      <c r="JA460" s="11"/>
      <c r="JB460" s="11"/>
      <c r="JC460" s="11"/>
      <c r="JD460" s="11"/>
      <c r="JE460" s="11"/>
      <c r="JF460" s="11"/>
      <c r="JG460" s="11"/>
      <c r="JH460" s="11"/>
      <c r="JI460" s="11"/>
      <c r="JJ460" s="11"/>
      <c r="JK460" s="11"/>
      <c r="JL460" s="11"/>
      <c r="JM460" s="11"/>
      <c r="JN460" s="11"/>
      <c r="JO460" s="11"/>
      <c r="JP460" s="11"/>
      <c r="JQ460" s="11"/>
      <c r="JR460" s="11"/>
      <c r="JS460" s="11"/>
      <c r="JT460" s="11"/>
      <c r="JU460" s="11"/>
      <c r="JV460" s="11"/>
      <c r="JW460" s="11"/>
      <c r="JX460" s="11"/>
      <c r="JY460" s="11"/>
      <c r="JZ460" s="11"/>
      <c r="KA460" s="11"/>
      <c r="KB460" s="11"/>
      <c r="KC460" s="11"/>
      <c r="KD460" s="11"/>
      <c r="KE460" s="11"/>
      <c r="KF460" s="11"/>
      <c r="KG460" s="11"/>
      <c r="KH460" s="11"/>
      <c r="KI460" s="11"/>
      <c r="KJ460" s="11"/>
      <c r="KK460" s="11"/>
      <c r="KL460" s="11"/>
      <c r="KM460" s="11"/>
      <c r="KN460" s="11"/>
      <c r="KO460" s="11"/>
      <c r="KP460" s="11"/>
      <c r="KQ460" s="11"/>
      <c r="KR460" s="11"/>
      <c r="KS460" s="11"/>
      <c r="KT460" s="11"/>
      <c r="KU460" s="11"/>
      <c r="KV460" s="11"/>
      <c r="KW460" s="11"/>
      <c r="KX460" s="11"/>
      <c r="KY460" s="11"/>
      <c r="KZ460" s="11"/>
      <c r="LA460" s="11"/>
      <c r="LB460" s="11"/>
      <c r="LC460" s="11"/>
      <c r="LD460" s="11"/>
      <c r="LE460" s="11"/>
      <c r="LF460" s="11"/>
      <c r="LG460" s="11"/>
      <c r="LH460" s="11"/>
      <c r="LI460" s="11"/>
      <c r="LJ460" s="11"/>
      <c r="LK460" s="11"/>
      <c r="LL460" s="11"/>
      <c r="LM460" s="11"/>
      <c r="LN460" s="11"/>
      <c r="LO460" s="11"/>
      <c r="LP460" s="11"/>
      <c r="LQ460" s="11"/>
      <c r="LR460" s="11"/>
      <c r="LS460" s="11"/>
      <c r="LT460" s="11"/>
      <c r="LU460" s="11"/>
      <c r="LV460" s="11"/>
      <c r="LW460" s="11"/>
      <c r="LX460" s="11"/>
      <c r="LY460" s="11"/>
      <c r="LZ460" s="11"/>
      <c r="MA460" s="11"/>
      <c r="MB460" s="11"/>
      <c r="MC460" s="11"/>
      <c r="MD460" s="11"/>
      <c r="ME460" s="11"/>
      <c r="MF460" s="11"/>
      <c r="MG460" s="11"/>
      <c r="MH460" s="11"/>
      <c r="MI460" s="11"/>
      <c r="MJ460" s="11"/>
      <c r="MK460" s="11"/>
      <c r="ML460" s="11"/>
      <c r="MM460" s="11"/>
      <c r="MN460" s="11"/>
      <c r="MO460" s="11"/>
      <c r="MP460" s="11"/>
      <c r="MQ460" s="11"/>
      <c r="MR460" s="11"/>
      <c r="MS460" s="11"/>
      <c r="MT460" s="11"/>
      <c r="MU460" s="11"/>
      <c r="MV460" s="11"/>
      <c r="MW460" s="11"/>
      <c r="MX460" s="11"/>
      <c r="MY460" s="11"/>
      <c r="MZ460" s="11"/>
      <c r="NA460" s="11"/>
      <c r="NB460" s="11"/>
      <c r="NC460" s="11"/>
      <c r="ND460" s="11"/>
      <c r="NE460" s="11"/>
      <c r="NF460" s="11"/>
      <c r="NG460" s="11"/>
      <c r="NH460" s="11"/>
      <c r="NI460" s="11"/>
      <c r="NJ460" s="11"/>
      <c r="NK460" s="11"/>
      <c r="NL460" s="11"/>
      <c r="NM460" s="11"/>
      <c r="NN460" s="11"/>
      <c r="NO460" s="11"/>
      <c r="NP460" s="11"/>
      <c r="NQ460" s="11"/>
      <c r="NR460" s="11"/>
      <c r="NS460" s="11"/>
      <c r="NT460" s="11"/>
      <c r="NU460" s="11"/>
      <c r="NV460" s="11"/>
      <c r="NW460" s="11"/>
      <c r="NX460" s="11"/>
      <c r="NY460" s="11"/>
      <c r="NZ460" s="11"/>
      <c r="OA460" s="11"/>
      <c r="OB460" s="11"/>
      <c r="OC460" s="11"/>
      <c r="OD460" s="11"/>
      <c r="OE460" s="11"/>
      <c r="OF460" s="11"/>
      <c r="OG460" s="11"/>
      <c r="OH460" s="11"/>
      <c r="OI460" s="11"/>
      <c r="OJ460" s="11"/>
      <c r="OK460" s="11"/>
      <c r="OL460" s="11"/>
      <c r="OM460" s="11"/>
      <c r="ON460" s="11"/>
      <c r="OO460" s="11"/>
      <c r="OP460" s="11"/>
      <c r="OQ460" s="11"/>
      <c r="OR460" s="11"/>
      <c r="OS460" s="11"/>
      <c r="OT460" s="11"/>
      <c r="OU460" s="11"/>
      <c r="OV460" s="11"/>
      <c r="OW460" s="11"/>
      <c r="OX460" s="11"/>
      <c r="OY460" s="11"/>
      <c r="OZ460" s="11"/>
      <c r="PA460" s="11"/>
      <c r="PB460" s="11"/>
      <c r="PC460" s="11"/>
      <c r="PD460" s="11"/>
      <c r="PE460" s="11"/>
      <c r="PF460" s="11"/>
      <c r="PG460" s="11"/>
      <c r="PH460" s="11"/>
      <c r="PI460" s="11"/>
      <c r="PJ460" s="11"/>
      <c r="PK460" s="11"/>
      <c r="PL460" s="11"/>
      <c r="PM460" s="11"/>
      <c r="PN460" s="11"/>
      <c r="PO460" s="11"/>
      <c r="PP460" s="11"/>
      <c r="PQ460" s="11"/>
      <c r="PR460" s="11"/>
      <c r="PS460" s="11"/>
      <c r="PT460" s="11"/>
      <c r="PU460" s="11"/>
      <c r="PV460" s="11"/>
      <c r="PW460" s="11"/>
      <c r="PX460" s="11"/>
      <c r="PY460" s="11"/>
      <c r="PZ460" s="11"/>
      <c r="QA460" s="11"/>
      <c r="QB460" s="11"/>
      <c r="QC460" s="11"/>
      <c r="QD460" s="11"/>
      <c r="QE460" s="11"/>
      <c r="QF460" s="11"/>
      <c r="QG460" s="11"/>
      <c r="QH460" s="11"/>
      <c r="QI460" s="11"/>
      <c r="QJ460" s="11"/>
      <c r="QK460" s="11"/>
      <c r="QL460" s="11"/>
      <c r="QM460" s="11"/>
      <c r="QN460" s="11"/>
      <c r="QO460" s="11"/>
      <c r="QP460" s="11"/>
      <c r="QQ460" s="11"/>
      <c r="QR460" s="11"/>
      <c r="QS460" s="11"/>
      <c r="QT460" s="11"/>
      <c r="QU460" s="11"/>
      <c r="QV460" s="11"/>
      <c r="QW460" s="11"/>
      <c r="QX460" s="11"/>
      <c r="QY460" s="11"/>
      <c r="QZ460" s="11"/>
      <c r="RA460" s="11"/>
      <c r="RB460" s="11"/>
      <c r="RC460" s="11"/>
      <c r="RD460" s="11"/>
      <c r="RE460" s="11"/>
      <c r="RF460" s="11"/>
      <c r="RG460" s="11"/>
      <c r="RH460" s="11"/>
      <c r="RI460" s="11"/>
      <c r="RJ460" s="11"/>
      <c r="RK460" s="11"/>
      <c r="RL460" s="11"/>
      <c r="RM460" s="11"/>
      <c r="RN460" s="11"/>
      <c r="RO460" s="11"/>
      <c r="RP460" s="11"/>
      <c r="RQ460" s="11"/>
      <c r="RR460" s="11"/>
      <c r="RS460" s="11"/>
      <c r="RT460" s="11"/>
      <c r="RU460" s="11"/>
      <c r="RV460" s="11"/>
      <c r="RW460" s="11"/>
      <c r="RX460" s="11"/>
      <c r="RY460" s="11"/>
      <c r="RZ460" s="11"/>
      <c r="SA460" s="11"/>
      <c r="SB460" s="11"/>
      <c r="SC460" s="11"/>
      <c r="SD460" s="11"/>
      <c r="SE460" s="11"/>
      <c r="SF460" s="11"/>
      <c r="SG460" s="11"/>
      <c r="SH460" s="11"/>
      <c r="SI460" s="11"/>
      <c r="SJ460" s="11"/>
      <c r="SK460" s="11"/>
      <c r="SL460" s="11"/>
      <c r="SM460" s="11"/>
      <c r="SN460" s="11"/>
      <c r="SO460" s="11"/>
      <c r="SP460" s="11"/>
      <c r="SQ460" s="11"/>
      <c r="SR460" s="11"/>
      <c r="SS460" s="11"/>
      <c r="ST460" s="11"/>
      <c r="SU460" s="11"/>
      <c r="SV460" s="11"/>
      <c r="SW460" s="11"/>
      <c r="SX460" s="11"/>
      <c r="SY460" s="11"/>
      <c r="SZ460" s="11"/>
      <c r="TA460" s="11"/>
      <c r="TB460" s="11"/>
      <c r="TC460" s="11"/>
      <c r="TD460" s="11"/>
      <c r="TE460" s="11"/>
      <c r="TF460" s="11"/>
      <c r="TG460" s="11"/>
      <c r="TH460" s="11"/>
      <c r="TI460" s="11"/>
      <c r="TJ460" s="11"/>
      <c r="TK460" s="11"/>
      <c r="TL460" s="11"/>
      <c r="TM460" s="11"/>
      <c r="TN460" s="11"/>
      <c r="TO460" s="11"/>
      <c r="TP460" s="11"/>
      <c r="TQ460" s="11"/>
      <c r="TR460" s="11"/>
      <c r="TS460" s="11"/>
      <c r="TT460" s="11"/>
      <c r="TU460" s="11"/>
      <c r="TV460" s="11"/>
      <c r="TW460" s="11"/>
      <c r="TX460" s="11"/>
      <c r="TY460" s="11"/>
      <c r="TZ460" s="11"/>
    </row>
    <row r="461" spans="1:546" x14ac:dyDescent="0.25">
      <c r="A461" s="11"/>
      <c r="F461" s="11"/>
      <c r="K461" s="41"/>
      <c r="L461" s="41"/>
      <c r="Q461" s="11"/>
      <c r="R461" s="11"/>
      <c r="S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  <c r="EM461" s="11"/>
      <c r="EN461" s="11"/>
      <c r="EO461" s="11"/>
      <c r="EP461" s="11"/>
      <c r="EQ461" s="11"/>
      <c r="ER461" s="11"/>
      <c r="ES461" s="11"/>
      <c r="ET461" s="11"/>
      <c r="EU461" s="11"/>
      <c r="EV461" s="11"/>
      <c r="EW461" s="11"/>
      <c r="EX461" s="11"/>
      <c r="EY461" s="11"/>
      <c r="EZ461" s="11"/>
      <c r="FA461" s="11"/>
      <c r="FB461" s="11"/>
      <c r="FC461" s="11"/>
      <c r="FD461" s="11"/>
      <c r="FE461" s="11"/>
      <c r="FF461" s="11"/>
      <c r="FG461" s="11"/>
      <c r="FH461" s="11"/>
      <c r="FI461" s="11"/>
      <c r="FJ461" s="11"/>
      <c r="FK461" s="11"/>
      <c r="FL461" s="11"/>
      <c r="FM461" s="11"/>
      <c r="FN461" s="11"/>
      <c r="FO461" s="11"/>
      <c r="FP461" s="11"/>
      <c r="FQ461" s="11"/>
      <c r="FR461" s="11"/>
      <c r="FS461" s="11"/>
      <c r="FT461" s="11"/>
      <c r="FU461" s="11"/>
      <c r="FV461" s="11"/>
      <c r="FW461" s="11"/>
      <c r="FX461" s="11"/>
      <c r="FY461" s="11"/>
      <c r="FZ461" s="11"/>
      <c r="GA461" s="11"/>
      <c r="GB461" s="11"/>
      <c r="GC461" s="11"/>
      <c r="GD461" s="11"/>
      <c r="GE461" s="11"/>
      <c r="GF461" s="11"/>
      <c r="GG461" s="11"/>
      <c r="GH461" s="11"/>
      <c r="GI461" s="11"/>
      <c r="GJ461" s="11"/>
      <c r="GK461" s="11"/>
      <c r="GL461" s="11"/>
      <c r="GM461" s="11"/>
      <c r="GN461" s="11"/>
      <c r="GO461" s="11"/>
      <c r="GP461" s="11"/>
      <c r="GQ461" s="11"/>
      <c r="GR461" s="11"/>
      <c r="GS461" s="11"/>
      <c r="GT461" s="11"/>
      <c r="GU461" s="11"/>
      <c r="GV461" s="11"/>
      <c r="GW461" s="11"/>
      <c r="GX461" s="11"/>
      <c r="GY461" s="11"/>
      <c r="GZ461" s="11"/>
      <c r="HA461" s="11"/>
      <c r="HB461" s="11"/>
      <c r="HC461" s="11"/>
      <c r="HD461" s="11"/>
      <c r="HE461" s="11"/>
      <c r="HF461" s="11"/>
      <c r="HG461" s="11"/>
      <c r="HH461" s="11"/>
      <c r="HI461" s="11"/>
      <c r="HJ461" s="11"/>
      <c r="HK461" s="11"/>
      <c r="HL461" s="11"/>
      <c r="HM461" s="11"/>
      <c r="HN461" s="11"/>
      <c r="HO461" s="11"/>
      <c r="HP461" s="11"/>
      <c r="HQ461" s="11"/>
      <c r="HR461" s="11"/>
      <c r="HS461" s="11"/>
      <c r="HT461" s="11"/>
      <c r="HU461" s="11"/>
      <c r="HV461" s="11"/>
      <c r="HW461" s="11"/>
      <c r="HX461" s="11"/>
      <c r="HY461" s="11"/>
      <c r="HZ461" s="11"/>
      <c r="IA461" s="11"/>
      <c r="IB461" s="11"/>
      <c r="IC461" s="11"/>
      <c r="ID461" s="11"/>
      <c r="IE461" s="11"/>
      <c r="IF461" s="11"/>
      <c r="IG461" s="11"/>
      <c r="IH461" s="11"/>
      <c r="II461" s="11"/>
      <c r="IJ461" s="11"/>
      <c r="IK461" s="11"/>
      <c r="IL461" s="11"/>
      <c r="IM461" s="11"/>
      <c r="IN461" s="11"/>
      <c r="IO461" s="11"/>
      <c r="IP461" s="11"/>
      <c r="IQ461" s="11"/>
      <c r="IR461" s="11"/>
      <c r="IS461" s="11"/>
      <c r="IT461" s="11"/>
      <c r="IU461" s="11"/>
      <c r="IV461" s="11"/>
      <c r="IW461" s="11"/>
      <c r="IX461" s="11"/>
      <c r="IY461" s="11"/>
      <c r="IZ461" s="11"/>
      <c r="JA461" s="11"/>
      <c r="JB461" s="11"/>
      <c r="JC461" s="11"/>
      <c r="JD461" s="11"/>
      <c r="JE461" s="11"/>
      <c r="JF461" s="11"/>
      <c r="JG461" s="11"/>
      <c r="JH461" s="11"/>
      <c r="JI461" s="11"/>
      <c r="JJ461" s="11"/>
      <c r="JK461" s="11"/>
      <c r="JL461" s="11"/>
      <c r="JM461" s="11"/>
      <c r="JN461" s="11"/>
      <c r="JO461" s="11"/>
      <c r="JP461" s="11"/>
      <c r="JQ461" s="11"/>
      <c r="JR461" s="11"/>
      <c r="JS461" s="11"/>
      <c r="JT461" s="11"/>
      <c r="JU461" s="11"/>
      <c r="JV461" s="11"/>
      <c r="JW461" s="11"/>
      <c r="JX461" s="11"/>
      <c r="JY461" s="11"/>
      <c r="JZ461" s="11"/>
      <c r="KA461" s="11"/>
      <c r="KB461" s="11"/>
      <c r="KC461" s="11"/>
      <c r="KD461" s="11"/>
      <c r="KE461" s="11"/>
      <c r="KF461" s="11"/>
      <c r="KG461" s="11"/>
      <c r="KH461" s="11"/>
      <c r="KI461" s="11"/>
      <c r="KJ461" s="11"/>
      <c r="KK461" s="11"/>
      <c r="KL461" s="11"/>
      <c r="KM461" s="11"/>
      <c r="KN461" s="11"/>
      <c r="KO461" s="11"/>
      <c r="KP461" s="11"/>
      <c r="KQ461" s="11"/>
      <c r="KR461" s="11"/>
      <c r="KS461" s="11"/>
      <c r="KT461" s="11"/>
      <c r="KU461" s="11"/>
      <c r="KV461" s="11"/>
      <c r="KW461" s="11"/>
      <c r="KX461" s="11"/>
      <c r="KY461" s="11"/>
      <c r="KZ461" s="11"/>
      <c r="LA461" s="11"/>
      <c r="LB461" s="11"/>
      <c r="LC461" s="11"/>
      <c r="LD461" s="11"/>
      <c r="LE461" s="11"/>
      <c r="LF461" s="11"/>
      <c r="LG461" s="11"/>
      <c r="LH461" s="11"/>
      <c r="LI461" s="11"/>
      <c r="LJ461" s="11"/>
      <c r="LK461" s="11"/>
      <c r="LL461" s="11"/>
      <c r="LM461" s="11"/>
      <c r="LN461" s="11"/>
      <c r="LO461" s="11"/>
      <c r="LP461" s="11"/>
      <c r="LQ461" s="11"/>
      <c r="LR461" s="11"/>
      <c r="LS461" s="11"/>
      <c r="LT461" s="11"/>
      <c r="LU461" s="11"/>
      <c r="LV461" s="11"/>
      <c r="LW461" s="11"/>
      <c r="LX461" s="11"/>
      <c r="LY461" s="11"/>
      <c r="LZ461" s="11"/>
      <c r="MA461" s="11"/>
      <c r="MB461" s="11"/>
      <c r="MC461" s="11"/>
      <c r="MD461" s="11"/>
      <c r="ME461" s="11"/>
      <c r="MF461" s="11"/>
      <c r="MG461" s="11"/>
      <c r="MH461" s="11"/>
      <c r="MI461" s="11"/>
      <c r="MJ461" s="11"/>
      <c r="MK461" s="11"/>
      <c r="ML461" s="11"/>
      <c r="MM461" s="11"/>
      <c r="MN461" s="11"/>
      <c r="MO461" s="11"/>
      <c r="MP461" s="11"/>
      <c r="MQ461" s="11"/>
      <c r="MR461" s="11"/>
      <c r="MS461" s="11"/>
      <c r="MT461" s="11"/>
      <c r="MU461" s="11"/>
      <c r="MV461" s="11"/>
      <c r="MW461" s="11"/>
      <c r="MX461" s="11"/>
      <c r="MY461" s="11"/>
      <c r="MZ461" s="11"/>
      <c r="NA461" s="11"/>
      <c r="NB461" s="11"/>
      <c r="NC461" s="11"/>
      <c r="ND461" s="11"/>
      <c r="NE461" s="11"/>
      <c r="NF461" s="11"/>
      <c r="NG461" s="11"/>
      <c r="NH461" s="11"/>
      <c r="NI461" s="11"/>
      <c r="NJ461" s="11"/>
      <c r="NK461" s="11"/>
      <c r="NL461" s="11"/>
      <c r="NM461" s="11"/>
      <c r="NN461" s="11"/>
      <c r="NO461" s="11"/>
      <c r="NP461" s="11"/>
      <c r="NQ461" s="11"/>
      <c r="NR461" s="11"/>
      <c r="NS461" s="11"/>
      <c r="NT461" s="11"/>
      <c r="NU461" s="11"/>
      <c r="NV461" s="11"/>
      <c r="NW461" s="11"/>
      <c r="NX461" s="11"/>
      <c r="NY461" s="11"/>
      <c r="NZ461" s="11"/>
      <c r="OA461" s="11"/>
      <c r="OB461" s="11"/>
      <c r="OC461" s="11"/>
      <c r="OD461" s="11"/>
      <c r="OE461" s="11"/>
      <c r="OF461" s="11"/>
      <c r="OG461" s="11"/>
      <c r="OH461" s="11"/>
      <c r="OI461" s="11"/>
      <c r="OJ461" s="11"/>
      <c r="OK461" s="11"/>
      <c r="OL461" s="11"/>
      <c r="OM461" s="11"/>
      <c r="ON461" s="11"/>
      <c r="OO461" s="11"/>
      <c r="OP461" s="11"/>
      <c r="OQ461" s="11"/>
      <c r="OR461" s="11"/>
      <c r="OS461" s="11"/>
      <c r="OT461" s="11"/>
      <c r="OU461" s="11"/>
      <c r="OV461" s="11"/>
      <c r="OW461" s="11"/>
      <c r="OX461" s="11"/>
      <c r="OY461" s="11"/>
      <c r="OZ461" s="11"/>
      <c r="PA461" s="11"/>
      <c r="PB461" s="11"/>
      <c r="PC461" s="11"/>
      <c r="PD461" s="11"/>
      <c r="PE461" s="11"/>
      <c r="PF461" s="11"/>
      <c r="PG461" s="11"/>
      <c r="PH461" s="11"/>
      <c r="PI461" s="11"/>
      <c r="PJ461" s="11"/>
      <c r="PK461" s="11"/>
      <c r="PL461" s="11"/>
      <c r="PM461" s="11"/>
      <c r="PN461" s="11"/>
      <c r="PO461" s="11"/>
      <c r="PP461" s="11"/>
      <c r="PQ461" s="11"/>
      <c r="PR461" s="11"/>
      <c r="PS461" s="11"/>
      <c r="PT461" s="11"/>
      <c r="PU461" s="11"/>
      <c r="PV461" s="11"/>
      <c r="PW461" s="11"/>
      <c r="PX461" s="11"/>
      <c r="PY461" s="11"/>
      <c r="PZ461" s="11"/>
      <c r="QA461" s="11"/>
      <c r="QB461" s="11"/>
      <c r="QC461" s="11"/>
      <c r="QD461" s="11"/>
      <c r="QE461" s="11"/>
      <c r="QF461" s="11"/>
      <c r="QG461" s="11"/>
      <c r="QH461" s="11"/>
      <c r="QI461" s="11"/>
      <c r="QJ461" s="11"/>
      <c r="QK461" s="11"/>
      <c r="QL461" s="11"/>
      <c r="QM461" s="11"/>
      <c r="QN461" s="11"/>
      <c r="QO461" s="11"/>
      <c r="QP461" s="11"/>
      <c r="QQ461" s="11"/>
      <c r="QR461" s="11"/>
      <c r="QS461" s="11"/>
      <c r="QT461" s="11"/>
      <c r="QU461" s="11"/>
      <c r="QV461" s="11"/>
      <c r="QW461" s="11"/>
      <c r="QX461" s="11"/>
      <c r="QY461" s="11"/>
      <c r="QZ461" s="11"/>
      <c r="RA461" s="11"/>
      <c r="RB461" s="11"/>
      <c r="RC461" s="11"/>
      <c r="RD461" s="11"/>
      <c r="RE461" s="11"/>
      <c r="RF461" s="11"/>
      <c r="RG461" s="11"/>
      <c r="RH461" s="11"/>
      <c r="RI461" s="11"/>
      <c r="RJ461" s="11"/>
      <c r="RK461" s="11"/>
      <c r="RL461" s="11"/>
      <c r="RM461" s="11"/>
      <c r="RN461" s="11"/>
      <c r="RO461" s="11"/>
      <c r="RP461" s="11"/>
      <c r="RQ461" s="11"/>
      <c r="RR461" s="11"/>
      <c r="RS461" s="11"/>
      <c r="RT461" s="11"/>
      <c r="RU461" s="11"/>
      <c r="RV461" s="11"/>
      <c r="RW461" s="11"/>
      <c r="RX461" s="11"/>
      <c r="RY461" s="11"/>
      <c r="RZ461" s="11"/>
      <c r="SA461" s="11"/>
      <c r="SB461" s="11"/>
      <c r="SC461" s="11"/>
      <c r="SD461" s="11"/>
      <c r="SE461" s="11"/>
      <c r="SF461" s="11"/>
      <c r="SG461" s="11"/>
      <c r="SH461" s="11"/>
      <c r="SI461" s="11"/>
      <c r="SJ461" s="11"/>
      <c r="SK461" s="11"/>
      <c r="SL461" s="11"/>
      <c r="SM461" s="11"/>
      <c r="SN461" s="11"/>
      <c r="SO461" s="11"/>
      <c r="SP461" s="11"/>
      <c r="SQ461" s="11"/>
      <c r="SR461" s="11"/>
      <c r="SS461" s="11"/>
      <c r="ST461" s="11"/>
      <c r="SU461" s="11"/>
      <c r="SV461" s="11"/>
      <c r="SW461" s="11"/>
      <c r="SX461" s="11"/>
      <c r="SY461" s="11"/>
      <c r="SZ461" s="11"/>
      <c r="TA461" s="11"/>
      <c r="TB461" s="11"/>
      <c r="TC461" s="11"/>
      <c r="TD461" s="11"/>
      <c r="TE461" s="11"/>
      <c r="TF461" s="11"/>
      <c r="TG461" s="11"/>
      <c r="TH461" s="11"/>
      <c r="TI461" s="11"/>
      <c r="TJ461" s="11"/>
      <c r="TK461" s="11"/>
      <c r="TL461" s="11"/>
      <c r="TM461" s="11"/>
      <c r="TN461" s="11"/>
      <c r="TO461" s="11"/>
      <c r="TP461" s="11"/>
      <c r="TQ461" s="11"/>
      <c r="TR461" s="11"/>
      <c r="TS461" s="11"/>
      <c r="TT461" s="11"/>
      <c r="TU461" s="11"/>
      <c r="TV461" s="11"/>
      <c r="TW461" s="11"/>
      <c r="TX461" s="11"/>
      <c r="TY461" s="11"/>
      <c r="TZ461" s="11"/>
    </row>
    <row r="462" spans="1:546" x14ac:dyDescent="0.25">
      <c r="A462" s="11"/>
      <c r="F462" s="11"/>
      <c r="K462" s="41"/>
      <c r="L462" s="41"/>
      <c r="Q462" s="11"/>
      <c r="R462" s="11"/>
      <c r="S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  <c r="EM462" s="11"/>
      <c r="EN462" s="11"/>
      <c r="EO462" s="11"/>
      <c r="EP462" s="11"/>
      <c r="EQ462" s="11"/>
      <c r="ER462" s="11"/>
      <c r="ES462" s="11"/>
      <c r="ET462" s="11"/>
      <c r="EU462" s="11"/>
      <c r="EV462" s="11"/>
      <c r="EW462" s="11"/>
      <c r="EX462" s="11"/>
      <c r="EY462" s="11"/>
      <c r="EZ462" s="11"/>
      <c r="FA462" s="11"/>
      <c r="FB462" s="11"/>
      <c r="FC462" s="11"/>
      <c r="FD462" s="11"/>
      <c r="FE462" s="11"/>
      <c r="FF462" s="11"/>
      <c r="FG462" s="11"/>
      <c r="FH462" s="11"/>
      <c r="FI462" s="11"/>
      <c r="FJ462" s="11"/>
      <c r="FK462" s="11"/>
      <c r="FL462" s="11"/>
      <c r="FM462" s="11"/>
      <c r="FN462" s="11"/>
      <c r="FO462" s="11"/>
      <c r="FP462" s="11"/>
      <c r="FQ462" s="11"/>
      <c r="FR462" s="11"/>
      <c r="FS462" s="11"/>
      <c r="FT462" s="11"/>
      <c r="FU462" s="11"/>
      <c r="FV462" s="11"/>
      <c r="FW462" s="11"/>
      <c r="FX462" s="11"/>
      <c r="FY462" s="11"/>
      <c r="FZ462" s="11"/>
      <c r="GA462" s="11"/>
      <c r="GB462" s="11"/>
      <c r="GC462" s="11"/>
      <c r="GD462" s="11"/>
      <c r="GE462" s="11"/>
      <c r="GF462" s="11"/>
      <c r="GG462" s="11"/>
      <c r="GH462" s="11"/>
      <c r="GI462" s="11"/>
      <c r="GJ462" s="11"/>
      <c r="GK462" s="11"/>
      <c r="GL462" s="11"/>
      <c r="GM462" s="11"/>
      <c r="GN462" s="11"/>
      <c r="GO462" s="11"/>
      <c r="GP462" s="11"/>
      <c r="GQ462" s="11"/>
      <c r="GR462" s="11"/>
      <c r="GS462" s="11"/>
      <c r="GT462" s="11"/>
      <c r="GU462" s="11"/>
      <c r="GV462" s="11"/>
      <c r="GW462" s="11"/>
      <c r="GX462" s="11"/>
      <c r="GY462" s="11"/>
      <c r="GZ462" s="11"/>
      <c r="HA462" s="11"/>
      <c r="HB462" s="11"/>
      <c r="HC462" s="11"/>
      <c r="HD462" s="11"/>
      <c r="HE462" s="11"/>
      <c r="HF462" s="11"/>
      <c r="HG462" s="11"/>
      <c r="HH462" s="11"/>
      <c r="HI462" s="11"/>
      <c r="HJ462" s="11"/>
      <c r="HK462" s="11"/>
      <c r="HL462" s="11"/>
      <c r="HM462" s="11"/>
      <c r="HN462" s="11"/>
      <c r="HO462" s="11"/>
      <c r="HP462" s="11"/>
      <c r="HQ462" s="11"/>
      <c r="HR462" s="11"/>
      <c r="HS462" s="11"/>
      <c r="HT462" s="11"/>
      <c r="HU462" s="11"/>
      <c r="HV462" s="11"/>
      <c r="HW462" s="11"/>
      <c r="HX462" s="11"/>
      <c r="HY462" s="11"/>
      <c r="HZ462" s="11"/>
      <c r="IA462" s="11"/>
      <c r="IB462" s="11"/>
      <c r="IC462" s="11"/>
      <c r="ID462" s="11"/>
      <c r="IE462" s="11"/>
      <c r="IF462" s="11"/>
      <c r="IG462" s="11"/>
      <c r="IH462" s="11"/>
      <c r="II462" s="11"/>
      <c r="IJ462" s="11"/>
      <c r="IK462" s="11"/>
      <c r="IL462" s="11"/>
      <c r="IM462" s="11"/>
      <c r="IN462" s="11"/>
      <c r="IO462" s="11"/>
      <c r="IP462" s="11"/>
      <c r="IQ462" s="11"/>
      <c r="IR462" s="11"/>
      <c r="IS462" s="11"/>
      <c r="IT462" s="11"/>
      <c r="IU462" s="11"/>
      <c r="IV462" s="11"/>
      <c r="IW462" s="11"/>
      <c r="IX462" s="11"/>
      <c r="IY462" s="11"/>
      <c r="IZ462" s="11"/>
      <c r="JA462" s="11"/>
      <c r="JB462" s="11"/>
      <c r="JC462" s="11"/>
      <c r="JD462" s="11"/>
      <c r="JE462" s="11"/>
      <c r="JF462" s="11"/>
      <c r="JG462" s="11"/>
      <c r="JH462" s="11"/>
      <c r="JI462" s="11"/>
      <c r="JJ462" s="11"/>
      <c r="JK462" s="11"/>
      <c r="JL462" s="11"/>
      <c r="JM462" s="11"/>
      <c r="JN462" s="11"/>
      <c r="JO462" s="11"/>
      <c r="JP462" s="11"/>
      <c r="JQ462" s="11"/>
      <c r="JR462" s="11"/>
      <c r="JS462" s="11"/>
      <c r="JT462" s="11"/>
      <c r="JU462" s="11"/>
      <c r="JV462" s="11"/>
      <c r="JW462" s="11"/>
      <c r="JX462" s="11"/>
      <c r="JY462" s="11"/>
      <c r="JZ462" s="11"/>
      <c r="KA462" s="11"/>
      <c r="KB462" s="11"/>
      <c r="KC462" s="11"/>
      <c r="KD462" s="11"/>
      <c r="KE462" s="11"/>
      <c r="KF462" s="11"/>
      <c r="KG462" s="11"/>
      <c r="KH462" s="11"/>
      <c r="KI462" s="11"/>
      <c r="KJ462" s="11"/>
      <c r="KK462" s="11"/>
      <c r="KL462" s="11"/>
      <c r="KM462" s="11"/>
      <c r="KN462" s="11"/>
      <c r="KO462" s="11"/>
      <c r="KP462" s="11"/>
      <c r="KQ462" s="11"/>
      <c r="KR462" s="11"/>
      <c r="KS462" s="11"/>
      <c r="KT462" s="11"/>
      <c r="KU462" s="11"/>
      <c r="KV462" s="11"/>
      <c r="KW462" s="11"/>
      <c r="KX462" s="11"/>
      <c r="KY462" s="11"/>
      <c r="KZ462" s="11"/>
      <c r="LA462" s="11"/>
      <c r="LB462" s="11"/>
      <c r="LC462" s="11"/>
      <c r="LD462" s="11"/>
      <c r="LE462" s="11"/>
      <c r="LF462" s="11"/>
      <c r="LG462" s="11"/>
      <c r="LH462" s="11"/>
      <c r="LI462" s="11"/>
      <c r="LJ462" s="11"/>
      <c r="LK462" s="11"/>
      <c r="LL462" s="11"/>
      <c r="LM462" s="11"/>
      <c r="LN462" s="11"/>
      <c r="LO462" s="11"/>
      <c r="LP462" s="11"/>
      <c r="LQ462" s="11"/>
      <c r="LR462" s="11"/>
      <c r="LS462" s="11"/>
      <c r="LT462" s="11"/>
      <c r="LU462" s="11"/>
      <c r="LV462" s="11"/>
      <c r="LW462" s="11"/>
      <c r="LX462" s="11"/>
      <c r="LY462" s="11"/>
      <c r="LZ462" s="11"/>
      <c r="MA462" s="11"/>
      <c r="MB462" s="11"/>
      <c r="MC462" s="11"/>
      <c r="MD462" s="11"/>
      <c r="ME462" s="11"/>
      <c r="MF462" s="11"/>
      <c r="MG462" s="11"/>
      <c r="MH462" s="11"/>
      <c r="MI462" s="11"/>
      <c r="MJ462" s="11"/>
      <c r="MK462" s="11"/>
      <c r="ML462" s="11"/>
      <c r="MM462" s="11"/>
      <c r="MN462" s="11"/>
      <c r="MO462" s="11"/>
      <c r="MP462" s="11"/>
      <c r="MQ462" s="11"/>
      <c r="MR462" s="11"/>
      <c r="MS462" s="11"/>
      <c r="MT462" s="11"/>
      <c r="MU462" s="11"/>
      <c r="MV462" s="11"/>
      <c r="MW462" s="11"/>
      <c r="MX462" s="11"/>
      <c r="MY462" s="11"/>
      <c r="MZ462" s="11"/>
      <c r="NA462" s="11"/>
      <c r="NB462" s="11"/>
      <c r="NC462" s="11"/>
      <c r="ND462" s="11"/>
      <c r="NE462" s="11"/>
      <c r="NF462" s="11"/>
      <c r="NG462" s="11"/>
      <c r="NH462" s="11"/>
      <c r="NI462" s="11"/>
      <c r="NJ462" s="11"/>
      <c r="NK462" s="11"/>
      <c r="NL462" s="11"/>
      <c r="NM462" s="11"/>
      <c r="NN462" s="11"/>
      <c r="NO462" s="11"/>
      <c r="NP462" s="11"/>
      <c r="NQ462" s="11"/>
      <c r="NR462" s="11"/>
      <c r="NS462" s="11"/>
      <c r="NT462" s="11"/>
      <c r="NU462" s="11"/>
      <c r="NV462" s="11"/>
      <c r="NW462" s="11"/>
      <c r="NX462" s="11"/>
      <c r="NY462" s="11"/>
      <c r="NZ462" s="11"/>
      <c r="OA462" s="11"/>
      <c r="OB462" s="11"/>
      <c r="OC462" s="11"/>
      <c r="OD462" s="11"/>
      <c r="OE462" s="11"/>
      <c r="OF462" s="11"/>
      <c r="OG462" s="11"/>
      <c r="OH462" s="11"/>
      <c r="OI462" s="11"/>
      <c r="OJ462" s="11"/>
      <c r="OK462" s="11"/>
      <c r="OL462" s="11"/>
      <c r="OM462" s="11"/>
      <c r="ON462" s="11"/>
      <c r="OO462" s="11"/>
      <c r="OP462" s="11"/>
      <c r="OQ462" s="11"/>
      <c r="OR462" s="11"/>
      <c r="OS462" s="11"/>
      <c r="OT462" s="11"/>
      <c r="OU462" s="11"/>
      <c r="OV462" s="11"/>
      <c r="OW462" s="11"/>
      <c r="OX462" s="11"/>
      <c r="OY462" s="11"/>
      <c r="OZ462" s="11"/>
      <c r="PA462" s="11"/>
      <c r="PB462" s="11"/>
      <c r="PC462" s="11"/>
      <c r="PD462" s="11"/>
      <c r="PE462" s="11"/>
      <c r="PF462" s="11"/>
      <c r="PG462" s="11"/>
      <c r="PH462" s="11"/>
      <c r="PI462" s="11"/>
      <c r="PJ462" s="11"/>
      <c r="PK462" s="11"/>
      <c r="PL462" s="11"/>
      <c r="PM462" s="11"/>
      <c r="PN462" s="11"/>
      <c r="PO462" s="11"/>
      <c r="PP462" s="11"/>
      <c r="PQ462" s="11"/>
      <c r="PR462" s="11"/>
      <c r="PS462" s="11"/>
      <c r="PT462" s="11"/>
      <c r="PU462" s="11"/>
      <c r="PV462" s="11"/>
      <c r="PW462" s="11"/>
      <c r="PX462" s="11"/>
      <c r="PY462" s="11"/>
      <c r="PZ462" s="11"/>
      <c r="QA462" s="11"/>
      <c r="QB462" s="11"/>
      <c r="QC462" s="11"/>
      <c r="QD462" s="11"/>
      <c r="QE462" s="11"/>
      <c r="QF462" s="11"/>
      <c r="QG462" s="11"/>
      <c r="QH462" s="11"/>
      <c r="QI462" s="11"/>
      <c r="QJ462" s="11"/>
      <c r="QK462" s="11"/>
      <c r="QL462" s="11"/>
      <c r="QM462" s="11"/>
      <c r="QN462" s="11"/>
      <c r="QO462" s="11"/>
      <c r="QP462" s="11"/>
      <c r="QQ462" s="11"/>
      <c r="QR462" s="11"/>
      <c r="QS462" s="11"/>
      <c r="QT462" s="11"/>
      <c r="QU462" s="11"/>
      <c r="QV462" s="11"/>
      <c r="QW462" s="11"/>
      <c r="QX462" s="11"/>
      <c r="QY462" s="11"/>
      <c r="QZ462" s="11"/>
      <c r="RA462" s="11"/>
      <c r="RB462" s="11"/>
      <c r="RC462" s="11"/>
      <c r="RD462" s="11"/>
      <c r="RE462" s="11"/>
      <c r="RF462" s="11"/>
      <c r="RG462" s="11"/>
      <c r="RH462" s="11"/>
      <c r="RI462" s="11"/>
      <c r="RJ462" s="11"/>
      <c r="RK462" s="11"/>
      <c r="RL462" s="11"/>
      <c r="RM462" s="11"/>
      <c r="RN462" s="11"/>
      <c r="RO462" s="11"/>
      <c r="RP462" s="11"/>
      <c r="RQ462" s="11"/>
      <c r="RR462" s="11"/>
      <c r="RS462" s="11"/>
      <c r="RT462" s="11"/>
      <c r="RU462" s="11"/>
      <c r="RV462" s="11"/>
      <c r="RW462" s="11"/>
      <c r="RX462" s="11"/>
      <c r="RY462" s="11"/>
      <c r="RZ462" s="11"/>
      <c r="SA462" s="11"/>
      <c r="SB462" s="11"/>
      <c r="SC462" s="11"/>
      <c r="SD462" s="11"/>
      <c r="SE462" s="11"/>
      <c r="SF462" s="11"/>
      <c r="SG462" s="11"/>
      <c r="SH462" s="11"/>
      <c r="SI462" s="11"/>
      <c r="SJ462" s="11"/>
      <c r="SK462" s="11"/>
      <c r="SL462" s="11"/>
      <c r="SM462" s="11"/>
      <c r="SN462" s="11"/>
      <c r="SO462" s="11"/>
      <c r="SP462" s="11"/>
      <c r="SQ462" s="11"/>
      <c r="SR462" s="11"/>
      <c r="SS462" s="11"/>
      <c r="ST462" s="11"/>
      <c r="SU462" s="11"/>
      <c r="SV462" s="11"/>
      <c r="SW462" s="11"/>
      <c r="SX462" s="11"/>
      <c r="SY462" s="11"/>
      <c r="SZ462" s="11"/>
      <c r="TA462" s="11"/>
      <c r="TB462" s="11"/>
      <c r="TC462" s="11"/>
      <c r="TD462" s="11"/>
      <c r="TE462" s="11"/>
      <c r="TF462" s="11"/>
      <c r="TG462" s="11"/>
      <c r="TH462" s="11"/>
      <c r="TI462" s="11"/>
      <c r="TJ462" s="11"/>
      <c r="TK462" s="11"/>
      <c r="TL462" s="11"/>
      <c r="TM462" s="11"/>
      <c r="TN462" s="11"/>
      <c r="TO462" s="11"/>
      <c r="TP462" s="11"/>
      <c r="TQ462" s="11"/>
      <c r="TR462" s="11"/>
      <c r="TS462" s="11"/>
      <c r="TT462" s="11"/>
      <c r="TU462" s="11"/>
      <c r="TV462" s="11"/>
      <c r="TW462" s="11"/>
      <c r="TX462" s="11"/>
      <c r="TY462" s="11"/>
      <c r="TZ462" s="11"/>
    </row>
    <row r="463" spans="1:546" x14ac:dyDescent="0.25">
      <c r="A463" s="11"/>
      <c r="F463" s="11"/>
      <c r="K463" s="41"/>
      <c r="L463" s="41"/>
      <c r="Q463" s="11"/>
      <c r="R463" s="11"/>
      <c r="S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  <c r="EM463" s="11"/>
      <c r="EN463" s="11"/>
      <c r="EO463" s="11"/>
      <c r="EP463" s="11"/>
      <c r="EQ463" s="11"/>
      <c r="ER463" s="11"/>
      <c r="ES463" s="11"/>
      <c r="ET463" s="11"/>
      <c r="EU463" s="11"/>
      <c r="EV463" s="11"/>
      <c r="EW463" s="11"/>
      <c r="EX463" s="11"/>
      <c r="EY463" s="11"/>
      <c r="EZ463" s="11"/>
      <c r="FA463" s="11"/>
      <c r="FB463" s="11"/>
      <c r="FC463" s="11"/>
      <c r="FD463" s="11"/>
      <c r="FE463" s="11"/>
      <c r="FF463" s="11"/>
      <c r="FG463" s="11"/>
      <c r="FH463" s="11"/>
      <c r="FI463" s="11"/>
      <c r="FJ463" s="11"/>
      <c r="FK463" s="11"/>
      <c r="FL463" s="11"/>
      <c r="FM463" s="11"/>
      <c r="FN463" s="11"/>
      <c r="FO463" s="11"/>
      <c r="FP463" s="11"/>
      <c r="FQ463" s="11"/>
      <c r="FR463" s="11"/>
      <c r="FS463" s="11"/>
      <c r="FT463" s="11"/>
      <c r="FU463" s="11"/>
      <c r="FV463" s="11"/>
      <c r="FW463" s="11"/>
      <c r="FX463" s="11"/>
      <c r="FY463" s="11"/>
      <c r="FZ463" s="11"/>
      <c r="GA463" s="11"/>
      <c r="GB463" s="11"/>
      <c r="GC463" s="11"/>
      <c r="GD463" s="11"/>
      <c r="GE463" s="11"/>
      <c r="GF463" s="11"/>
      <c r="GG463" s="11"/>
      <c r="GH463" s="11"/>
      <c r="GI463" s="11"/>
      <c r="GJ463" s="11"/>
      <c r="GK463" s="11"/>
      <c r="GL463" s="11"/>
      <c r="GM463" s="11"/>
      <c r="GN463" s="11"/>
      <c r="GO463" s="11"/>
      <c r="GP463" s="11"/>
      <c r="GQ463" s="11"/>
      <c r="GR463" s="11"/>
      <c r="GS463" s="11"/>
      <c r="GT463" s="11"/>
      <c r="GU463" s="11"/>
      <c r="GV463" s="11"/>
      <c r="GW463" s="11"/>
      <c r="GX463" s="11"/>
      <c r="GY463" s="11"/>
      <c r="GZ463" s="11"/>
      <c r="HA463" s="11"/>
      <c r="HB463" s="11"/>
      <c r="HC463" s="11"/>
      <c r="HD463" s="11"/>
      <c r="HE463" s="11"/>
      <c r="HF463" s="11"/>
      <c r="HG463" s="11"/>
      <c r="HH463" s="11"/>
      <c r="HI463" s="11"/>
      <c r="HJ463" s="11"/>
      <c r="HK463" s="11"/>
      <c r="HL463" s="11"/>
      <c r="HM463" s="11"/>
      <c r="HN463" s="11"/>
      <c r="HO463" s="11"/>
      <c r="HP463" s="11"/>
      <c r="HQ463" s="11"/>
      <c r="HR463" s="11"/>
      <c r="HS463" s="11"/>
      <c r="HT463" s="11"/>
      <c r="HU463" s="11"/>
      <c r="HV463" s="11"/>
      <c r="HW463" s="11"/>
      <c r="HX463" s="11"/>
      <c r="HY463" s="11"/>
      <c r="HZ463" s="11"/>
      <c r="IA463" s="11"/>
      <c r="IB463" s="11"/>
      <c r="IC463" s="11"/>
      <c r="ID463" s="11"/>
      <c r="IE463" s="11"/>
      <c r="IF463" s="11"/>
      <c r="IG463" s="11"/>
      <c r="IH463" s="11"/>
      <c r="II463" s="11"/>
      <c r="IJ463" s="11"/>
      <c r="IK463" s="11"/>
      <c r="IL463" s="11"/>
      <c r="IM463" s="11"/>
      <c r="IN463" s="11"/>
      <c r="IO463" s="11"/>
      <c r="IP463" s="11"/>
      <c r="IQ463" s="11"/>
      <c r="IR463" s="11"/>
      <c r="IS463" s="11"/>
      <c r="IT463" s="11"/>
      <c r="IU463" s="11"/>
      <c r="IV463" s="11"/>
      <c r="IW463" s="11"/>
      <c r="IX463" s="11"/>
      <c r="IY463" s="11"/>
      <c r="IZ463" s="11"/>
      <c r="JA463" s="11"/>
      <c r="JB463" s="11"/>
      <c r="JC463" s="11"/>
      <c r="JD463" s="11"/>
      <c r="JE463" s="11"/>
      <c r="JF463" s="11"/>
      <c r="JG463" s="11"/>
      <c r="JH463" s="11"/>
      <c r="JI463" s="11"/>
      <c r="JJ463" s="11"/>
      <c r="JK463" s="11"/>
      <c r="JL463" s="11"/>
      <c r="JM463" s="11"/>
      <c r="JN463" s="11"/>
      <c r="JO463" s="11"/>
      <c r="JP463" s="11"/>
      <c r="JQ463" s="11"/>
      <c r="JR463" s="11"/>
      <c r="JS463" s="11"/>
      <c r="JT463" s="11"/>
      <c r="JU463" s="11"/>
      <c r="JV463" s="11"/>
      <c r="JW463" s="11"/>
      <c r="JX463" s="11"/>
      <c r="JY463" s="11"/>
      <c r="JZ463" s="11"/>
      <c r="KA463" s="11"/>
      <c r="KB463" s="11"/>
      <c r="KC463" s="11"/>
      <c r="KD463" s="11"/>
      <c r="KE463" s="11"/>
      <c r="KF463" s="11"/>
      <c r="KG463" s="11"/>
      <c r="KH463" s="11"/>
      <c r="KI463" s="11"/>
      <c r="KJ463" s="11"/>
      <c r="KK463" s="11"/>
      <c r="KL463" s="11"/>
      <c r="KM463" s="11"/>
      <c r="KN463" s="11"/>
      <c r="KO463" s="11"/>
      <c r="KP463" s="11"/>
      <c r="KQ463" s="11"/>
      <c r="KR463" s="11"/>
      <c r="KS463" s="11"/>
      <c r="KT463" s="11"/>
      <c r="KU463" s="11"/>
      <c r="KV463" s="11"/>
      <c r="KW463" s="11"/>
      <c r="KX463" s="11"/>
      <c r="KY463" s="11"/>
      <c r="KZ463" s="11"/>
      <c r="LA463" s="11"/>
      <c r="LB463" s="11"/>
      <c r="LC463" s="11"/>
      <c r="LD463" s="11"/>
      <c r="LE463" s="11"/>
      <c r="LF463" s="11"/>
      <c r="LG463" s="11"/>
      <c r="LH463" s="11"/>
      <c r="LI463" s="11"/>
      <c r="LJ463" s="11"/>
      <c r="LK463" s="11"/>
      <c r="LL463" s="11"/>
      <c r="LM463" s="11"/>
      <c r="LN463" s="11"/>
      <c r="LO463" s="11"/>
      <c r="LP463" s="11"/>
      <c r="LQ463" s="11"/>
      <c r="LR463" s="11"/>
      <c r="LS463" s="11"/>
      <c r="LT463" s="11"/>
      <c r="LU463" s="11"/>
      <c r="LV463" s="11"/>
      <c r="LW463" s="11"/>
      <c r="LX463" s="11"/>
      <c r="LY463" s="11"/>
      <c r="LZ463" s="11"/>
      <c r="MA463" s="11"/>
      <c r="MB463" s="11"/>
      <c r="MC463" s="11"/>
      <c r="MD463" s="11"/>
      <c r="ME463" s="11"/>
      <c r="MF463" s="11"/>
      <c r="MG463" s="11"/>
      <c r="MH463" s="11"/>
      <c r="MI463" s="11"/>
      <c r="MJ463" s="11"/>
      <c r="MK463" s="11"/>
      <c r="ML463" s="11"/>
      <c r="MM463" s="11"/>
      <c r="MN463" s="11"/>
      <c r="MO463" s="11"/>
      <c r="MP463" s="11"/>
      <c r="MQ463" s="11"/>
      <c r="MR463" s="11"/>
      <c r="MS463" s="11"/>
      <c r="MT463" s="11"/>
      <c r="MU463" s="11"/>
      <c r="MV463" s="11"/>
      <c r="MW463" s="11"/>
      <c r="MX463" s="11"/>
      <c r="MY463" s="11"/>
      <c r="MZ463" s="11"/>
      <c r="NA463" s="11"/>
      <c r="NB463" s="11"/>
      <c r="NC463" s="11"/>
      <c r="ND463" s="11"/>
      <c r="NE463" s="11"/>
      <c r="NF463" s="11"/>
      <c r="NG463" s="11"/>
      <c r="NH463" s="11"/>
      <c r="NI463" s="11"/>
      <c r="NJ463" s="11"/>
      <c r="NK463" s="11"/>
      <c r="NL463" s="11"/>
      <c r="NM463" s="11"/>
      <c r="NN463" s="11"/>
      <c r="NO463" s="11"/>
      <c r="NP463" s="11"/>
      <c r="NQ463" s="11"/>
      <c r="NR463" s="11"/>
      <c r="NS463" s="11"/>
      <c r="NT463" s="11"/>
      <c r="NU463" s="11"/>
      <c r="NV463" s="11"/>
      <c r="NW463" s="11"/>
      <c r="NX463" s="11"/>
      <c r="NY463" s="11"/>
      <c r="NZ463" s="11"/>
      <c r="OA463" s="11"/>
      <c r="OB463" s="11"/>
      <c r="OC463" s="11"/>
      <c r="OD463" s="11"/>
      <c r="OE463" s="11"/>
      <c r="OF463" s="11"/>
      <c r="OG463" s="11"/>
      <c r="OH463" s="11"/>
      <c r="OI463" s="11"/>
      <c r="OJ463" s="11"/>
      <c r="OK463" s="11"/>
      <c r="OL463" s="11"/>
      <c r="OM463" s="11"/>
      <c r="ON463" s="11"/>
      <c r="OO463" s="11"/>
      <c r="OP463" s="11"/>
      <c r="OQ463" s="11"/>
      <c r="OR463" s="11"/>
      <c r="OS463" s="11"/>
      <c r="OT463" s="11"/>
      <c r="OU463" s="11"/>
      <c r="OV463" s="11"/>
      <c r="OW463" s="11"/>
      <c r="OX463" s="11"/>
      <c r="OY463" s="11"/>
      <c r="OZ463" s="11"/>
      <c r="PA463" s="11"/>
      <c r="PB463" s="11"/>
      <c r="PC463" s="11"/>
      <c r="PD463" s="11"/>
      <c r="PE463" s="11"/>
      <c r="PF463" s="11"/>
      <c r="PG463" s="11"/>
      <c r="PH463" s="11"/>
      <c r="PI463" s="11"/>
      <c r="PJ463" s="11"/>
      <c r="PK463" s="11"/>
      <c r="PL463" s="11"/>
      <c r="PM463" s="11"/>
      <c r="PN463" s="11"/>
      <c r="PO463" s="11"/>
      <c r="PP463" s="11"/>
      <c r="PQ463" s="11"/>
      <c r="PR463" s="11"/>
      <c r="PS463" s="11"/>
      <c r="PT463" s="11"/>
      <c r="PU463" s="11"/>
      <c r="PV463" s="11"/>
      <c r="PW463" s="11"/>
      <c r="PX463" s="11"/>
      <c r="PY463" s="11"/>
      <c r="PZ463" s="11"/>
      <c r="QA463" s="11"/>
      <c r="QB463" s="11"/>
      <c r="QC463" s="11"/>
      <c r="QD463" s="11"/>
      <c r="QE463" s="11"/>
      <c r="QF463" s="11"/>
      <c r="QG463" s="11"/>
      <c r="QH463" s="11"/>
      <c r="QI463" s="11"/>
      <c r="QJ463" s="11"/>
      <c r="QK463" s="11"/>
      <c r="QL463" s="11"/>
      <c r="QM463" s="11"/>
      <c r="QN463" s="11"/>
      <c r="QO463" s="11"/>
      <c r="QP463" s="11"/>
      <c r="QQ463" s="11"/>
      <c r="QR463" s="11"/>
      <c r="QS463" s="11"/>
      <c r="QT463" s="11"/>
      <c r="QU463" s="11"/>
      <c r="QV463" s="11"/>
      <c r="QW463" s="11"/>
      <c r="QX463" s="11"/>
      <c r="QY463" s="11"/>
      <c r="QZ463" s="11"/>
      <c r="RA463" s="11"/>
      <c r="RB463" s="11"/>
      <c r="RC463" s="11"/>
      <c r="RD463" s="11"/>
      <c r="RE463" s="11"/>
      <c r="RF463" s="11"/>
      <c r="RG463" s="11"/>
      <c r="RH463" s="11"/>
      <c r="RI463" s="11"/>
      <c r="RJ463" s="11"/>
      <c r="RK463" s="11"/>
      <c r="RL463" s="11"/>
      <c r="RM463" s="11"/>
      <c r="RN463" s="11"/>
      <c r="RO463" s="11"/>
      <c r="RP463" s="11"/>
      <c r="RQ463" s="11"/>
      <c r="RR463" s="11"/>
      <c r="RS463" s="11"/>
      <c r="RT463" s="11"/>
      <c r="RU463" s="11"/>
      <c r="RV463" s="11"/>
      <c r="RW463" s="11"/>
      <c r="RX463" s="11"/>
      <c r="RY463" s="11"/>
      <c r="RZ463" s="11"/>
      <c r="SA463" s="11"/>
      <c r="SB463" s="11"/>
      <c r="SC463" s="11"/>
      <c r="SD463" s="11"/>
      <c r="SE463" s="11"/>
      <c r="SF463" s="11"/>
      <c r="SG463" s="11"/>
      <c r="SH463" s="11"/>
      <c r="SI463" s="11"/>
      <c r="SJ463" s="11"/>
      <c r="SK463" s="11"/>
      <c r="SL463" s="11"/>
      <c r="SM463" s="11"/>
      <c r="SN463" s="11"/>
      <c r="SO463" s="11"/>
      <c r="SP463" s="11"/>
      <c r="SQ463" s="11"/>
      <c r="SR463" s="11"/>
      <c r="SS463" s="11"/>
      <c r="ST463" s="11"/>
      <c r="SU463" s="11"/>
      <c r="SV463" s="11"/>
      <c r="SW463" s="11"/>
      <c r="SX463" s="11"/>
      <c r="SY463" s="11"/>
      <c r="SZ463" s="11"/>
      <c r="TA463" s="11"/>
      <c r="TB463" s="11"/>
      <c r="TC463" s="11"/>
      <c r="TD463" s="11"/>
      <c r="TE463" s="11"/>
      <c r="TF463" s="11"/>
      <c r="TG463" s="11"/>
      <c r="TH463" s="11"/>
      <c r="TI463" s="11"/>
      <c r="TJ463" s="11"/>
      <c r="TK463" s="11"/>
      <c r="TL463" s="11"/>
      <c r="TM463" s="11"/>
      <c r="TN463" s="11"/>
      <c r="TO463" s="11"/>
      <c r="TP463" s="11"/>
      <c r="TQ463" s="11"/>
      <c r="TR463" s="11"/>
      <c r="TS463" s="11"/>
      <c r="TT463" s="11"/>
      <c r="TU463" s="11"/>
      <c r="TV463" s="11"/>
      <c r="TW463" s="11"/>
      <c r="TX463" s="11"/>
      <c r="TY463" s="11"/>
      <c r="TZ463" s="11"/>
    </row>
    <row r="464" spans="1:546" x14ac:dyDescent="0.25">
      <c r="A464" s="11"/>
      <c r="F464" s="11"/>
      <c r="K464" s="41"/>
      <c r="L464" s="41"/>
      <c r="Q464" s="11"/>
      <c r="R464" s="11"/>
      <c r="S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  <c r="EM464" s="11"/>
      <c r="EN464" s="11"/>
      <c r="EO464" s="11"/>
      <c r="EP464" s="11"/>
      <c r="EQ464" s="11"/>
      <c r="ER464" s="11"/>
      <c r="ES464" s="11"/>
      <c r="ET464" s="11"/>
      <c r="EU464" s="11"/>
      <c r="EV464" s="11"/>
      <c r="EW464" s="11"/>
      <c r="EX464" s="11"/>
      <c r="EY464" s="11"/>
      <c r="EZ464" s="11"/>
      <c r="FA464" s="11"/>
      <c r="FB464" s="11"/>
      <c r="FC464" s="11"/>
      <c r="FD464" s="11"/>
      <c r="FE464" s="11"/>
      <c r="FF464" s="11"/>
      <c r="FG464" s="11"/>
      <c r="FH464" s="11"/>
      <c r="FI464" s="11"/>
      <c r="FJ464" s="11"/>
      <c r="FK464" s="11"/>
      <c r="FL464" s="11"/>
      <c r="FM464" s="11"/>
      <c r="FN464" s="11"/>
      <c r="FO464" s="11"/>
      <c r="FP464" s="11"/>
      <c r="FQ464" s="11"/>
      <c r="FR464" s="11"/>
      <c r="FS464" s="11"/>
      <c r="FT464" s="11"/>
      <c r="FU464" s="11"/>
      <c r="FV464" s="11"/>
      <c r="FW464" s="11"/>
      <c r="FX464" s="11"/>
      <c r="FY464" s="11"/>
      <c r="FZ464" s="11"/>
      <c r="GA464" s="11"/>
      <c r="GB464" s="11"/>
      <c r="GC464" s="11"/>
      <c r="GD464" s="11"/>
      <c r="GE464" s="11"/>
      <c r="GF464" s="11"/>
      <c r="GG464" s="11"/>
      <c r="GH464" s="11"/>
      <c r="GI464" s="11"/>
      <c r="GJ464" s="11"/>
      <c r="GK464" s="11"/>
      <c r="GL464" s="11"/>
      <c r="GM464" s="11"/>
      <c r="GN464" s="11"/>
      <c r="GO464" s="11"/>
      <c r="GP464" s="11"/>
      <c r="GQ464" s="11"/>
      <c r="GR464" s="11"/>
      <c r="GS464" s="11"/>
      <c r="GT464" s="11"/>
      <c r="GU464" s="11"/>
      <c r="GV464" s="11"/>
      <c r="GW464" s="11"/>
      <c r="GX464" s="11"/>
      <c r="GY464" s="11"/>
      <c r="GZ464" s="11"/>
      <c r="HA464" s="11"/>
      <c r="HB464" s="11"/>
      <c r="HC464" s="11"/>
      <c r="HD464" s="11"/>
      <c r="HE464" s="11"/>
      <c r="HF464" s="11"/>
      <c r="HG464" s="11"/>
      <c r="HH464" s="11"/>
      <c r="HI464" s="11"/>
      <c r="HJ464" s="11"/>
      <c r="HK464" s="11"/>
      <c r="HL464" s="11"/>
      <c r="HM464" s="11"/>
      <c r="HN464" s="11"/>
      <c r="HO464" s="11"/>
      <c r="HP464" s="11"/>
      <c r="HQ464" s="11"/>
      <c r="HR464" s="11"/>
      <c r="HS464" s="11"/>
      <c r="HT464" s="11"/>
      <c r="HU464" s="11"/>
      <c r="HV464" s="11"/>
      <c r="HW464" s="11"/>
      <c r="HX464" s="11"/>
      <c r="HY464" s="11"/>
      <c r="HZ464" s="11"/>
      <c r="IA464" s="11"/>
      <c r="IB464" s="11"/>
      <c r="IC464" s="11"/>
      <c r="ID464" s="11"/>
      <c r="IE464" s="11"/>
      <c r="IF464" s="11"/>
      <c r="IG464" s="11"/>
      <c r="IH464" s="11"/>
      <c r="II464" s="11"/>
      <c r="IJ464" s="11"/>
      <c r="IK464" s="11"/>
      <c r="IL464" s="11"/>
      <c r="IM464" s="11"/>
      <c r="IN464" s="11"/>
      <c r="IO464" s="11"/>
      <c r="IP464" s="11"/>
      <c r="IQ464" s="11"/>
      <c r="IR464" s="11"/>
      <c r="IS464" s="11"/>
      <c r="IT464" s="11"/>
      <c r="IU464" s="11"/>
      <c r="IV464" s="11"/>
      <c r="IW464" s="11"/>
      <c r="IX464" s="11"/>
      <c r="IY464" s="11"/>
      <c r="IZ464" s="11"/>
      <c r="JA464" s="11"/>
      <c r="JB464" s="11"/>
      <c r="JC464" s="11"/>
      <c r="JD464" s="11"/>
      <c r="JE464" s="11"/>
      <c r="JF464" s="11"/>
      <c r="JG464" s="11"/>
      <c r="JH464" s="11"/>
      <c r="JI464" s="11"/>
      <c r="JJ464" s="11"/>
      <c r="JK464" s="11"/>
      <c r="JL464" s="11"/>
      <c r="JM464" s="11"/>
      <c r="JN464" s="11"/>
      <c r="JO464" s="11"/>
      <c r="JP464" s="11"/>
      <c r="JQ464" s="11"/>
      <c r="JR464" s="11"/>
      <c r="JS464" s="11"/>
      <c r="JT464" s="11"/>
      <c r="JU464" s="11"/>
      <c r="JV464" s="11"/>
      <c r="JW464" s="11"/>
      <c r="JX464" s="11"/>
      <c r="JY464" s="11"/>
      <c r="JZ464" s="11"/>
      <c r="KA464" s="11"/>
      <c r="KB464" s="11"/>
      <c r="KC464" s="11"/>
      <c r="KD464" s="11"/>
      <c r="KE464" s="11"/>
      <c r="KF464" s="11"/>
      <c r="KG464" s="11"/>
      <c r="KH464" s="11"/>
      <c r="KI464" s="11"/>
      <c r="KJ464" s="11"/>
      <c r="KK464" s="11"/>
      <c r="KL464" s="11"/>
      <c r="KM464" s="11"/>
      <c r="KN464" s="11"/>
      <c r="KO464" s="11"/>
      <c r="KP464" s="11"/>
      <c r="KQ464" s="11"/>
      <c r="KR464" s="11"/>
      <c r="KS464" s="11"/>
      <c r="KT464" s="11"/>
      <c r="KU464" s="11"/>
      <c r="KV464" s="11"/>
      <c r="KW464" s="11"/>
      <c r="KX464" s="11"/>
      <c r="KY464" s="11"/>
      <c r="KZ464" s="11"/>
      <c r="LA464" s="11"/>
      <c r="LB464" s="11"/>
      <c r="LC464" s="11"/>
      <c r="LD464" s="11"/>
      <c r="LE464" s="11"/>
      <c r="LF464" s="11"/>
      <c r="LG464" s="11"/>
      <c r="LH464" s="11"/>
      <c r="LI464" s="11"/>
      <c r="LJ464" s="11"/>
      <c r="LK464" s="11"/>
      <c r="LL464" s="11"/>
      <c r="LM464" s="11"/>
      <c r="LN464" s="11"/>
      <c r="LO464" s="11"/>
      <c r="LP464" s="11"/>
      <c r="LQ464" s="11"/>
      <c r="LR464" s="11"/>
      <c r="LS464" s="11"/>
      <c r="LT464" s="11"/>
      <c r="LU464" s="11"/>
      <c r="LV464" s="11"/>
      <c r="LW464" s="11"/>
      <c r="LX464" s="11"/>
      <c r="LY464" s="11"/>
      <c r="LZ464" s="11"/>
      <c r="MA464" s="11"/>
      <c r="MB464" s="11"/>
      <c r="MC464" s="11"/>
      <c r="MD464" s="11"/>
      <c r="ME464" s="11"/>
      <c r="MF464" s="11"/>
      <c r="MG464" s="11"/>
      <c r="MH464" s="11"/>
      <c r="MI464" s="11"/>
      <c r="MJ464" s="11"/>
      <c r="MK464" s="11"/>
      <c r="ML464" s="11"/>
      <c r="MM464" s="11"/>
      <c r="MN464" s="11"/>
      <c r="MO464" s="11"/>
      <c r="MP464" s="11"/>
      <c r="MQ464" s="11"/>
      <c r="MR464" s="11"/>
      <c r="MS464" s="11"/>
      <c r="MT464" s="11"/>
      <c r="MU464" s="11"/>
      <c r="MV464" s="11"/>
      <c r="MW464" s="11"/>
      <c r="MX464" s="11"/>
      <c r="MY464" s="11"/>
      <c r="MZ464" s="11"/>
      <c r="NA464" s="11"/>
      <c r="NB464" s="11"/>
      <c r="NC464" s="11"/>
      <c r="ND464" s="11"/>
      <c r="NE464" s="11"/>
      <c r="NF464" s="11"/>
      <c r="NG464" s="11"/>
      <c r="NH464" s="11"/>
      <c r="NI464" s="11"/>
      <c r="NJ464" s="11"/>
      <c r="NK464" s="11"/>
      <c r="NL464" s="11"/>
      <c r="NM464" s="11"/>
      <c r="NN464" s="11"/>
      <c r="NO464" s="11"/>
      <c r="NP464" s="11"/>
      <c r="NQ464" s="11"/>
      <c r="NR464" s="11"/>
      <c r="NS464" s="11"/>
      <c r="NT464" s="11"/>
      <c r="NU464" s="11"/>
      <c r="NV464" s="11"/>
      <c r="NW464" s="11"/>
      <c r="NX464" s="11"/>
      <c r="NY464" s="11"/>
      <c r="NZ464" s="11"/>
      <c r="OA464" s="11"/>
      <c r="OB464" s="11"/>
      <c r="OC464" s="11"/>
      <c r="OD464" s="11"/>
      <c r="OE464" s="11"/>
      <c r="OF464" s="11"/>
      <c r="OG464" s="11"/>
      <c r="OH464" s="11"/>
      <c r="OI464" s="11"/>
      <c r="OJ464" s="11"/>
      <c r="OK464" s="11"/>
      <c r="OL464" s="11"/>
      <c r="OM464" s="11"/>
      <c r="ON464" s="11"/>
      <c r="OO464" s="11"/>
      <c r="OP464" s="11"/>
      <c r="OQ464" s="11"/>
      <c r="OR464" s="11"/>
      <c r="OS464" s="11"/>
      <c r="OT464" s="11"/>
      <c r="OU464" s="11"/>
      <c r="OV464" s="11"/>
      <c r="OW464" s="11"/>
      <c r="OX464" s="11"/>
      <c r="OY464" s="11"/>
      <c r="OZ464" s="11"/>
      <c r="PA464" s="11"/>
      <c r="PB464" s="11"/>
      <c r="PC464" s="11"/>
      <c r="PD464" s="11"/>
      <c r="PE464" s="11"/>
      <c r="PF464" s="11"/>
      <c r="PG464" s="11"/>
      <c r="PH464" s="11"/>
      <c r="PI464" s="11"/>
      <c r="PJ464" s="11"/>
      <c r="PK464" s="11"/>
      <c r="PL464" s="11"/>
      <c r="PM464" s="11"/>
      <c r="PN464" s="11"/>
      <c r="PO464" s="11"/>
      <c r="PP464" s="11"/>
      <c r="PQ464" s="11"/>
      <c r="PR464" s="11"/>
      <c r="PS464" s="11"/>
      <c r="PT464" s="11"/>
      <c r="PU464" s="11"/>
      <c r="PV464" s="11"/>
      <c r="PW464" s="11"/>
      <c r="PX464" s="11"/>
      <c r="PY464" s="11"/>
      <c r="PZ464" s="11"/>
      <c r="QA464" s="11"/>
      <c r="QB464" s="11"/>
      <c r="QC464" s="11"/>
      <c r="QD464" s="11"/>
      <c r="QE464" s="11"/>
      <c r="QF464" s="11"/>
      <c r="QG464" s="11"/>
      <c r="QH464" s="11"/>
      <c r="QI464" s="11"/>
      <c r="QJ464" s="11"/>
      <c r="QK464" s="11"/>
      <c r="QL464" s="11"/>
      <c r="QM464" s="11"/>
      <c r="QN464" s="11"/>
      <c r="QO464" s="11"/>
      <c r="QP464" s="11"/>
      <c r="QQ464" s="11"/>
      <c r="QR464" s="11"/>
      <c r="QS464" s="11"/>
      <c r="QT464" s="11"/>
      <c r="QU464" s="11"/>
      <c r="QV464" s="11"/>
      <c r="QW464" s="11"/>
      <c r="QX464" s="11"/>
      <c r="QY464" s="11"/>
      <c r="QZ464" s="11"/>
      <c r="RA464" s="11"/>
      <c r="RB464" s="11"/>
      <c r="RC464" s="11"/>
      <c r="RD464" s="11"/>
      <c r="RE464" s="11"/>
      <c r="RF464" s="11"/>
      <c r="RG464" s="11"/>
      <c r="RH464" s="11"/>
      <c r="RI464" s="11"/>
      <c r="RJ464" s="11"/>
      <c r="RK464" s="11"/>
      <c r="RL464" s="11"/>
      <c r="RM464" s="11"/>
      <c r="RN464" s="11"/>
      <c r="RO464" s="11"/>
      <c r="RP464" s="11"/>
      <c r="RQ464" s="11"/>
      <c r="RR464" s="11"/>
      <c r="RS464" s="11"/>
      <c r="RT464" s="11"/>
      <c r="RU464" s="11"/>
      <c r="RV464" s="11"/>
      <c r="RW464" s="11"/>
      <c r="RX464" s="11"/>
      <c r="RY464" s="11"/>
      <c r="RZ464" s="11"/>
      <c r="SA464" s="11"/>
      <c r="SB464" s="11"/>
      <c r="SC464" s="11"/>
      <c r="SD464" s="11"/>
      <c r="SE464" s="11"/>
      <c r="SF464" s="11"/>
      <c r="SG464" s="11"/>
      <c r="SH464" s="11"/>
      <c r="SI464" s="11"/>
      <c r="SJ464" s="11"/>
      <c r="SK464" s="11"/>
      <c r="SL464" s="11"/>
      <c r="SM464" s="11"/>
      <c r="SN464" s="11"/>
      <c r="SO464" s="11"/>
      <c r="SP464" s="11"/>
      <c r="SQ464" s="11"/>
      <c r="SR464" s="11"/>
      <c r="SS464" s="11"/>
      <c r="ST464" s="11"/>
      <c r="SU464" s="11"/>
      <c r="SV464" s="11"/>
      <c r="SW464" s="11"/>
      <c r="SX464" s="11"/>
      <c r="SY464" s="11"/>
      <c r="SZ464" s="11"/>
      <c r="TA464" s="11"/>
      <c r="TB464" s="11"/>
      <c r="TC464" s="11"/>
      <c r="TD464" s="11"/>
      <c r="TE464" s="11"/>
      <c r="TF464" s="11"/>
      <c r="TG464" s="11"/>
      <c r="TH464" s="11"/>
      <c r="TI464" s="11"/>
      <c r="TJ464" s="11"/>
      <c r="TK464" s="11"/>
      <c r="TL464" s="11"/>
      <c r="TM464" s="11"/>
      <c r="TN464" s="11"/>
      <c r="TO464" s="11"/>
      <c r="TP464" s="11"/>
      <c r="TQ464" s="11"/>
      <c r="TR464" s="11"/>
      <c r="TS464" s="11"/>
      <c r="TT464" s="11"/>
      <c r="TU464" s="11"/>
      <c r="TV464" s="11"/>
      <c r="TW464" s="11"/>
      <c r="TX464" s="11"/>
      <c r="TY464" s="11"/>
      <c r="TZ464" s="11"/>
    </row>
    <row r="465" spans="1:546" x14ac:dyDescent="0.25">
      <c r="A465" s="11"/>
      <c r="F465" s="11"/>
      <c r="K465" s="41"/>
      <c r="L465" s="41"/>
      <c r="Q465" s="11"/>
      <c r="R465" s="11"/>
      <c r="S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  <c r="EM465" s="11"/>
      <c r="EN465" s="11"/>
      <c r="EO465" s="11"/>
      <c r="EP465" s="11"/>
      <c r="EQ465" s="11"/>
      <c r="ER465" s="11"/>
      <c r="ES465" s="11"/>
      <c r="ET465" s="11"/>
      <c r="EU465" s="11"/>
      <c r="EV465" s="11"/>
      <c r="EW465" s="11"/>
      <c r="EX465" s="11"/>
      <c r="EY465" s="11"/>
      <c r="EZ465" s="11"/>
      <c r="FA465" s="11"/>
      <c r="FB465" s="11"/>
      <c r="FC465" s="11"/>
      <c r="FD465" s="11"/>
      <c r="FE465" s="11"/>
      <c r="FF465" s="11"/>
      <c r="FG465" s="11"/>
      <c r="FH465" s="11"/>
      <c r="FI465" s="11"/>
      <c r="FJ465" s="11"/>
      <c r="FK465" s="11"/>
      <c r="FL465" s="11"/>
      <c r="FM465" s="11"/>
      <c r="FN465" s="11"/>
      <c r="FO465" s="11"/>
      <c r="FP465" s="11"/>
      <c r="FQ465" s="11"/>
      <c r="FR465" s="11"/>
      <c r="FS465" s="11"/>
      <c r="FT465" s="11"/>
      <c r="FU465" s="11"/>
      <c r="FV465" s="11"/>
      <c r="FW465" s="11"/>
      <c r="FX465" s="11"/>
      <c r="FY465" s="11"/>
      <c r="FZ465" s="11"/>
      <c r="GA465" s="11"/>
      <c r="GB465" s="11"/>
      <c r="GC465" s="11"/>
      <c r="GD465" s="11"/>
      <c r="GE465" s="11"/>
      <c r="GF465" s="11"/>
      <c r="GG465" s="11"/>
      <c r="GH465" s="11"/>
      <c r="GI465" s="11"/>
      <c r="GJ465" s="11"/>
      <c r="GK465" s="11"/>
      <c r="GL465" s="11"/>
      <c r="GM465" s="11"/>
      <c r="GN465" s="11"/>
      <c r="GO465" s="11"/>
      <c r="GP465" s="11"/>
      <c r="GQ465" s="11"/>
      <c r="GR465" s="11"/>
      <c r="GS465" s="11"/>
      <c r="GT465" s="11"/>
      <c r="GU465" s="11"/>
      <c r="GV465" s="11"/>
      <c r="GW465" s="11"/>
      <c r="GX465" s="11"/>
      <c r="GY465" s="11"/>
      <c r="GZ465" s="11"/>
      <c r="HA465" s="11"/>
      <c r="HB465" s="11"/>
      <c r="HC465" s="11"/>
      <c r="HD465" s="11"/>
      <c r="HE465" s="11"/>
      <c r="HF465" s="11"/>
      <c r="HG465" s="11"/>
      <c r="HH465" s="11"/>
      <c r="HI465" s="11"/>
      <c r="HJ465" s="11"/>
      <c r="HK465" s="11"/>
      <c r="HL465" s="11"/>
      <c r="HM465" s="11"/>
      <c r="HN465" s="11"/>
      <c r="HO465" s="11"/>
      <c r="HP465" s="11"/>
      <c r="HQ465" s="11"/>
      <c r="HR465" s="11"/>
      <c r="HS465" s="11"/>
      <c r="HT465" s="11"/>
      <c r="HU465" s="11"/>
      <c r="HV465" s="11"/>
      <c r="HW465" s="11"/>
      <c r="HX465" s="11"/>
      <c r="HY465" s="11"/>
      <c r="HZ465" s="11"/>
      <c r="IA465" s="11"/>
      <c r="IB465" s="11"/>
      <c r="IC465" s="11"/>
      <c r="ID465" s="11"/>
      <c r="IE465" s="11"/>
      <c r="IF465" s="11"/>
      <c r="IG465" s="11"/>
      <c r="IH465" s="11"/>
      <c r="II465" s="11"/>
      <c r="IJ465" s="11"/>
      <c r="IK465" s="11"/>
      <c r="IL465" s="11"/>
      <c r="IM465" s="11"/>
      <c r="IN465" s="11"/>
      <c r="IO465" s="11"/>
      <c r="IP465" s="11"/>
      <c r="IQ465" s="11"/>
      <c r="IR465" s="11"/>
      <c r="IS465" s="11"/>
      <c r="IT465" s="11"/>
      <c r="IU465" s="11"/>
      <c r="IV465" s="11"/>
      <c r="IW465" s="11"/>
      <c r="IX465" s="11"/>
      <c r="IY465" s="11"/>
      <c r="IZ465" s="11"/>
      <c r="JA465" s="11"/>
      <c r="JB465" s="11"/>
      <c r="JC465" s="11"/>
      <c r="JD465" s="11"/>
      <c r="JE465" s="11"/>
      <c r="JF465" s="11"/>
      <c r="JG465" s="11"/>
      <c r="JH465" s="11"/>
      <c r="JI465" s="11"/>
      <c r="JJ465" s="11"/>
      <c r="JK465" s="11"/>
      <c r="JL465" s="11"/>
      <c r="JM465" s="11"/>
      <c r="JN465" s="11"/>
      <c r="JO465" s="11"/>
      <c r="JP465" s="11"/>
      <c r="JQ465" s="11"/>
      <c r="JR465" s="11"/>
      <c r="JS465" s="11"/>
      <c r="JT465" s="11"/>
      <c r="JU465" s="11"/>
      <c r="JV465" s="11"/>
      <c r="JW465" s="11"/>
      <c r="JX465" s="11"/>
      <c r="JY465" s="11"/>
      <c r="JZ465" s="11"/>
      <c r="KA465" s="11"/>
      <c r="KB465" s="11"/>
      <c r="KC465" s="11"/>
      <c r="KD465" s="11"/>
      <c r="KE465" s="11"/>
      <c r="KF465" s="11"/>
      <c r="KG465" s="11"/>
      <c r="KH465" s="11"/>
      <c r="KI465" s="11"/>
      <c r="KJ465" s="11"/>
      <c r="KK465" s="11"/>
      <c r="KL465" s="11"/>
      <c r="KM465" s="11"/>
      <c r="KN465" s="11"/>
      <c r="KO465" s="11"/>
      <c r="KP465" s="11"/>
      <c r="KQ465" s="11"/>
      <c r="KR465" s="11"/>
      <c r="KS465" s="11"/>
      <c r="KT465" s="11"/>
      <c r="KU465" s="11"/>
      <c r="KV465" s="11"/>
      <c r="KW465" s="11"/>
      <c r="KX465" s="11"/>
      <c r="KY465" s="11"/>
      <c r="KZ465" s="11"/>
      <c r="LA465" s="11"/>
      <c r="LB465" s="11"/>
      <c r="LC465" s="11"/>
      <c r="LD465" s="11"/>
      <c r="LE465" s="11"/>
      <c r="LF465" s="11"/>
      <c r="LG465" s="11"/>
      <c r="LH465" s="11"/>
      <c r="LI465" s="11"/>
      <c r="LJ465" s="11"/>
      <c r="LK465" s="11"/>
      <c r="LL465" s="11"/>
      <c r="LM465" s="11"/>
      <c r="LN465" s="11"/>
      <c r="LO465" s="11"/>
      <c r="LP465" s="11"/>
      <c r="LQ465" s="11"/>
      <c r="LR465" s="11"/>
      <c r="LS465" s="11"/>
      <c r="LT465" s="11"/>
      <c r="LU465" s="11"/>
      <c r="LV465" s="11"/>
      <c r="LW465" s="11"/>
      <c r="LX465" s="11"/>
      <c r="LY465" s="11"/>
      <c r="LZ465" s="11"/>
      <c r="MA465" s="11"/>
      <c r="MB465" s="11"/>
      <c r="MC465" s="11"/>
      <c r="MD465" s="11"/>
      <c r="ME465" s="11"/>
      <c r="MF465" s="11"/>
      <c r="MG465" s="11"/>
      <c r="MH465" s="11"/>
      <c r="MI465" s="11"/>
      <c r="MJ465" s="11"/>
      <c r="MK465" s="11"/>
      <c r="ML465" s="11"/>
      <c r="MM465" s="11"/>
      <c r="MN465" s="11"/>
      <c r="MO465" s="11"/>
      <c r="MP465" s="11"/>
      <c r="MQ465" s="11"/>
      <c r="MR465" s="11"/>
      <c r="MS465" s="11"/>
      <c r="MT465" s="11"/>
      <c r="MU465" s="11"/>
      <c r="MV465" s="11"/>
      <c r="MW465" s="11"/>
      <c r="MX465" s="11"/>
      <c r="MY465" s="11"/>
      <c r="MZ465" s="11"/>
      <c r="NA465" s="11"/>
      <c r="NB465" s="11"/>
      <c r="NC465" s="11"/>
      <c r="ND465" s="11"/>
      <c r="NE465" s="11"/>
      <c r="NF465" s="11"/>
      <c r="NG465" s="11"/>
      <c r="NH465" s="11"/>
      <c r="NI465" s="11"/>
      <c r="NJ465" s="11"/>
      <c r="NK465" s="11"/>
      <c r="NL465" s="11"/>
      <c r="NM465" s="11"/>
      <c r="NN465" s="11"/>
      <c r="NO465" s="11"/>
      <c r="NP465" s="11"/>
      <c r="NQ465" s="11"/>
      <c r="NR465" s="11"/>
      <c r="NS465" s="11"/>
      <c r="NT465" s="11"/>
      <c r="NU465" s="11"/>
      <c r="NV465" s="11"/>
      <c r="NW465" s="11"/>
      <c r="NX465" s="11"/>
      <c r="NY465" s="11"/>
      <c r="NZ465" s="11"/>
      <c r="OA465" s="11"/>
      <c r="OB465" s="11"/>
      <c r="OC465" s="11"/>
      <c r="OD465" s="11"/>
      <c r="OE465" s="11"/>
      <c r="OF465" s="11"/>
      <c r="OG465" s="11"/>
      <c r="OH465" s="11"/>
      <c r="OI465" s="11"/>
      <c r="OJ465" s="11"/>
      <c r="OK465" s="11"/>
      <c r="OL465" s="11"/>
      <c r="OM465" s="11"/>
      <c r="ON465" s="11"/>
      <c r="OO465" s="11"/>
      <c r="OP465" s="11"/>
      <c r="OQ465" s="11"/>
      <c r="OR465" s="11"/>
      <c r="OS465" s="11"/>
      <c r="OT465" s="11"/>
      <c r="OU465" s="11"/>
      <c r="OV465" s="11"/>
      <c r="OW465" s="11"/>
      <c r="OX465" s="11"/>
      <c r="OY465" s="11"/>
      <c r="OZ465" s="11"/>
      <c r="PA465" s="11"/>
      <c r="PB465" s="11"/>
      <c r="PC465" s="11"/>
      <c r="PD465" s="11"/>
      <c r="PE465" s="11"/>
      <c r="PF465" s="11"/>
      <c r="PG465" s="11"/>
      <c r="PH465" s="11"/>
      <c r="PI465" s="11"/>
      <c r="PJ465" s="11"/>
      <c r="PK465" s="11"/>
      <c r="PL465" s="11"/>
      <c r="PM465" s="11"/>
      <c r="PN465" s="11"/>
      <c r="PO465" s="11"/>
      <c r="PP465" s="11"/>
      <c r="PQ465" s="11"/>
      <c r="PR465" s="11"/>
      <c r="PS465" s="11"/>
      <c r="PT465" s="11"/>
      <c r="PU465" s="11"/>
      <c r="PV465" s="11"/>
      <c r="PW465" s="11"/>
      <c r="PX465" s="11"/>
      <c r="PY465" s="11"/>
      <c r="PZ465" s="11"/>
      <c r="QA465" s="11"/>
      <c r="QB465" s="11"/>
      <c r="QC465" s="11"/>
      <c r="QD465" s="11"/>
      <c r="QE465" s="11"/>
      <c r="QF465" s="11"/>
      <c r="QG465" s="11"/>
      <c r="QH465" s="11"/>
      <c r="QI465" s="11"/>
      <c r="QJ465" s="11"/>
      <c r="QK465" s="11"/>
      <c r="QL465" s="11"/>
      <c r="QM465" s="11"/>
      <c r="QN465" s="11"/>
      <c r="QO465" s="11"/>
      <c r="QP465" s="11"/>
      <c r="QQ465" s="11"/>
      <c r="QR465" s="11"/>
      <c r="QS465" s="11"/>
      <c r="QT465" s="11"/>
      <c r="QU465" s="11"/>
      <c r="QV465" s="11"/>
      <c r="QW465" s="11"/>
      <c r="QX465" s="11"/>
      <c r="QY465" s="11"/>
      <c r="QZ465" s="11"/>
      <c r="RA465" s="11"/>
      <c r="RB465" s="11"/>
      <c r="RC465" s="11"/>
      <c r="RD465" s="11"/>
      <c r="RE465" s="11"/>
      <c r="RF465" s="11"/>
      <c r="RG465" s="11"/>
      <c r="RH465" s="11"/>
      <c r="RI465" s="11"/>
      <c r="RJ465" s="11"/>
      <c r="RK465" s="11"/>
      <c r="RL465" s="11"/>
      <c r="RM465" s="11"/>
      <c r="RN465" s="11"/>
      <c r="RO465" s="11"/>
      <c r="RP465" s="11"/>
      <c r="RQ465" s="11"/>
      <c r="RR465" s="11"/>
      <c r="RS465" s="11"/>
      <c r="RT465" s="11"/>
      <c r="RU465" s="11"/>
      <c r="RV465" s="11"/>
      <c r="RW465" s="11"/>
      <c r="RX465" s="11"/>
      <c r="RY465" s="11"/>
      <c r="RZ465" s="11"/>
      <c r="SA465" s="11"/>
      <c r="SB465" s="11"/>
      <c r="SC465" s="11"/>
      <c r="SD465" s="11"/>
      <c r="SE465" s="11"/>
      <c r="SF465" s="11"/>
      <c r="SG465" s="11"/>
      <c r="SH465" s="11"/>
      <c r="SI465" s="11"/>
      <c r="SJ465" s="11"/>
      <c r="SK465" s="11"/>
      <c r="SL465" s="11"/>
      <c r="SM465" s="11"/>
      <c r="SN465" s="11"/>
      <c r="SO465" s="11"/>
      <c r="SP465" s="11"/>
      <c r="SQ465" s="11"/>
      <c r="SR465" s="11"/>
      <c r="SS465" s="11"/>
      <c r="ST465" s="11"/>
      <c r="SU465" s="11"/>
      <c r="SV465" s="11"/>
      <c r="SW465" s="11"/>
      <c r="SX465" s="11"/>
      <c r="SY465" s="11"/>
      <c r="SZ465" s="11"/>
      <c r="TA465" s="11"/>
      <c r="TB465" s="11"/>
      <c r="TC465" s="11"/>
      <c r="TD465" s="11"/>
      <c r="TE465" s="11"/>
      <c r="TF465" s="11"/>
      <c r="TG465" s="11"/>
      <c r="TH465" s="11"/>
      <c r="TI465" s="11"/>
      <c r="TJ465" s="11"/>
      <c r="TK465" s="11"/>
      <c r="TL465" s="11"/>
      <c r="TM465" s="11"/>
      <c r="TN465" s="11"/>
      <c r="TO465" s="11"/>
      <c r="TP465" s="11"/>
      <c r="TQ465" s="11"/>
      <c r="TR465" s="11"/>
      <c r="TS465" s="11"/>
      <c r="TT465" s="11"/>
      <c r="TU465" s="11"/>
      <c r="TV465" s="11"/>
      <c r="TW465" s="11"/>
      <c r="TX465" s="11"/>
      <c r="TY465" s="11"/>
      <c r="TZ465" s="11"/>
    </row>
    <row r="466" spans="1:546" x14ac:dyDescent="0.25">
      <c r="A466" s="11"/>
      <c r="F466" s="11"/>
      <c r="K466" s="41"/>
      <c r="L466" s="41"/>
      <c r="Q466" s="11"/>
      <c r="R466" s="11"/>
      <c r="S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  <c r="EM466" s="11"/>
      <c r="EN466" s="11"/>
      <c r="EO466" s="11"/>
      <c r="EP466" s="11"/>
      <c r="EQ466" s="11"/>
      <c r="ER466" s="11"/>
      <c r="ES466" s="11"/>
      <c r="ET466" s="11"/>
      <c r="EU466" s="11"/>
      <c r="EV466" s="11"/>
      <c r="EW466" s="11"/>
      <c r="EX466" s="11"/>
      <c r="EY466" s="11"/>
      <c r="EZ466" s="11"/>
      <c r="FA466" s="11"/>
      <c r="FB466" s="11"/>
      <c r="FC466" s="11"/>
      <c r="FD466" s="11"/>
      <c r="FE466" s="11"/>
      <c r="FF466" s="11"/>
      <c r="FG466" s="11"/>
      <c r="FH466" s="11"/>
      <c r="FI466" s="11"/>
      <c r="FJ466" s="11"/>
      <c r="FK466" s="11"/>
      <c r="FL466" s="11"/>
      <c r="FM466" s="11"/>
      <c r="FN466" s="11"/>
      <c r="FO466" s="11"/>
      <c r="FP466" s="11"/>
      <c r="FQ466" s="11"/>
      <c r="FR466" s="11"/>
      <c r="FS466" s="11"/>
      <c r="FT466" s="11"/>
      <c r="FU466" s="11"/>
      <c r="FV466" s="11"/>
      <c r="FW466" s="11"/>
      <c r="FX466" s="11"/>
      <c r="FY466" s="11"/>
      <c r="FZ466" s="11"/>
      <c r="GA466" s="11"/>
      <c r="GB466" s="11"/>
      <c r="GC466" s="11"/>
      <c r="GD466" s="11"/>
      <c r="GE466" s="11"/>
      <c r="GF466" s="11"/>
      <c r="GG466" s="11"/>
      <c r="GH466" s="11"/>
      <c r="GI466" s="11"/>
      <c r="GJ466" s="11"/>
      <c r="GK466" s="11"/>
      <c r="GL466" s="11"/>
      <c r="GM466" s="11"/>
      <c r="GN466" s="11"/>
      <c r="GO466" s="11"/>
      <c r="GP466" s="11"/>
      <c r="GQ466" s="11"/>
      <c r="GR466" s="11"/>
      <c r="GS466" s="11"/>
      <c r="GT466" s="11"/>
      <c r="GU466" s="11"/>
      <c r="GV466" s="11"/>
      <c r="GW466" s="11"/>
      <c r="GX466" s="11"/>
      <c r="GY466" s="11"/>
      <c r="GZ466" s="11"/>
      <c r="HA466" s="11"/>
      <c r="HB466" s="11"/>
      <c r="HC466" s="11"/>
      <c r="HD466" s="11"/>
      <c r="HE466" s="11"/>
      <c r="HF466" s="11"/>
      <c r="HG466" s="11"/>
      <c r="HH466" s="11"/>
      <c r="HI466" s="11"/>
      <c r="HJ466" s="11"/>
      <c r="HK466" s="11"/>
      <c r="HL466" s="11"/>
      <c r="HM466" s="11"/>
      <c r="HN466" s="11"/>
      <c r="HO466" s="11"/>
      <c r="HP466" s="11"/>
      <c r="HQ466" s="11"/>
      <c r="HR466" s="11"/>
      <c r="HS466" s="11"/>
      <c r="HT466" s="11"/>
      <c r="HU466" s="11"/>
      <c r="HV466" s="11"/>
      <c r="HW466" s="11"/>
      <c r="HX466" s="11"/>
      <c r="HY466" s="11"/>
      <c r="HZ466" s="11"/>
      <c r="IA466" s="11"/>
      <c r="IB466" s="11"/>
      <c r="IC466" s="11"/>
      <c r="ID466" s="11"/>
      <c r="IE466" s="11"/>
      <c r="IF466" s="11"/>
      <c r="IG466" s="11"/>
      <c r="IH466" s="11"/>
      <c r="II466" s="11"/>
      <c r="IJ466" s="11"/>
      <c r="IK466" s="11"/>
      <c r="IL466" s="11"/>
      <c r="IM466" s="11"/>
      <c r="IN466" s="11"/>
      <c r="IO466" s="11"/>
      <c r="IP466" s="11"/>
      <c r="IQ466" s="11"/>
      <c r="IR466" s="11"/>
      <c r="IS466" s="11"/>
      <c r="IT466" s="11"/>
      <c r="IU466" s="11"/>
      <c r="IV466" s="11"/>
      <c r="IW466" s="11"/>
      <c r="IX466" s="11"/>
      <c r="IY466" s="11"/>
      <c r="IZ466" s="11"/>
      <c r="JA466" s="11"/>
      <c r="JB466" s="11"/>
      <c r="JC466" s="11"/>
      <c r="JD466" s="11"/>
      <c r="JE466" s="11"/>
      <c r="JF466" s="11"/>
      <c r="JG466" s="11"/>
      <c r="JH466" s="11"/>
      <c r="JI466" s="11"/>
      <c r="JJ466" s="11"/>
      <c r="JK466" s="11"/>
      <c r="JL466" s="11"/>
      <c r="JM466" s="11"/>
      <c r="JN466" s="11"/>
      <c r="JO466" s="11"/>
      <c r="JP466" s="11"/>
      <c r="JQ466" s="11"/>
      <c r="JR466" s="11"/>
      <c r="JS466" s="11"/>
      <c r="JT466" s="11"/>
      <c r="JU466" s="11"/>
      <c r="JV466" s="11"/>
      <c r="JW466" s="11"/>
      <c r="JX466" s="11"/>
      <c r="JY466" s="11"/>
      <c r="JZ466" s="11"/>
      <c r="KA466" s="11"/>
      <c r="KB466" s="11"/>
      <c r="KC466" s="11"/>
      <c r="KD466" s="11"/>
      <c r="KE466" s="11"/>
      <c r="KF466" s="11"/>
      <c r="KG466" s="11"/>
      <c r="KH466" s="11"/>
      <c r="KI466" s="11"/>
      <c r="KJ466" s="11"/>
      <c r="KK466" s="11"/>
      <c r="KL466" s="11"/>
      <c r="KM466" s="11"/>
      <c r="KN466" s="11"/>
      <c r="KO466" s="11"/>
      <c r="KP466" s="11"/>
      <c r="KQ466" s="11"/>
      <c r="KR466" s="11"/>
      <c r="KS466" s="11"/>
      <c r="KT466" s="11"/>
      <c r="KU466" s="11"/>
      <c r="KV466" s="11"/>
      <c r="KW466" s="11"/>
      <c r="KX466" s="11"/>
      <c r="KY466" s="11"/>
      <c r="KZ466" s="11"/>
      <c r="LA466" s="11"/>
      <c r="LB466" s="11"/>
      <c r="LC466" s="11"/>
      <c r="LD466" s="11"/>
      <c r="LE466" s="11"/>
      <c r="LF466" s="11"/>
      <c r="LG466" s="11"/>
      <c r="LH466" s="11"/>
      <c r="LI466" s="11"/>
      <c r="LJ466" s="11"/>
      <c r="LK466" s="11"/>
      <c r="LL466" s="11"/>
      <c r="LM466" s="11"/>
      <c r="LN466" s="11"/>
      <c r="LO466" s="11"/>
      <c r="LP466" s="11"/>
      <c r="LQ466" s="11"/>
      <c r="LR466" s="11"/>
      <c r="LS466" s="11"/>
      <c r="LT466" s="11"/>
      <c r="LU466" s="11"/>
      <c r="LV466" s="11"/>
      <c r="LW466" s="11"/>
      <c r="LX466" s="11"/>
      <c r="LY466" s="11"/>
      <c r="LZ466" s="11"/>
      <c r="MA466" s="11"/>
      <c r="MB466" s="11"/>
      <c r="MC466" s="11"/>
      <c r="MD466" s="11"/>
      <c r="ME466" s="11"/>
      <c r="MF466" s="11"/>
      <c r="MG466" s="11"/>
      <c r="MH466" s="11"/>
      <c r="MI466" s="11"/>
      <c r="MJ466" s="11"/>
      <c r="MK466" s="11"/>
      <c r="ML466" s="11"/>
      <c r="MM466" s="11"/>
      <c r="MN466" s="11"/>
      <c r="MO466" s="11"/>
      <c r="MP466" s="11"/>
      <c r="MQ466" s="11"/>
      <c r="MR466" s="11"/>
      <c r="MS466" s="11"/>
      <c r="MT466" s="11"/>
      <c r="MU466" s="11"/>
      <c r="MV466" s="11"/>
      <c r="MW466" s="11"/>
      <c r="MX466" s="11"/>
      <c r="MY466" s="11"/>
      <c r="MZ466" s="11"/>
      <c r="NA466" s="11"/>
      <c r="NB466" s="11"/>
      <c r="NC466" s="11"/>
      <c r="ND466" s="11"/>
      <c r="NE466" s="11"/>
      <c r="NF466" s="11"/>
      <c r="NG466" s="11"/>
      <c r="NH466" s="11"/>
      <c r="NI466" s="11"/>
      <c r="NJ466" s="11"/>
      <c r="NK466" s="11"/>
      <c r="NL466" s="11"/>
      <c r="NM466" s="11"/>
      <c r="NN466" s="11"/>
      <c r="NO466" s="11"/>
      <c r="NP466" s="11"/>
      <c r="NQ466" s="11"/>
      <c r="NR466" s="11"/>
      <c r="NS466" s="11"/>
      <c r="NT466" s="11"/>
      <c r="NU466" s="11"/>
      <c r="NV466" s="11"/>
      <c r="NW466" s="11"/>
      <c r="NX466" s="11"/>
      <c r="NY466" s="11"/>
      <c r="NZ466" s="11"/>
      <c r="OA466" s="11"/>
      <c r="OB466" s="11"/>
      <c r="OC466" s="11"/>
      <c r="OD466" s="11"/>
      <c r="OE466" s="11"/>
      <c r="OF466" s="11"/>
      <c r="OG466" s="11"/>
      <c r="OH466" s="11"/>
      <c r="OI466" s="11"/>
      <c r="OJ466" s="11"/>
      <c r="OK466" s="11"/>
      <c r="OL466" s="11"/>
      <c r="OM466" s="11"/>
      <c r="ON466" s="11"/>
      <c r="OO466" s="11"/>
      <c r="OP466" s="11"/>
      <c r="OQ466" s="11"/>
      <c r="OR466" s="11"/>
      <c r="OS466" s="11"/>
      <c r="OT466" s="11"/>
      <c r="OU466" s="11"/>
      <c r="OV466" s="11"/>
      <c r="OW466" s="11"/>
      <c r="OX466" s="11"/>
      <c r="OY466" s="11"/>
      <c r="OZ466" s="11"/>
      <c r="PA466" s="11"/>
      <c r="PB466" s="11"/>
      <c r="PC466" s="11"/>
      <c r="PD466" s="11"/>
      <c r="PE466" s="11"/>
      <c r="PF466" s="11"/>
      <c r="PG466" s="11"/>
      <c r="PH466" s="11"/>
      <c r="PI466" s="11"/>
      <c r="PJ466" s="11"/>
      <c r="PK466" s="11"/>
      <c r="PL466" s="11"/>
      <c r="PM466" s="11"/>
      <c r="PN466" s="11"/>
      <c r="PO466" s="11"/>
      <c r="PP466" s="11"/>
      <c r="PQ466" s="11"/>
      <c r="PR466" s="11"/>
      <c r="PS466" s="11"/>
      <c r="PT466" s="11"/>
      <c r="PU466" s="11"/>
      <c r="PV466" s="11"/>
      <c r="PW466" s="11"/>
      <c r="PX466" s="11"/>
      <c r="PY466" s="11"/>
      <c r="PZ466" s="11"/>
      <c r="QA466" s="11"/>
      <c r="QB466" s="11"/>
      <c r="QC466" s="11"/>
      <c r="QD466" s="11"/>
      <c r="QE466" s="11"/>
      <c r="QF466" s="11"/>
      <c r="QG466" s="11"/>
      <c r="QH466" s="11"/>
      <c r="QI466" s="11"/>
      <c r="QJ466" s="11"/>
      <c r="QK466" s="11"/>
      <c r="QL466" s="11"/>
      <c r="QM466" s="11"/>
      <c r="QN466" s="11"/>
      <c r="QO466" s="11"/>
      <c r="QP466" s="11"/>
      <c r="QQ466" s="11"/>
      <c r="QR466" s="11"/>
      <c r="QS466" s="11"/>
      <c r="QT466" s="11"/>
      <c r="QU466" s="11"/>
      <c r="QV466" s="11"/>
      <c r="QW466" s="11"/>
      <c r="QX466" s="11"/>
      <c r="QY466" s="11"/>
      <c r="QZ466" s="11"/>
      <c r="RA466" s="11"/>
      <c r="RB466" s="11"/>
      <c r="RC466" s="11"/>
      <c r="RD466" s="11"/>
      <c r="RE466" s="11"/>
      <c r="RF466" s="11"/>
      <c r="RG466" s="11"/>
      <c r="RH466" s="11"/>
      <c r="RI466" s="11"/>
      <c r="RJ466" s="11"/>
      <c r="RK466" s="11"/>
      <c r="RL466" s="11"/>
      <c r="RM466" s="11"/>
      <c r="RN466" s="11"/>
      <c r="RO466" s="11"/>
      <c r="RP466" s="11"/>
      <c r="RQ466" s="11"/>
      <c r="RR466" s="11"/>
      <c r="RS466" s="11"/>
      <c r="RT466" s="11"/>
      <c r="RU466" s="11"/>
      <c r="RV466" s="11"/>
      <c r="RW466" s="11"/>
      <c r="RX466" s="11"/>
      <c r="RY466" s="11"/>
      <c r="RZ466" s="11"/>
      <c r="SA466" s="11"/>
      <c r="SB466" s="11"/>
      <c r="SC466" s="11"/>
      <c r="SD466" s="11"/>
      <c r="SE466" s="11"/>
      <c r="SF466" s="11"/>
      <c r="SG466" s="11"/>
      <c r="SH466" s="11"/>
      <c r="SI466" s="11"/>
      <c r="SJ466" s="11"/>
      <c r="SK466" s="11"/>
      <c r="SL466" s="11"/>
      <c r="SM466" s="11"/>
      <c r="SN466" s="11"/>
      <c r="SO466" s="11"/>
      <c r="SP466" s="11"/>
      <c r="SQ466" s="11"/>
      <c r="SR466" s="11"/>
      <c r="SS466" s="11"/>
      <c r="ST466" s="11"/>
      <c r="SU466" s="11"/>
      <c r="SV466" s="11"/>
      <c r="SW466" s="11"/>
      <c r="SX466" s="11"/>
      <c r="SY466" s="11"/>
      <c r="SZ466" s="11"/>
      <c r="TA466" s="11"/>
      <c r="TB466" s="11"/>
      <c r="TC466" s="11"/>
      <c r="TD466" s="11"/>
      <c r="TE466" s="11"/>
      <c r="TF466" s="11"/>
      <c r="TG466" s="11"/>
      <c r="TH466" s="11"/>
      <c r="TI466" s="11"/>
      <c r="TJ466" s="11"/>
      <c r="TK466" s="11"/>
      <c r="TL466" s="11"/>
      <c r="TM466" s="11"/>
      <c r="TN466" s="11"/>
      <c r="TO466" s="11"/>
      <c r="TP466" s="11"/>
      <c r="TQ466" s="11"/>
      <c r="TR466" s="11"/>
      <c r="TS466" s="11"/>
      <c r="TT466" s="11"/>
      <c r="TU466" s="11"/>
      <c r="TV466" s="11"/>
      <c r="TW466" s="11"/>
      <c r="TX466" s="11"/>
      <c r="TY466" s="11"/>
      <c r="TZ466" s="11"/>
    </row>
    <row r="467" spans="1:546" x14ac:dyDescent="0.25">
      <c r="B467"/>
      <c r="C467"/>
      <c r="D467"/>
      <c r="E467"/>
    </row>
    <row r="468" spans="1:546" x14ac:dyDescent="0.25">
      <c r="B468"/>
      <c r="C468"/>
      <c r="D468"/>
      <c r="E468"/>
    </row>
    <row r="469" spans="1:546" x14ac:dyDescent="0.25">
      <c r="B469"/>
      <c r="C469"/>
      <c r="D469"/>
      <c r="E469"/>
    </row>
    <row r="470" spans="1:546" x14ac:dyDescent="0.25">
      <c r="B470"/>
      <c r="C470"/>
      <c r="D470"/>
      <c r="E470"/>
    </row>
    <row r="471" spans="1:546" x14ac:dyDescent="0.25">
      <c r="B471"/>
      <c r="C471"/>
      <c r="D471"/>
      <c r="E471"/>
    </row>
    <row r="472" spans="1:546" x14ac:dyDescent="0.25">
      <c r="B472"/>
      <c r="C472"/>
      <c r="D472"/>
      <c r="E472"/>
    </row>
    <row r="473" spans="1:546" x14ac:dyDescent="0.25">
      <c r="B473"/>
      <c r="C473"/>
      <c r="D473"/>
      <c r="E473"/>
    </row>
    <row r="474" spans="1:546" x14ac:dyDescent="0.25">
      <c r="B474"/>
      <c r="C474"/>
      <c r="D474"/>
      <c r="E474"/>
    </row>
    <row r="475" spans="1:546" x14ac:dyDescent="0.25">
      <c r="B475"/>
      <c r="C475"/>
      <c r="D475"/>
      <c r="E475"/>
    </row>
    <row r="476" spans="1:546" x14ac:dyDescent="0.25">
      <c r="B476"/>
      <c r="C476"/>
      <c r="D476"/>
      <c r="E476"/>
    </row>
    <row r="477" spans="1:546" x14ac:dyDescent="0.25">
      <c r="B477"/>
      <c r="C477"/>
      <c r="D477"/>
      <c r="E477"/>
    </row>
    <row r="478" spans="1:546" x14ac:dyDescent="0.25">
      <c r="B478"/>
      <c r="C478"/>
      <c r="D478"/>
      <c r="E478"/>
    </row>
    <row r="479" spans="1:546" x14ac:dyDescent="0.25">
      <c r="B479"/>
      <c r="C479"/>
      <c r="D479"/>
      <c r="E479"/>
    </row>
    <row r="480" spans="1:546" x14ac:dyDescent="0.25">
      <c r="B480"/>
      <c r="C480"/>
      <c r="D480"/>
      <c r="E480"/>
    </row>
    <row r="481" spans="2:5" x14ac:dyDescent="0.25">
      <c r="B481"/>
      <c r="C481"/>
      <c r="D481"/>
      <c r="E481"/>
    </row>
    <row r="482" spans="2:5" x14ac:dyDescent="0.25">
      <c r="B482"/>
      <c r="C482"/>
      <c r="D482"/>
      <c r="E482"/>
    </row>
    <row r="483" spans="2:5" x14ac:dyDescent="0.25">
      <c r="B483"/>
      <c r="C483"/>
      <c r="D483"/>
      <c r="E483"/>
    </row>
    <row r="484" spans="2:5" x14ac:dyDescent="0.25">
      <c r="B484"/>
      <c r="C484"/>
      <c r="D484"/>
      <c r="E484"/>
    </row>
    <row r="485" spans="2:5" x14ac:dyDescent="0.25">
      <c r="B485"/>
      <c r="C485"/>
      <c r="D485"/>
      <c r="E485"/>
    </row>
    <row r="486" spans="2:5" x14ac:dyDescent="0.25">
      <c r="B486"/>
      <c r="C486"/>
      <c r="D486"/>
      <c r="E486"/>
    </row>
    <row r="487" spans="2:5" x14ac:dyDescent="0.25">
      <c r="B487"/>
      <c r="C487"/>
      <c r="D487"/>
      <c r="E487"/>
    </row>
    <row r="488" spans="2:5" x14ac:dyDescent="0.25">
      <c r="B488"/>
      <c r="C488"/>
      <c r="D488"/>
      <c r="E488"/>
    </row>
    <row r="489" spans="2:5" x14ac:dyDescent="0.25">
      <c r="B489"/>
      <c r="C489"/>
      <c r="D489"/>
      <c r="E489"/>
    </row>
    <row r="490" spans="2:5" x14ac:dyDescent="0.25">
      <c r="B490"/>
      <c r="C490"/>
      <c r="D490"/>
      <c r="E490"/>
    </row>
    <row r="491" spans="2:5" x14ac:dyDescent="0.25">
      <c r="B491"/>
      <c r="C491"/>
      <c r="D491"/>
      <c r="E491"/>
    </row>
    <row r="492" spans="2:5" x14ac:dyDescent="0.25">
      <c r="B492"/>
      <c r="C492"/>
      <c r="D492"/>
      <c r="E492"/>
    </row>
    <row r="493" spans="2:5" x14ac:dyDescent="0.25">
      <c r="B493"/>
      <c r="C493"/>
      <c r="D493"/>
      <c r="E493"/>
    </row>
    <row r="494" spans="2:5" x14ac:dyDescent="0.25">
      <c r="B494"/>
      <c r="C494"/>
      <c r="D494"/>
      <c r="E494"/>
    </row>
    <row r="495" spans="2:5" x14ac:dyDescent="0.25">
      <c r="B495"/>
      <c r="C495"/>
      <c r="D495"/>
      <c r="E495"/>
    </row>
    <row r="496" spans="2:5" x14ac:dyDescent="0.25">
      <c r="B496"/>
      <c r="C496"/>
      <c r="D496"/>
      <c r="E496"/>
    </row>
    <row r="497" spans="2:5" x14ac:dyDescent="0.25">
      <c r="B497"/>
      <c r="C497"/>
      <c r="D497"/>
      <c r="E497"/>
    </row>
    <row r="498" spans="2:5" x14ac:dyDescent="0.25">
      <c r="B498"/>
      <c r="C498"/>
      <c r="D498"/>
      <c r="E498"/>
    </row>
    <row r="499" spans="2:5" x14ac:dyDescent="0.25">
      <c r="B499"/>
      <c r="C499"/>
      <c r="D499"/>
      <c r="E499"/>
    </row>
    <row r="500" spans="2:5" x14ac:dyDescent="0.25">
      <c r="B500"/>
      <c r="C500"/>
      <c r="D500"/>
      <c r="E500"/>
    </row>
    <row r="501" spans="2:5" x14ac:dyDescent="0.25">
      <c r="B501"/>
      <c r="C501"/>
      <c r="D501"/>
      <c r="E501"/>
    </row>
    <row r="502" spans="2:5" x14ac:dyDescent="0.25">
      <c r="B502"/>
      <c r="C502"/>
      <c r="D502"/>
      <c r="E502"/>
    </row>
    <row r="503" spans="2:5" x14ac:dyDescent="0.25">
      <c r="B503"/>
      <c r="C503"/>
      <c r="D503"/>
      <c r="E503"/>
    </row>
    <row r="504" spans="2:5" x14ac:dyDescent="0.25">
      <c r="B504"/>
      <c r="C504"/>
      <c r="D504"/>
      <c r="E504"/>
    </row>
    <row r="505" spans="2:5" x14ac:dyDescent="0.25">
      <c r="B505"/>
      <c r="C505"/>
      <c r="D505"/>
      <c r="E505"/>
    </row>
    <row r="506" spans="2:5" x14ac:dyDescent="0.25">
      <c r="B506"/>
      <c r="C506"/>
      <c r="D506"/>
      <c r="E506"/>
    </row>
    <row r="507" spans="2:5" x14ac:dyDescent="0.25">
      <c r="B507"/>
      <c r="C507"/>
      <c r="D507"/>
      <c r="E507"/>
    </row>
    <row r="508" spans="2:5" x14ac:dyDescent="0.25">
      <c r="B508"/>
      <c r="C508"/>
      <c r="D508"/>
      <c r="E508"/>
    </row>
    <row r="509" spans="2:5" x14ac:dyDescent="0.25">
      <c r="B509"/>
      <c r="C509"/>
      <c r="D509"/>
      <c r="E509"/>
    </row>
    <row r="510" spans="2:5" x14ac:dyDescent="0.25">
      <c r="B510"/>
      <c r="C510"/>
      <c r="D510"/>
      <c r="E510"/>
    </row>
    <row r="511" spans="2:5" x14ac:dyDescent="0.25">
      <c r="B511"/>
      <c r="C511"/>
      <c r="D511"/>
      <c r="E511"/>
    </row>
    <row r="512" spans="2:5" x14ac:dyDescent="0.25">
      <c r="B512"/>
      <c r="C512"/>
      <c r="D512"/>
      <c r="E512"/>
    </row>
    <row r="513" spans="2:5" x14ac:dyDescent="0.25">
      <c r="B513"/>
      <c r="C513"/>
      <c r="D513"/>
      <c r="E513"/>
    </row>
    <row r="514" spans="2:5" x14ac:dyDescent="0.25">
      <c r="B514"/>
      <c r="C514"/>
      <c r="D514"/>
      <c r="E514"/>
    </row>
    <row r="515" spans="2:5" x14ac:dyDescent="0.25">
      <c r="B515"/>
      <c r="C515"/>
      <c r="D515"/>
      <c r="E515"/>
    </row>
    <row r="516" spans="2:5" x14ac:dyDescent="0.25">
      <c r="B516"/>
      <c r="C516"/>
      <c r="D516"/>
      <c r="E516"/>
    </row>
    <row r="517" spans="2:5" x14ac:dyDescent="0.25">
      <c r="B517"/>
      <c r="C517"/>
      <c r="D517"/>
      <c r="E517"/>
    </row>
    <row r="518" spans="2:5" x14ac:dyDescent="0.25">
      <c r="B518"/>
      <c r="C518"/>
      <c r="D518"/>
      <c r="E518"/>
    </row>
    <row r="519" spans="2:5" x14ac:dyDescent="0.25">
      <c r="B519"/>
      <c r="C519"/>
      <c r="D519"/>
      <c r="E519"/>
    </row>
    <row r="520" spans="2:5" x14ac:dyDescent="0.25">
      <c r="B520"/>
      <c r="C520"/>
      <c r="D520"/>
      <c r="E520"/>
    </row>
    <row r="521" spans="2:5" x14ac:dyDescent="0.25">
      <c r="B521"/>
      <c r="C521"/>
      <c r="D521"/>
      <c r="E521"/>
    </row>
    <row r="522" spans="2:5" x14ac:dyDescent="0.25">
      <c r="B522"/>
      <c r="C522"/>
      <c r="D522"/>
      <c r="E522"/>
    </row>
    <row r="523" spans="2:5" x14ac:dyDescent="0.25">
      <c r="B523"/>
      <c r="C523"/>
      <c r="D523"/>
      <c r="E523"/>
    </row>
    <row r="524" spans="2:5" x14ac:dyDescent="0.25">
      <c r="B524"/>
      <c r="C524"/>
      <c r="D524"/>
      <c r="E524"/>
    </row>
    <row r="525" spans="2:5" x14ac:dyDescent="0.25">
      <c r="B525"/>
      <c r="C525"/>
      <c r="D525"/>
      <c r="E525"/>
    </row>
    <row r="526" spans="2:5" x14ac:dyDescent="0.25">
      <c r="B526"/>
      <c r="C526"/>
      <c r="D526"/>
      <c r="E526"/>
    </row>
    <row r="527" spans="2:5" x14ac:dyDescent="0.25">
      <c r="B527"/>
      <c r="C527"/>
      <c r="D527"/>
      <c r="E527"/>
    </row>
    <row r="528" spans="2:5" x14ac:dyDescent="0.25">
      <c r="B528"/>
      <c r="C528"/>
      <c r="D528"/>
      <c r="E528"/>
    </row>
    <row r="529" spans="2:5" x14ac:dyDescent="0.25">
      <c r="B529"/>
      <c r="C529"/>
      <c r="D529"/>
      <c r="E529"/>
    </row>
    <row r="530" spans="2:5" x14ac:dyDescent="0.25">
      <c r="B530"/>
      <c r="C530"/>
      <c r="D530"/>
      <c r="E530"/>
    </row>
    <row r="531" spans="2:5" x14ac:dyDescent="0.25">
      <c r="B531"/>
      <c r="C531"/>
      <c r="D531"/>
      <c r="E531"/>
    </row>
    <row r="532" spans="2:5" x14ac:dyDescent="0.25">
      <c r="B532"/>
      <c r="C532"/>
      <c r="D532"/>
      <c r="E532"/>
    </row>
    <row r="533" spans="2:5" x14ac:dyDescent="0.25">
      <c r="B533"/>
      <c r="C533"/>
      <c r="D533"/>
      <c r="E533"/>
    </row>
    <row r="534" spans="2:5" x14ac:dyDescent="0.25">
      <c r="B534"/>
      <c r="C534"/>
      <c r="D534"/>
      <c r="E534"/>
    </row>
    <row r="535" spans="2:5" x14ac:dyDescent="0.25">
      <c r="B535"/>
      <c r="C535"/>
      <c r="D535"/>
      <c r="E535"/>
    </row>
    <row r="536" spans="2:5" x14ac:dyDescent="0.25">
      <c r="B536"/>
      <c r="C536"/>
      <c r="D536"/>
      <c r="E536"/>
    </row>
    <row r="537" spans="2:5" x14ac:dyDescent="0.25">
      <c r="B537"/>
      <c r="C537"/>
      <c r="D537"/>
      <c r="E537"/>
    </row>
    <row r="538" spans="2:5" x14ac:dyDescent="0.25">
      <c r="B538"/>
      <c r="C538"/>
      <c r="D538"/>
      <c r="E538"/>
    </row>
    <row r="539" spans="2:5" x14ac:dyDescent="0.25">
      <c r="B539"/>
      <c r="C539"/>
      <c r="D539"/>
      <c r="E539"/>
    </row>
    <row r="540" spans="2:5" x14ac:dyDescent="0.25">
      <c r="B540"/>
      <c r="C540"/>
      <c r="D540"/>
      <c r="E540"/>
    </row>
    <row r="541" spans="2:5" x14ac:dyDescent="0.25">
      <c r="B541"/>
      <c r="C541"/>
      <c r="D541"/>
      <c r="E541"/>
    </row>
    <row r="542" spans="2:5" x14ac:dyDescent="0.25">
      <c r="B542"/>
      <c r="C542"/>
      <c r="D542"/>
      <c r="E542"/>
    </row>
    <row r="543" spans="2:5" x14ac:dyDescent="0.25">
      <c r="B543"/>
      <c r="C543"/>
      <c r="D543"/>
      <c r="E543"/>
    </row>
    <row r="544" spans="2:5" x14ac:dyDescent="0.25">
      <c r="B544"/>
      <c r="C544"/>
      <c r="D544"/>
      <c r="E544"/>
    </row>
    <row r="545" spans="2:5" x14ac:dyDescent="0.25">
      <c r="B545"/>
      <c r="C545"/>
      <c r="D545"/>
      <c r="E545"/>
    </row>
    <row r="546" spans="2:5" x14ac:dyDescent="0.25">
      <c r="B546"/>
      <c r="C546"/>
      <c r="D546"/>
      <c r="E546"/>
    </row>
    <row r="547" spans="2:5" x14ac:dyDescent="0.25">
      <c r="B547"/>
      <c r="C547"/>
      <c r="D547"/>
      <c r="E547"/>
    </row>
    <row r="548" spans="2:5" x14ac:dyDescent="0.25">
      <c r="B548"/>
      <c r="C548"/>
      <c r="D548"/>
      <c r="E548"/>
    </row>
    <row r="549" spans="2:5" x14ac:dyDescent="0.25">
      <c r="B549"/>
      <c r="C549"/>
      <c r="D549"/>
      <c r="E549"/>
    </row>
    <row r="550" spans="2:5" x14ac:dyDescent="0.25">
      <c r="B550"/>
      <c r="C550"/>
      <c r="D550"/>
      <c r="E550"/>
    </row>
    <row r="551" spans="2:5" x14ac:dyDescent="0.25">
      <c r="B551"/>
      <c r="C551"/>
      <c r="D551"/>
      <c r="E551"/>
    </row>
    <row r="552" spans="2:5" x14ac:dyDescent="0.25">
      <c r="B552"/>
      <c r="C552"/>
      <c r="D552"/>
      <c r="E552"/>
    </row>
    <row r="553" spans="2:5" x14ac:dyDescent="0.25">
      <c r="B553"/>
      <c r="C553"/>
      <c r="D553"/>
      <c r="E553"/>
    </row>
    <row r="554" spans="2:5" x14ac:dyDescent="0.25">
      <c r="B554"/>
      <c r="C554"/>
      <c r="D554"/>
      <c r="E554"/>
    </row>
    <row r="555" spans="2:5" x14ac:dyDescent="0.25">
      <c r="B555"/>
      <c r="C555"/>
      <c r="D555"/>
      <c r="E555"/>
    </row>
    <row r="556" spans="2:5" x14ac:dyDescent="0.25">
      <c r="B556"/>
      <c r="C556"/>
      <c r="D556"/>
      <c r="E556"/>
    </row>
    <row r="557" spans="2:5" x14ac:dyDescent="0.25">
      <c r="B557"/>
      <c r="C557"/>
      <c r="D557"/>
      <c r="E557"/>
    </row>
    <row r="558" spans="2:5" x14ac:dyDescent="0.25">
      <c r="B558"/>
      <c r="C558"/>
      <c r="D558"/>
      <c r="E558"/>
    </row>
    <row r="559" spans="2:5" x14ac:dyDescent="0.25">
      <c r="B559"/>
      <c r="C559"/>
      <c r="D559"/>
      <c r="E559"/>
    </row>
    <row r="560" spans="2:5" x14ac:dyDescent="0.25">
      <c r="B560"/>
      <c r="C560"/>
      <c r="D560"/>
      <c r="E560"/>
    </row>
    <row r="561" spans="2:5" x14ac:dyDescent="0.25">
      <c r="B561"/>
      <c r="C561"/>
      <c r="D561"/>
      <c r="E561"/>
    </row>
    <row r="562" spans="2:5" x14ac:dyDescent="0.25">
      <c r="B562"/>
      <c r="C562"/>
      <c r="D562"/>
      <c r="E562"/>
    </row>
    <row r="563" spans="2:5" x14ac:dyDescent="0.25">
      <c r="B563"/>
      <c r="C563"/>
      <c r="D563"/>
      <c r="E563"/>
    </row>
    <row r="564" spans="2:5" x14ac:dyDescent="0.25">
      <c r="B564"/>
      <c r="C564"/>
      <c r="D564"/>
      <c r="E564"/>
    </row>
    <row r="565" spans="2:5" x14ac:dyDescent="0.25">
      <c r="B565"/>
      <c r="C565"/>
      <c r="D565"/>
      <c r="E565"/>
    </row>
    <row r="566" spans="2:5" x14ac:dyDescent="0.25">
      <c r="B566"/>
      <c r="C566"/>
      <c r="D566"/>
      <c r="E566"/>
    </row>
    <row r="567" spans="2:5" x14ac:dyDescent="0.25">
      <c r="B567"/>
      <c r="C567"/>
      <c r="D567"/>
      <c r="E567"/>
    </row>
    <row r="568" spans="2:5" x14ac:dyDescent="0.25">
      <c r="B568"/>
      <c r="C568"/>
      <c r="D568"/>
      <c r="E568"/>
    </row>
    <row r="569" spans="2:5" x14ac:dyDescent="0.25">
      <c r="B569"/>
      <c r="C569"/>
      <c r="D569"/>
      <c r="E569"/>
    </row>
    <row r="570" spans="2:5" x14ac:dyDescent="0.25">
      <c r="B570"/>
      <c r="C570"/>
      <c r="D570"/>
      <c r="E570"/>
    </row>
    <row r="571" spans="2:5" x14ac:dyDescent="0.25">
      <c r="B571"/>
      <c r="C571"/>
      <c r="D571"/>
      <c r="E571"/>
    </row>
    <row r="572" spans="2:5" x14ac:dyDescent="0.25">
      <c r="B572"/>
      <c r="C572"/>
      <c r="D572"/>
      <c r="E572"/>
    </row>
    <row r="573" spans="2:5" x14ac:dyDescent="0.25">
      <c r="B573"/>
      <c r="C573"/>
      <c r="D573"/>
      <c r="E573"/>
    </row>
    <row r="574" spans="2:5" x14ac:dyDescent="0.25">
      <c r="B574"/>
      <c r="C574"/>
      <c r="D574"/>
      <c r="E574"/>
    </row>
    <row r="575" spans="2:5" x14ac:dyDescent="0.25">
      <c r="B575"/>
      <c r="C575"/>
      <c r="D575"/>
      <c r="E575"/>
    </row>
    <row r="576" spans="2:5" x14ac:dyDescent="0.25">
      <c r="B576"/>
      <c r="C576"/>
      <c r="D576"/>
      <c r="E576"/>
    </row>
    <row r="577" spans="2:5" x14ac:dyDescent="0.25">
      <c r="B577"/>
      <c r="C577"/>
      <c r="D577"/>
      <c r="E577"/>
    </row>
    <row r="578" spans="2:5" x14ac:dyDescent="0.25">
      <c r="B578"/>
      <c r="C578"/>
      <c r="D578"/>
      <c r="E578"/>
    </row>
    <row r="579" spans="2:5" x14ac:dyDescent="0.25">
      <c r="B579"/>
      <c r="C579"/>
      <c r="D579"/>
      <c r="E579"/>
    </row>
    <row r="580" spans="2:5" x14ac:dyDescent="0.25">
      <c r="B580"/>
      <c r="C580"/>
      <c r="D580"/>
      <c r="E580"/>
    </row>
    <row r="581" spans="2:5" x14ac:dyDescent="0.25">
      <c r="B581"/>
      <c r="C581"/>
      <c r="D581"/>
      <c r="E581"/>
    </row>
    <row r="582" spans="2:5" x14ac:dyDescent="0.25">
      <c r="B582"/>
      <c r="C582"/>
      <c r="D582"/>
      <c r="E582"/>
    </row>
    <row r="583" spans="2:5" x14ac:dyDescent="0.25">
      <c r="B583"/>
      <c r="C583"/>
      <c r="D583"/>
      <c r="E583"/>
    </row>
    <row r="584" spans="2:5" x14ac:dyDescent="0.25">
      <c r="B584"/>
      <c r="C584"/>
      <c r="D584"/>
      <c r="E584"/>
    </row>
    <row r="585" spans="2:5" x14ac:dyDescent="0.25">
      <c r="B585"/>
      <c r="C585"/>
      <c r="D585"/>
      <c r="E585"/>
    </row>
    <row r="586" spans="2:5" x14ac:dyDescent="0.25">
      <c r="B586"/>
      <c r="C586"/>
      <c r="D586"/>
      <c r="E586"/>
    </row>
    <row r="587" spans="2:5" x14ac:dyDescent="0.25">
      <c r="B587"/>
      <c r="C587"/>
      <c r="D587"/>
      <c r="E587"/>
    </row>
    <row r="588" spans="2:5" x14ac:dyDescent="0.25">
      <c r="B588"/>
      <c r="C588"/>
      <c r="D588"/>
      <c r="E588"/>
    </row>
    <row r="589" spans="2:5" x14ac:dyDescent="0.25">
      <c r="B589"/>
      <c r="C589"/>
      <c r="D589"/>
      <c r="E589"/>
    </row>
    <row r="590" spans="2:5" x14ac:dyDescent="0.25">
      <c r="B590"/>
      <c r="C590"/>
      <c r="D590"/>
      <c r="E590"/>
    </row>
    <row r="591" spans="2:5" x14ac:dyDescent="0.25">
      <c r="B591"/>
      <c r="C591"/>
      <c r="D591"/>
      <c r="E591"/>
    </row>
    <row r="592" spans="2:5" x14ac:dyDescent="0.25">
      <c r="B592"/>
      <c r="C592"/>
      <c r="D592"/>
      <c r="E592"/>
    </row>
    <row r="593" spans="2:5" x14ac:dyDescent="0.25">
      <c r="B593"/>
      <c r="C593"/>
      <c r="D593"/>
      <c r="E593"/>
    </row>
    <row r="594" spans="2:5" x14ac:dyDescent="0.25">
      <c r="B594"/>
      <c r="C594"/>
      <c r="D594"/>
      <c r="E594"/>
    </row>
    <row r="595" spans="2:5" x14ac:dyDescent="0.25">
      <c r="B595"/>
      <c r="C595"/>
      <c r="D595"/>
      <c r="E595"/>
    </row>
    <row r="596" spans="2:5" x14ac:dyDescent="0.25">
      <c r="B596"/>
      <c r="C596"/>
      <c r="D596"/>
      <c r="E596"/>
    </row>
    <row r="597" spans="2:5" x14ac:dyDescent="0.25">
      <c r="B597"/>
      <c r="C597"/>
      <c r="D597"/>
      <c r="E597"/>
    </row>
    <row r="598" spans="2:5" x14ac:dyDescent="0.25">
      <c r="B598"/>
      <c r="C598"/>
      <c r="D598"/>
      <c r="E598"/>
    </row>
    <row r="599" spans="2:5" x14ac:dyDescent="0.25">
      <c r="B599"/>
      <c r="C599"/>
      <c r="D599"/>
      <c r="E599"/>
    </row>
    <row r="600" spans="2:5" x14ac:dyDescent="0.25">
      <c r="B600"/>
      <c r="C600"/>
      <c r="D600"/>
      <c r="E600"/>
    </row>
    <row r="601" spans="2:5" x14ac:dyDescent="0.25">
      <c r="B601"/>
      <c r="C601"/>
      <c r="D601"/>
      <c r="E601"/>
    </row>
    <row r="602" spans="2:5" x14ac:dyDescent="0.25">
      <c r="B602"/>
      <c r="C602"/>
      <c r="D602"/>
      <c r="E602"/>
    </row>
    <row r="603" spans="2:5" x14ac:dyDescent="0.25">
      <c r="B603"/>
      <c r="C603"/>
      <c r="D603"/>
      <c r="E603"/>
    </row>
    <row r="604" spans="2:5" x14ac:dyDescent="0.25">
      <c r="B604"/>
      <c r="C604"/>
      <c r="D604"/>
      <c r="E604"/>
    </row>
    <row r="605" spans="2:5" x14ac:dyDescent="0.25">
      <c r="B605"/>
      <c r="C605"/>
      <c r="D605"/>
      <c r="E605"/>
    </row>
    <row r="606" spans="2:5" x14ac:dyDescent="0.25">
      <c r="B606"/>
      <c r="C606"/>
      <c r="D606"/>
      <c r="E606"/>
    </row>
    <row r="607" spans="2:5" x14ac:dyDescent="0.25">
      <c r="B607"/>
      <c r="C607"/>
      <c r="D607"/>
      <c r="E607"/>
    </row>
    <row r="608" spans="2:5" x14ac:dyDescent="0.25">
      <c r="B608"/>
      <c r="C608"/>
      <c r="D608"/>
      <c r="E608"/>
    </row>
    <row r="609" spans="2:5" x14ac:dyDescent="0.25">
      <c r="B609"/>
      <c r="C609"/>
      <c r="D609"/>
      <c r="E609"/>
    </row>
    <row r="610" spans="2:5" x14ac:dyDescent="0.25">
      <c r="B610"/>
      <c r="C610"/>
      <c r="D610"/>
      <c r="E610"/>
    </row>
    <row r="611" spans="2:5" x14ac:dyDescent="0.25">
      <c r="B611"/>
      <c r="C611"/>
      <c r="D611"/>
      <c r="E611"/>
    </row>
    <row r="612" spans="2:5" x14ac:dyDescent="0.25">
      <c r="B612"/>
      <c r="C612"/>
      <c r="D612"/>
      <c r="E612"/>
    </row>
    <row r="613" spans="2:5" x14ac:dyDescent="0.25">
      <c r="B613"/>
      <c r="C613"/>
      <c r="D613"/>
      <c r="E613"/>
    </row>
    <row r="614" spans="2:5" x14ac:dyDescent="0.25">
      <c r="B614"/>
      <c r="C614"/>
      <c r="D614"/>
      <c r="E614"/>
    </row>
    <row r="615" spans="2:5" x14ac:dyDescent="0.25">
      <c r="B615"/>
      <c r="C615"/>
      <c r="D615"/>
      <c r="E615"/>
    </row>
    <row r="616" spans="2:5" x14ac:dyDescent="0.25">
      <c r="B616"/>
      <c r="C616"/>
      <c r="D616"/>
      <c r="E616"/>
    </row>
    <row r="617" spans="2:5" x14ac:dyDescent="0.25">
      <c r="B617"/>
      <c r="C617"/>
      <c r="D617"/>
      <c r="E617"/>
    </row>
    <row r="618" spans="2:5" x14ac:dyDescent="0.25">
      <c r="B618"/>
      <c r="C618"/>
      <c r="D618"/>
      <c r="E618"/>
    </row>
    <row r="619" spans="2:5" x14ac:dyDescent="0.25">
      <c r="B619"/>
      <c r="C619"/>
      <c r="D619"/>
      <c r="E619"/>
    </row>
    <row r="620" spans="2:5" x14ac:dyDescent="0.25">
      <c r="B620"/>
      <c r="C620"/>
      <c r="D620"/>
      <c r="E620"/>
    </row>
    <row r="621" spans="2:5" x14ac:dyDescent="0.25">
      <c r="B621"/>
      <c r="C621"/>
      <c r="D621"/>
      <c r="E621"/>
    </row>
    <row r="622" spans="2:5" x14ac:dyDescent="0.25">
      <c r="B622"/>
      <c r="C622"/>
      <c r="D622"/>
      <c r="E622"/>
    </row>
    <row r="623" spans="2:5" x14ac:dyDescent="0.25">
      <c r="B623"/>
      <c r="C623"/>
      <c r="D623"/>
      <c r="E623"/>
    </row>
    <row r="624" spans="2:5" x14ac:dyDescent="0.25">
      <c r="B624"/>
      <c r="C624"/>
      <c r="D624"/>
      <c r="E624"/>
    </row>
    <row r="625" spans="2:5" x14ac:dyDescent="0.25">
      <c r="B625"/>
      <c r="C625"/>
      <c r="D625"/>
      <c r="E625"/>
    </row>
    <row r="626" spans="2:5" x14ac:dyDescent="0.25">
      <c r="B626"/>
      <c r="C626"/>
      <c r="D626"/>
      <c r="E626"/>
    </row>
    <row r="627" spans="2:5" x14ac:dyDescent="0.25">
      <c r="B627"/>
      <c r="C627"/>
      <c r="D627"/>
      <c r="E627"/>
    </row>
    <row r="628" spans="2:5" x14ac:dyDescent="0.25">
      <c r="B628"/>
      <c r="C628"/>
      <c r="D628"/>
      <c r="E628"/>
    </row>
    <row r="629" spans="2:5" x14ac:dyDescent="0.25">
      <c r="B629"/>
      <c r="C629"/>
      <c r="D629"/>
      <c r="E629"/>
    </row>
    <row r="630" spans="2:5" x14ac:dyDescent="0.25">
      <c r="B630"/>
      <c r="C630"/>
      <c r="D630"/>
      <c r="E630"/>
    </row>
    <row r="631" spans="2:5" x14ac:dyDescent="0.25">
      <c r="B631"/>
      <c r="C631"/>
      <c r="D631"/>
      <c r="E631"/>
    </row>
    <row r="632" spans="2:5" x14ac:dyDescent="0.25">
      <c r="B632"/>
      <c r="C632"/>
      <c r="D632"/>
      <c r="E632"/>
    </row>
    <row r="633" spans="2:5" x14ac:dyDescent="0.25">
      <c r="B633"/>
      <c r="C633"/>
      <c r="D633"/>
      <c r="E633"/>
    </row>
    <row r="634" spans="2:5" x14ac:dyDescent="0.25">
      <c r="B634"/>
      <c r="C634"/>
      <c r="D634"/>
      <c r="E634"/>
    </row>
    <row r="635" spans="2:5" x14ac:dyDescent="0.25">
      <c r="B635"/>
      <c r="C635"/>
      <c r="D635"/>
      <c r="E635"/>
    </row>
    <row r="636" spans="2:5" x14ac:dyDescent="0.25">
      <c r="B636"/>
      <c r="C636"/>
      <c r="D636"/>
      <c r="E636"/>
    </row>
    <row r="637" spans="2:5" x14ac:dyDescent="0.25">
      <c r="B637"/>
      <c r="C637"/>
      <c r="D637"/>
      <c r="E637"/>
    </row>
    <row r="638" spans="2:5" x14ac:dyDescent="0.25">
      <c r="B638"/>
      <c r="C638"/>
      <c r="D638"/>
      <c r="E638"/>
    </row>
    <row r="639" spans="2:5" x14ac:dyDescent="0.25">
      <c r="B639"/>
      <c r="C639"/>
      <c r="D639"/>
      <c r="E639"/>
    </row>
    <row r="640" spans="2:5" x14ac:dyDescent="0.25">
      <c r="B640"/>
      <c r="C640"/>
      <c r="D640"/>
      <c r="E640"/>
    </row>
    <row r="641" spans="2:5" x14ac:dyDescent="0.25">
      <c r="B641"/>
      <c r="C641"/>
      <c r="D641"/>
      <c r="E641"/>
    </row>
    <row r="642" spans="2:5" x14ac:dyDescent="0.25">
      <c r="B642"/>
      <c r="C642"/>
      <c r="D642"/>
      <c r="E642"/>
    </row>
    <row r="643" spans="2:5" x14ac:dyDescent="0.25">
      <c r="B643"/>
      <c r="C643"/>
      <c r="D643"/>
      <c r="E643"/>
    </row>
    <row r="644" spans="2:5" x14ac:dyDescent="0.25">
      <c r="B644"/>
      <c r="C644"/>
      <c r="D644"/>
      <c r="E644"/>
    </row>
    <row r="645" spans="2:5" x14ac:dyDescent="0.25">
      <c r="B645"/>
      <c r="C645"/>
      <c r="D645"/>
      <c r="E645"/>
    </row>
    <row r="646" spans="2:5" x14ac:dyDescent="0.25">
      <c r="B646"/>
      <c r="C646"/>
      <c r="D646"/>
      <c r="E646"/>
    </row>
    <row r="647" spans="2:5" x14ac:dyDescent="0.25">
      <c r="B647"/>
      <c r="C647"/>
      <c r="D647"/>
      <c r="E647"/>
    </row>
    <row r="648" spans="2:5" x14ac:dyDescent="0.25">
      <c r="B648"/>
      <c r="C648"/>
      <c r="D648"/>
      <c r="E648"/>
    </row>
    <row r="649" spans="2:5" x14ac:dyDescent="0.25">
      <c r="B649"/>
      <c r="C649"/>
      <c r="D649"/>
      <c r="E649"/>
    </row>
    <row r="650" spans="2:5" x14ac:dyDescent="0.25">
      <c r="B650"/>
      <c r="C650"/>
      <c r="D650"/>
      <c r="E650"/>
    </row>
    <row r="651" spans="2:5" x14ac:dyDescent="0.25">
      <c r="B651"/>
      <c r="C651"/>
      <c r="D651"/>
      <c r="E651"/>
    </row>
    <row r="652" spans="2:5" x14ac:dyDescent="0.25">
      <c r="B652"/>
      <c r="C652"/>
      <c r="D652"/>
      <c r="E652"/>
    </row>
    <row r="653" spans="2:5" x14ac:dyDescent="0.25">
      <c r="B653"/>
      <c r="C653"/>
      <c r="D653"/>
      <c r="E653"/>
    </row>
    <row r="654" spans="2:5" x14ac:dyDescent="0.25">
      <c r="B654"/>
      <c r="C654"/>
      <c r="D654"/>
      <c r="E654"/>
    </row>
    <row r="655" spans="2:5" x14ac:dyDescent="0.25">
      <c r="B655"/>
      <c r="C655"/>
      <c r="D655"/>
      <c r="E655"/>
    </row>
    <row r="656" spans="2:5" x14ac:dyDescent="0.25">
      <c r="B656"/>
      <c r="C656"/>
      <c r="D656"/>
      <c r="E656"/>
    </row>
    <row r="657" spans="2:5" x14ac:dyDescent="0.25">
      <c r="B657"/>
      <c r="C657"/>
      <c r="D657"/>
      <c r="E657"/>
    </row>
    <row r="658" spans="2:5" x14ac:dyDescent="0.25">
      <c r="B658"/>
      <c r="C658"/>
      <c r="D658"/>
      <c r="E658"/>
    </row>
    <row r="659" spans="2:5" x14ac:dyDescent="0.25">
      <c r="B659"/>
      <c r="C659"/>
      <c r="D659"/>
      <c r="E659"/>
    </row>
    <row r="660" spans="2:5" x14ac:dyDescent="0.25">
      <c r="B660"/>
      <c r="C660"/>
      <c r="D660"/>
      <c r="E660"/>
    </row>
    <row r="661" spans="2:5" x14ac:dyDescent="0.25">
      <c r="B661"/>
      <c r="C661"/>
      <c r="D661"/>
      <c r="E661"/>
    </row>
    <row r="662" spans="2:5" x14ac:dyDescent="0.25">
      <c r="B662"/>
      <c r="C662"/>
      <c r="D662"/>
      <c r="E662"/>
    </row>
    <row r="663" spans="2:5" x14ac:dyDescent="0.25">
      <c r="B663"/>
      <c r="C663"/>
      <c r="D663"/>
      <c r="E663"/>
    </row>
    <row r="664" spans="2:5" x14ac:dyDescent="0.25">
      <c r="B664"/>
      <c r="C664"/>
      <c r="D664"/>
      <c r="E664"/>
    </row>
    <row r="665" spans="2:5" x14ac:dyDescent="0.25">
      <c r="B665"/>
      <c r="C665"/>
      <c r="D665"/>
      <c r="E665"/>
    </row>
    <row r="666" spans="2:5" x14ac:dyDescent="0.25">
      <c r="B666"/>
      <c r="C666"/>
      <c r="D666"/>
      <c r="E666"/>
    </row>
    <row r="667" spans="2:5" x14ac:dyDescent="0.25">
      <c r="B667"/>
      <c r="C667"/>
      <c r="D667"/>
      <c r="E667"/>
    </row>
    <row r="668" spans="2:5" x14ac:dyDescent="0.25">
      <c r="B668"/>
      <c r="C668"/>
      <c r="D668"/>
      <c r="E668"/>
    </row>
    <row r="669" spans="2:5" x14ac:dyDescent="0.25">
      <c r="B669"/>
      <c r="C669"/>
      <c r="D669"/>
      <c r="E669"/>
    </row>
    <row r="670" spans="2:5" x14ac:dyDescent="0.25">
      <c r="B670"/>
      <c r="C670"/>
      <c r="D670"/>
      <c r="E670"/>
    </row>
    <row r="671" spans="2:5" x14ac:dyDescent="0.25">
      <c r="B671"/>
      <c r="C671"/>
      <c r="D671"/>
      <c r="E671"/>
    </row>
    <row r="672" spans="2:5" x14ac:dyDescent="0.25">
      <c r="B672"/>
      <c r="C672"/>
      <c r="D672"/>
      <c r="E672"/>
    </row>
    <row r="673" spans="2:5" x14ac:dyDescent="0.25">
      <c r="B673"/>
      <c r="C673"/>
      <c r="D673"/>
      <c r="E673"/>
    </row>
    <row r="674" spans="2:5" x14ac:dyDescent="0.25">
      <c r="B674"/>
      <c r="C674"/>
      <c r="D674"/>
      <c r="E674"/>
    </row>
    <row r="675" spans="2:5" x14ac:dyDescent="0.25">
      <c r="B675"/>
      <c r="C675"/>
      <c r="D675"/>
      <c r="E675"/>
    </row>
    <row r="676" spans="2:5" x14ac:dyDescent="0.25">
      <c r="B676"/>
      <c r="C676"/>
      <c r="D676"/>
      <c r="E676"/>
    </row>
    <row r="677" spans="2:5" x14ac:dyDescent="0.25">
      <c r="B677"/>
      <c r="C677"/>
      <c r="D677"/>
      <c r="E677"/>
    </row>
    <row r="678" spans="2:5" x14ac:dyDescent="0.25">
      <c r="B678"/>
      <c r="C678"/>
      <c r="D678"/>
      <c r="E678"/>
    </row>
    <row r="679" spans="2:5" x14ac:dyDescent="0.25">
      <c r="B679"/>
      <c r="C679"/>
      <c r="D679"/>
      <c r="E679"/>
    </row>
    <row r="680" spans="2:5" x14ac:dyDescent="0.25">
      <c r="B680"/>
      <c r="C680"/>
      <c r="D680"/>
      <c r="E680"/>
    </row>
    <row r="681" spans="2:5" x14ac:dyDescent="0.25">
      <c r="B681"/>
      <c r="C681"/>
      <c r="D681"/>
      <c r="E681"/>
    </row>
    <row r="682" spans="2:5" x14ac:dyDescent="0.25">
      <c r="B682"/>
      <c r="C682"/>
      <c r="D682"/>
      <c r="E682"/>
    </row>
    <row r="683" spans="2:5" x14ac:dyDescent="0.25">
      <c r="B683"/>
      <c r="C683"/>
      <c r="D683"/>
      <c r="E683"/>
    </row>
    <row r="684" spans="2:5" x14ac:dyDescent="0.25">
      <c r="B684"/>
      <c r="C684"/>
      <c r="D684"/>
      <c r="E684"/>
    </row>
    <row r="685" spans="2:5" x14ac:dyDescent="0.25">
      <c r="B685"/>
      <c r="C685"/>
      <c r="D685"/>
      <c r="E685"/>
    </row>
    <row r="686" spans="2:5" x14ac:dyDescent="0.25">
      <c r="B686"/>
      <c r="C686"/>
      <c r="D686"/>
      <c r="E686"/>
    </row>
    <row r="687" spans="2:5" x14ac:dyDescent="0.25">
      <c r="B687"/>
      <c r="C687"/>
      <c r="D687"/>
      <c r="E687"/>
    </row>
    <row r="688" spans="2:5" x14ac:dyDescent="0.25">
      <c r="B688"/>
      <c r="C688"/>
      <c r="D688"/>
      <c r="E688"/>
    </row>
    <row r="689" spans="2:5" x14ac:dyDescent="0.25">
      <c r="B689"/>
      <c r="C689"/>
      <c r="D689"/>
      <c r="E689"/>
    </row>
    <row r="690" spans="2:5" x14ac:dyDescent="0.25">
      <c r="B690"/>
      <c r="C690"/>
      <c r="D690"/>
      <c r="E690"/>
    </row>
    <row r="691" spans="2:5" x14ac:dyDescent="0.25">
      <c r="B691"/>
      <c r="C691"/>
      <c r="D691"/>
      <c r="E691"/>
    </row>
    <row r="692" spans="2:5" x14ac:dyDescent="0.25">
      <c r="B692"/>
      <c r="C692"/>
      <c r="D692"/>
      <c r="E692"/>
    </row>
    <row r="693" spans="2:5" x14ac:dyDescent="0.25">
      <c r="B693"/>
      <c r="C693"/>
      <c r="D693"/>
      <c r="E693"/>
    </row>
    <row r="694" spans="2:5" x14ac:dyDescent="0.25">
      <c r="B694"/>
      <c r="C694"/>
      <c r="D694"/>
      <c r="E694"/>
    </row>
    <row r="695" spans="2:5" x14ac:dyDescent="0.25">
      <c r="B695"/>
      <c r="C695"/>
      <c r="D695"/>
      <c r="E695"/>
    </row>
    <row r="696" spans="2:5" x14ac:dyDescent="0.25">
      <c r="B696"/>
      <c r="C696"/>
      <c r="D696"/>
      <c r="E696"/>
    </row>
    <row r="697" spans="2:5" x14ac:dyDescent="0.25">
      <c r="B697"/>
      <c r="C697"/>
      <c r="D697"/>
      <c r="E697"/>
    </row>
    <row r="698" spans="2:5" x14ac:dyDescent="0.25">
      <c r="B698"/>
      <c r="C698"/>
      <c r="D698"/>
      <c r="E698"/>
    </row>
    <row r="699" spans="2:5" x14ac:dyDescent="0.25">
      <c r="B699"/>
      <c r="C699"/>
      <c r="D699"/>
      <c r="E699"/>
    </row>
    <row r="700" spans="2:5" x14ac:dyDescent="0.25">
      <c r="B700"/>
      <c r="C700"/>
      <c r="D700"/>
      <c r="E700"/>
    </row>
    <row r="701" spans="2:5" x14ac:dyDescent="0.25">
      <c r="B701"/>
      <c r="C701"/>
      <c r="D701"/>
      <c r="E701"/>
    </row>
    <row r="702" spans="2:5" x14ac:dyDescent="0.25">
      <c r="B702"/>
      <c r="C702"/>
      <c r="D702"/>
      <c r="E702"/>
    </row>
    <row r="703" spans="2:5" x14ac:dyDescent="0.25">
      <c r="B703"/>
      <c r="C703"/>
      <c r="D703"/>
      <c r="E703"/>
    </row>
    <row r="704" spans="2:5" x14ac:dyDescent="0.25">
      <c r="B704"/>
      <c r="C704"/>
      <c r="D704"/>
      <c r="E704"/>
    </row>
    <row r="705" spans="2:5" x14ac:dyDescent="0.25">
      <c r="B705"/>
      <c r="C705"/>
      <c r="D705"/>
      <c r="E705"/>
    </row>
    <row r="706" spans="2:5" x14ac:dyDescent="0.25">
      <c r="B706"/>
      <c r="C706"/>
      <c r="D706"/>
      <c r="E706"/>
    </row>
    <row r="707" spans="2:5" x14ac:dyDescent="0.25">
      <c r="B707"/>
      <c r="C707"/>
      <c r="D707"/>
      <c r="E707"/>
    </row>
    <row r="708" spans="2:5" x14ac:dyDescent="0.25">
      <c r="B708"/>
      <c r="C708"/>
      <c r="D708"/>
      <c r="E708"/>
    </row>
    <row r="709" spans="2:5" x14ac:dyDescent="0.25">
      <c r="B709"/>
      <c r="C709"/>
      <c r="D709"/>
      <c r="E709"/>
    </row>
    <row r="710" spans="2:5" x14ac:dyDescent="0.25">
      <c r="B710"/>
      <c r="C710"/>
      <c r="D710"/>
      <c r="E710"/>
    </row>
    <row r="711" spans="2:5" x14ac:dyDescent="0.25">
      <c r="B711"/>
      <c r="C711"/>
      <c r="D711"/>
      <c r="E711"/>
    </row>
    <row r="712" spans="2:5" x14ac:dyDescent="0.25">
      <c r="B712"/>
      <c r="C712"/>
      <c r="D712"/>
      <c r="E712"/>
    </row>
    <row r="713" spans="2:5" x14ac:dyDescent="0.25">
      <c r="B713"/>
      <c r="C713"/>
      <c r="D713"/>
      <c r="E713"/>
    </row>
    <row r="714" spans="2:5" x14ac:dyDescent="0.25">
      <c r="B714"/>
      <c r="C714"/>
      <c r="D714"/>
      <c r="E714"/>
    </row>
    <row r="715" spans="2:5" x14ac:dyDescent="0.25">
      <c r="B715"/>
      <c r="C715"/>
      <c r="D715"/>
      <c r="E715"/>
    </row>
    <row r="716" spans="2:5" x14ac:dyDescent="0.25">
      <c r="B716"/>
      <c r="C716"/>
      <c r="D716"/>
      <c r="E716"/>
    </row>
    <row r="717" spans="2:5" x14ac:dyDescent="0.25">
      <c r="B717"/>
      <c r="C717"/>
      <c r="D717"/>
      <c r="E717"/>
    </row>
    <row r="718" spans="2:5" x14ac:dyDescent="0.25">
      <c r="B718"/>
      <c r="C718"/>
      <c r="D718"/>
      <c r="E718"/>
    </row>
    <row r="719" spans="2:5" x14ac:dyDescent="0.25">
      <c r="B719"/>
      <c r="C719"/>
      <c r="D719"/>
      <c r="E719"/>
    </row>
    <row r="720" spans="2:5" x14ac:dyDescent="0.25">
      <c r="B720"/>
      <c r="C720"/>
      <c r="D720"/>
      <c r="E720"/>
    </row>
    <row r="721" spans="2:5" x14ac:dyDescent="0.25">
      <c r="B721"/>
      <c r="C721"/>
      <c r="D721"/>
      <c r="E721"/>
    </row>
    <row r="722" spans="2:5" x14ac:dyDescent="0.25">
      <c r="B722"/>
      <c r="C722"/>
      <c r="D722"/>
      <c r="E722"/>
    </row>
    <row r="723" spans="2:5" x14ac:dyDescent="0.25">
      <c r="B723"/>
      <c r="C723"/>
      <c r="D723"/>
      <c r="E723"/>
    </row>
    <row r="724" spans="2:5" x14ac:dyDescent="0.25">
      <c r="B724"/>
      <c r="C724"/>
      <c r="D724"/>
      <c r="E724"/>
    </row>
    <row r="725" spans="2:5" x14ac:dyDescent="0.25">
      <c r="B725"/>
      <c r="C725"/>
      <c r="D725"/>
      <c r="E725"/>
    </row>
    <row r="726" spans="2:5" x14ac:dyDescent="0.25">
      <c r="B726"/>
      <c r="C726"/>
      <c r="D726"/>
      <c r="E726"/>
    </row>
    <row r="727" spans="2:5" x14ac:dyDescent="0.25">
      <c r="B727"/>
      <c r="C727"/>
      <c r="D727"/>
      <c r="E727"/>
    </row>
    <row r="728" spans="2:5" x14ac:dyDescent="0.25">
      <c r="B728"/>
      <c r="C728"/>
      <c r="D728"/>
      <c r="E728"/>
    </row>
    <row r="729" spans="2:5" x14ac:dyDescent="0.25">
      <c r="B729"/>
      <c r="C729"/>
      <c r="D729"/>
      <c r="E729"/>
    </row>
    <row r="730" spans="2:5" x14ac:dyDescent="0.25">
      <c r="B730"/>
      <c r="C730"/>
      <c r="D730"/>
      <c r="E730"/>
    </row>
    <row r="731" spans="2:5" x14ac:dyDescent="0.25">
      <c r="B731"/>
      <c r="C731"/>
      <c r="D731"/>
      <c r="E731"/>
    </row>
    <row r="732" spans="2:5" x14ac:dyDescent="0.25">
      <c r="B732"/>
      <c r="C732"/>
      <c r="D732"/>
      <c r="E732"/>
    </row>
    <row r="733" spans="2:5" x14ac:dyDescent="0.25">
      <c r="B733"/>
      <c r="C733"/>
      <c r="D733"/>
      <c r="E733"/>
    </row>
    <row r="734" spans="2:5" x14ac:dyDescent="0.25">
      <c r="B734"/>
      <c r="C734"/>
      <c r="D734"/>
      <c r="E734"/>
    </row>
    <row r="735" spans="2:5" x14ac:dyDescent="0.25">
      <c r="B735"/>
      <c r="C735"/>
      <c r="D735"/>
      <c r="E735"/>
    </row>
    <row r="736" spans="2:5" x14ac:dyDescent="0.25">
      <c r="B736"/>
      <c r="C736"/>
      <c r="D736"/>
      <c r="E736"/>
    </row>
    <row r="737" spans="2:5" x14ac:dyDescent="0.25">
      <c r="B737"/>
      <c r="C737"/>
      <c r="D737"/>
      <c r="E737"/>
    </row>
    <row r="738" spans="2:5" x14ac:dyDescent="0.25">
      <c r="B738"/>
      <c r="C738"/>
      <c r="D738"/>
      <c r="E738"/>
    </row>
    <row r="739" spans="2:5" x14ac:dyDescent="0.25">
      <c r="B739"/>
      <c r="C739"/>
      <c r="D739"/>
      <c r="E739"/>
    </row>
    <row r="740" spans="2:5" x14ac:dyDescent="0.25">
      <c r="B740"/>
      <c r="C740"/>
      <c r="D740"/>
      <c r="E740"/>
    </row>
    <row r="741" spans="2:5" x14ac:dyDescent="0.25">
      <c r="B741"/>
      <c r="C741"/>
      <c r="D741"/>
      <c r="E741"/>
    </row>
    <row r="742" spans="2:5" x14ac:dyDescent="0.25">
      <c r="B742"/>
      <c r="C742"/>
      <c r="D742"/>
      <c r="E742"/>
    </row>
    <row r="743" spans="2:5" x14ac:dyDescent="0.25">
      <c r="B743"/>
      <c r="C743"/>
      <c r="D743"/>
      <c r="E743"/>
    </row>
    <row r="744" spans="2:5" x14ac:dyDescent="0.25">
      <c r="B744"/>
      <c r="C744"/>
      <c r="D744"/>
      <c r="E744"/>
    </row>
    <row r="745" spans="2:5" x14ac:dyDescent="0.25">
      <c r="B745"/>
      <c r="C745"/>
      <c r="D745"/>
      <c r="E745"/>
    </row>
    <row r="746" spans="2:5" x14ac:dyDescent="0.25">
      <c r="B746"/>
      <c r="C746"/>
      <c r="D746"/>
      <c r="E746"/>
    </row>
    <row r="747" spans="2:5" x14ac:dyDescent="0.25">
      <c r="B747"/>
      <c r="C747"/>
      <c r="D747"/>
      <c r="E747"/>
    </row>
    <row r="748" spans="2:5" x14ac:dyDescent="0.25">
      <c r="B748"/>
      <c r="C748"/>
      <c r="D748"/>
      <c r="E748"/>
    </row>
    <row r="749" spans="2:5" x14ac:dyDescent="0.25">
      <c r="B749"/>
      <c r="C749"/>
      <c r="D749"/>
      <c r="E749"/>
    </row>
    <row r="750" spans="2:5" x14ac:dyDescent="0.25">
      <c r="B750"/>
      <c r="C750"/>
      <c r="D750"/>
      <c r="E750"/>
    </row>
    <row r="751" spans="2:5" x14ac:dyDescent="0.25">
      <c r="B751"/>
      <c r="C751"/>
      <c r="D751"/>
      <c r="E751"/>
    </row>
    <row r="752" spans="2:5" x14ac:dyDescent="0.25">
      <c r="B752"/>
      <c r="C752"/>
      <c r="D752"/>
      <c r="E752"/>
    </row>
    <row r="753" spans="2:5" x14ac:dyDescent="0.25">
      <c r="B753"/>
      <c r="C753"/>
      <c r="D753"/>
      <c r="E753"/>
    </row>
    <row r="754" spans="2:5" x14ac:dyDescent="0.25">
      <c r="B754"/>
      <c r="C754"/>
      <c r="D754"/>
      <c r="E754"/>
    </row>
    <row r="755" spans="2:5" x14ac:dyDescent="0.25">
      <c r="B755"/>
      <c r="C755"/>
      <c r="D755"/>
      <c r="E755"/>
    </row>
    <row r="756" spans="2:5" x14ac:dyDescent="0.25">
      <c r="B756"/>
      <c r="C756"/>
      <c r="D756"/>
      <c r="E756"/>
    </row>
    <row r="757" spans="2:5" x14ac:dyDescent="0.25">
      <c r="B757"/>
      <c r="C757"/>
      <c r="D757"/>
      <c r="E757"/>
    </row>
    <row r="758" spans="2:5" x14ac:dyDescent="0.25">
      <c r="B758"/>
      <c r="C758"/>
      <c r="D758"/>
      <c r="E758"/>
    </row>
    <row r="759" spans="2:5" x14ac:dyDescent="0.25">
      <c r="B759"/>
      <c r="C759"/>
      <c r="D759"/>
      <c r="E759"/>
    </row>
    <row r="760" spans="2:5" x14ac:dyDescent="0.25">
      <c r="B760"/>
      <c r="C760"/>
      <c r="D760"/>
      <c r="E760"/>
    </row>
    <row r="761" spans="2:5" x14ac:dyDescent="0.25">
      <c r="B761"/>
      <c r="C761"/>
      <c r="D761"/>
      <c r="E761"/>
    </row>
    <row r="762" spans="2:5" x14ac:dyDescent="0.25">
      <c r="B762"/>
      <c r="C762"/>
      <c r="D762"/>
      <c r="E762"/>
    </row>
    <row r="763" spans="2:5" x14ac:dyDescent="0.25">
      <c r="B763"/>
      <c r="C763"/>
      <c r="D763"/>
      <c r="E763"/>
    </row>
    <row r="764" spans="2:5" x14ac:dyDescent="0.25">
      <c r="B764"/>
      <c r="C764"/>
      <c r="D764"/>
      <c r="E764"/>
    </row>
    <row r="765" spans="2:5" x14ac:dyDescent="0.25">
      <c r="B765"/>
      <c r="C765"/>
      <c r="D765"/>
      <c r="E765"/>
    </row>
    <row r="766" spans="2:5" x14ac:dyDescent="0.25">
      <c r="B766"/>
      <c r="C766"/>
      <c r="D766"/>
      <c r="E766"/>
    </row>
    <row r="767" spans="2:5" x14ac:dyDescent="0.25">
      <c r="B767"/>
      <c r="C767"/>
      <c r="D767"/>
      <c r="E767"/>
    </row>
    <row r="768" spans="2:5" x14ac:dyDescent="0.25">
      <c r="B768"/>
      <c r="C768"/>
      <c r="D768"/>
      <c r="E768"/>
    </row>
    <row r="769" spans="2:5" x14ac:dyDescent="0.25">
      <c r="B769"/>
      <c r="C769"/>
      <c r="D769"/>
      <c r="E769"/>
    </row>
    <row r="770" spans="2:5" x14ac:dyDescent="0.25">
      <c r="B770"/>
      <c r="C770"/>
      <c r="D770"/>
      <c r="E770"/>
    </row>
    <row r="771" spans="2:5" x14ac:dyDescent="0.25">
      <c r="B771"/>
      <c r="C771"/>
      <c r="D771"/>
      <c r="E771"/>
    </row>
    <row r="772" spans="2:5" x14ac:dyDescent="0.25">
      <c r="B772"/>
      <c r="C772"/>
      <c r="D772"/>
      <c r="E772"/>
    </row>
    <row r="773" spans="2:5" x14ac:dyDescent="0.25">
      <c r="B773"/>
      <c r="C773"/>
      <c r="D773"/>
      <c r="E773"/>
    </row>
    <row r="774" spans="2:5" x14ac:dyDescent="0.25">
      <c r="B774"/>
      <c r="C774"/>
      <c r="D774"/>
      <c r="E774"/>
    </row>
    <row r="775" spans="2:5" x14ac:dyDescent="0.25">
      <c r="B775"/>
      <c r="C775"/>
      <c r="D775"/>
      <c r="E775"/>
    </row>
    <row r="776" spans="2:5" x14ac:dyDescent="0.25">
      <c r="B776"/>
      <c r="C776"/>
      <c r="D776"/>
      <c r="E776"/>
    </row>
    <row r="777" spans="2:5" x14ac:dyDescent="0.25">
      <c r="B777"/>
      <c r="C777"/>
      <c r="D777"/>
      <c r="E777"/>
    </row>
    <row r="778" spans="2:5" x14ac:dyDescent="0.25">
      <c r="B778"/>
      <c r="C778"/>
      <c r="D778"/>
      <c r="E778"/>
    </row>
    <row r="779" spans="2:5" x14ac:dyDescent="0.25">
      <c r="B779"/>
      <c r="C779"/>
      <c r="D779"/>
      <c r="E779"/>
    </row>
    <row r="780" spans="2:5" x14ac:dyDescent="0.25">
      <c r="B780"/>
      <c r="C780"/>
      <c r="D780"/>
      <c r="E780"/>
    </row>
    <row r="781" spans="2:5" x14ac:dyDescent="0.25">
      <c r="B781"/>
      <c r="C781"/>
      <c r="D781"/>
      <c r="E781"/>
    </row>
    <row r="782" spans="2:5" x14ac:dyDescent="0.25">
      <c r="B782"/>
      <c r="C782"/>
      <c r="D782"/>
      <c r="E782"/>
    </row>
    <row r="783" spans="2:5" x14ac:dyDescent="0.25">
      <c r="B783"/>
      <c r="C783"/>
      <c r="D783"/>
      <c r="E783"/>
    </row>
    <row r="784" spans="2:5" x14ac:dyDescent="0.25">
      <c r="B784"/>
      <c r="C784"/>
      <c r="D784"/>
      <c r="E784"/>
    </row>
    <row r="785" spans="2:5" x14ac:dyDescent="0.25">
      <c r="B785"/>
      <c r="C785"/>
      <c r="D785"/>
      <c r="E785"/>
    </row>
    <row r="786" spans="2:5" x14ac:dyDescent="0.25">
      <c r="B786"/>
      <c r="C786"/>
      <c r="D786"/>
      <c r="E786"/>
    </row>
    <row r="787" spans="2:5" x14ac:dyDescent="0.25">
      <c r="B787"/>
      <c r="C787"/>
      <c r="D787"/>
      <c r="E787"/>
    </row>
    <row r="788" spans="2:5" x14ac:dyDescent="0.25">
      <c r="B788"/>
      <c r="C788"/>
      <c r="D788"/>
      <c r="E788"/>
    </row>
    <row r="789" spans="2:5" x14ac:dyDescent="0.25">
      <c r="B789"/>
      <c r="C789"/>
      <c r="D789"/>
      <c r="E789"/>
    </row>
    <row r="790" spans="2:5" x14ac:dyDescent="0.25">
      <c r="B790"/>
      <c r="C790"/>
      <c r="D790"/>
      <c r="E790"/>
    </row>
    <row r="791" spans="2:5" x14ac:dyDescent="0.25">
      <c r="B791"/>
      <c r="C791"/>
      <c r="D791"/>
      <c r="E791"/>
    </row>
    <row r="792" spans="2:5" x14ac:dyDescent="0.25">
      <c r="B792"/>
      <c r="C792"/>
      <c r="D792"/>
      <c r="E792"/>
    </row>
    <row r="793" spans="2:5" x14ac:dyDescent="0.25">
      <c r="B793"/>
      <c r="C793"/>
      <c r="D793"/>
      <c r="E793"/>
    </row>
    <row r="794" spans="2:5" x14ac:dyDescent="0.25">
      <c r="B794"/>
      <c r="C794"/>
      <c r="D794"/>
      <c r="E794"/>
    </row>
    <row r="795" spans="2:5" x14ac:dyDescent="0.25">
      <c r="B795"/>
      <c r="C795"/>
      <c r="D795"/>
      <c r="E795"/>
    </row>
    <row r="796" spans="2:5" x14ac:dyDescent="0.25">
      <c r="B796"/>
      <c r="C796"/>
      <c r="D796"/>
      <c r="E796"/>
    </row>
    <row r="797" spans="2:5" x14ac:dyDescent="0.25">
      <c r="B797"/>
      <c r="C797"/>
      <c r="D797"/>
      <c r="E797"/>
    </row>
    <row r="798" spans="2:5" x14ac:dyDescent="0.25">
      <c r="B798"/>
      <c r="C798"/>
      <c r="D798"/>
      <c r="E798"/>
    </row>
    <row r="799" spans="2:5" x14ac:dyDescent="0.25">
      <c r="B799"/>
      <c r="C799"/>
      <c r="D799"/>
      <c r="E799"/>
    </row>
    <row r="800" spans="2:5" x14ac:dyDescent="0.25">
      <c r="B800"/>
      <c r="C800"/>
      <c r="D800"/>
      <c r="E800"/>
    </row>
    <row r="801" spans="2:5" x14ac:dyDescent="0.25">
      <c r="B801"/>
      <c r="C801"/>
      <c r="D801"/>
      <c r="E801"/>
    </row>
    <row r="802" spans="2:5" x14ac:dyDescent="0.25">
      <c r="B802"/>
      <c r="C802"/>
      <c r="D802"/>
      <c r="E802"/>
    </row>
    <row r="803" spans="2:5" x14ac:dyDescent="0.25">
      <c r="B803"/>
      <c r="C803"/>
      <c r="D803"/>
      <c r="E803"/>
    </row>
    <row r="804" spans="2:5" x14ac:dyDescent="0.25">
      <c r="B804"/>
      <c r="C804"/>
      <c r="D804"/>
      <c r="E804"/>
    </row>
    <row r="805" spans="2:5" x14ac:dyDescent="0.25">
      <c r="B805"/>
      <c r="C805"/>
      <c r="D805"/>
      <c r="E805"/>
    </row>
    <row r="806" spans="2:5" x14ac:dyDescent="0.25">
      <c r="B806"/>
      <c r="C806"/>
      <c r="D806"/>
      <c r="E806"/>
    </row>
    <row r="807" spans="2:5" x14ac:dyDescent="0.25">
      <c r="B807"/>
      <c r="C807"/>
      <c r="D807"/>
      <c r="E807"/>
    </row>
    <row r="808" spans="2:5" x14ac:dyDescent="0.25">
      <c r="B808"/>
      <c r="C808"/>
      <c r="D808"/>
      <c r="E808"/>
    </row>
    <row r="809" spans="2:5" x14ac:dyDescent="0.25">
      <c r="B809"/>
      <c r="C809"/>
      <c r="D809"/>
      <c r="E809"/>
    </row>
    <row r="810" spans="2:5" x14ac:dyDescent="0.25">
      <c r="B810"/>
      <c r="C810"/>
      <c r="D810"/>
      <c r="E810"/>
    </row>
    <row r="811" spans="2:5" x14ac:dyDescent="0.25">
      <c r="B811"/>
      <c r="C811"/>
      <c r="D811"/>
      <c r="E811"/>
    </row>
    <row r="812" spans="2:5" x14ac:dyDescent="0.25">
      <c r="B812"/>
      <c r="C812"/>
      <c r="D812"/>
      <c r="E812"/>
    </row>
    <row r="813" spans="2:5" x14ac:dyDescent="0.25">
      <c r="B813"/>
      <c r="C813"/>
      <c r="D813"/>
      <c r="E813"/>
    </row>
    <row r="814" spans="2:5" x14ac:dyDescent="0.25">
      <c r="B814"/>
      <c r="C814"/>
      <c r="D814"/>
      <c r="E814"/>
    </row>
    <row r="815" spans="2:5" x14ac:dyDescent="0.25">
      <c r="B815"/>
      <c r="C815"/>
      <c r="D815"/>
      <c r="E815"/>
    </row>
    <row r="816" spans="2:5" x14ac:dyDescent="0.25">
      <c r="B816"/>
      <c r="C816"/>
      <c r="D816"/>
      <c r="E816"/>
    </row>
    <row r="817" spans="2:5" x14ac:dyDescent="0.25">
      <c r="B817"/>
      <c r="C817"/>
      <c r="D817"/>
      <c r="E817"/>
    </row>
    <row r="818" spans="2:5" x14ac:dyDescent="0.25">
      <c r="B818"/>
      <c r="C818"/>
      <c r="D818"/>
      <c r="E818"/>
    </row>
    <row r="819" spans="2:5" x14ac:dyDescent="0.25">
      <c r="B819"/>
      <c r="C819"/>
      <c r="D819"/>
      <c r="E819"/>
    </row>
    <row r="820" spans="2:5" x14ac:dyDescent="0.25">
      <c r="B820"/>
      <c r="C820"/>
      <c r="D820"/>
      <c r="E820"/>
    </row>
    <row r="821" spans="2:5" x14ac:dyDescent="0.25">
      <c r="B821"/>
      <c r="C821"/>
      <c r="D821"/>
      <c r="E821"/>
    </row>
    <row r="822" spans="2:5" x14ac:dyDescent="0.25">
      <c r="B822"/>
      <c r="C822"/>
      <c r="D822"/>
      <c r="E822"/>
    </row>
    <row r="823" spans="2:5" x14ac:dyDescent="0.25">
      <c r="B823"/>
      <c r="C823"/>
      <c r="D823"/>
      <c r="E823"/>
    </row>
    <row r="824" spans="2:5" x14ac:dyDescent="0.25">
      <c r="B824"/>
      <c r="C824"/>
      <c r="D824"/>
      <c r="E824"/>
    </row>
    <row r="825" spans="2:5" x14ac:dyDescent="0.25">
      <c r="B825"/>
      <c r="C825"/>
      <c r="D825"/>
      <c r="E825"/>
    </row>
    <row r="826" spans="2:5" x14ac:dyDescent="0.25">
      <c r="B826"/>
      <c r="C826"/>
      <c r="D826"/>
      <c r="E826"/>
    </row>
    <row r="827" spans="2:5" x14ac:dyDescent="0.25">
      <c r="B827"/>
      <c r="C827"/>
      <c r="D827"/>
      <c r="E827"/>
    </row>
    <row r="828" spans="2:5" x14ac:dyDescent="0.25">
      <c r="B828"/>
      <c r="C828"/>
      <c r="D828"/>
      <c r="E828"/>
    </row>
    <row r="829" spans="2:5" x14ac:dyDescent="0.25">
      <c r="B829"/>
      <c r="C829"/>
      <c r="D829"/>
      <c r="E829"/>
    </row>
    <row r="830" spans="2:5" x14ac:dyDescent="0.25">
      <c r="B830"/>
      <c r="C830"/>
      <c r="D830"/>
      <c r="E830"/>
    </row>
    <row r="831" spans="2:5" x14ac:dyDescent="0.25">
      <c r="B831"/>
      <c r="C831"/>
      <c r="D831"/>
      <c r="E831"/>
    </row>
    <row r="832" spans="2:5" x14ac:dyDescent="0.25">
      <c r="B832"/>
      <c r="C832"/>
      <c r="D832"/>
      <c r="E832"/>
    </row>
    <row r="833" spans="2:5" x14ac:dyDescent="0.25">
      <c r="B833"/>
      <c r="C833"/>
      <c r="D833"/>
      <c r="E833"/>
    </row>
    <row r="834" spans="2:5" x14ac:dyDescent="0.25">
      <c r="B834"/>
      <c r="C834"/>
      <c r="D834"/>
      <c r="E834"/>
    </row>
    <row r="835" spans="2:5" x14ac:dyDescent="0.25">
      <c r="B835"/>
      <c r="C835"/>
      <c r="D835"/>
      <c r="E835"/>
    </row>
    <row r="836" spans="2:5" x14ac:dyDescent="0.25">
      <c r="B836"/>
      <c r="C836"/>
      <c r="D836"/>
      <c r="E836"/>
    </row>
    <row r="837" spans="2:5" x14ac:dyDescent="0.25">
      <c r="B837"/>
      <c r="C837"/>
      <c r="D837"/>
      <c r="E837"/>
    </row>
    <row r="838" spans="2:5" x14ac:dyDescent="0.25">
      <c r="B838"/>
      <c r="C838"/>
      <c r="D838"/>
      <c r="E838"/>
    </row>
    <row r="839" spans="2:5" x14ac:dyDescent="0.25">
      <c r="B839"/>
      <c r="C839"/>
      <c r="D839"/>
      <c r="E839"/>
    </row>
    <row r="840" spans="2:5" x14ac:dyDescent="0.25">
      <c r="B840"/>
      <c r="C840"/>
      <c r="D840"/>
      <c r="E840"/>
    </row>
    <row r="841" spans="2:5" x14ac:dyDescent="0.25">
      <c r="B841"/>
      <c r="C841"/>
      <c r="D841"/>
      <c r="E841"/>
    </row>
    <row r="842" spans="2:5" x14ac:dyDescent="0.25">
      <c r="B842"/>
      <c r="C842"/>
      <c r="D842"/>
      <c r="E842"/>
    </row>
    <row r="843" spans="2:5" x14ac:dyDescent="0.25">
      <c r="B843"/>
      <c r="C843"/>
      <c r="D843"/>
      <c r="E843"/>
    </row>
    <row r="844" spans="2:5" x14ac:dyDescent="0.25">
      <c r="B844"/>
      <c r="C844"/>
      <c r="D844"/>
      <c r="E844"/>
    </row>
    <row r="845" spans="2:5" x14ac:dyDescent="0.25">
      <c r="B845"/>
      <c r="C845"/>
      <c r="D845"/>
      <c r="E845"/>
    </row>
    <row r="846" spans="2:5" x14ac:dyDescent="0.25">
      <c r="B846"/>
      <c r="C846"/>
      <c r="D846"/>
      <c r="E846"/>
    </row>
    <row r="847" spans="2:5" x14ac:dyDescent="0.25">
      <c r="B847"/>
      <c r="C847"/>
      <c r="D847"/>
      <c r="E847"/>
    </row>
    <row r="848" spans="2:5" x14ac:dyDescent="0.25">
      <c r="B848"/>
      <c r="C848"/>
      <c r="D848"/>
      <c r="E848"/>
    </row>
    <row r="849" spans="2:5" x14ac:dyDescent="0.25">
      <c r="B849"/>
      <c r="C849"/>
      <c r="D849"/>
      <c r="E849"/>
    </row>
    <row r="850" spans="2:5" x14ac:dyDescent="0.25">
      <c r="B850"/>
      <c r="C850"/>
      <c r="D850"/>
      <c r="E850"/>
    </row>
    <row r="851" spans="2:5" x14ac:dyDescent="0.25">
      <c r="B851"/>
      <c r="C851"/>
      <c r="D851"/>
      <c r="E851"/>
    </row>
    <row r="852" spans="2:5" x14ac:dyDescent="0.25">
      <c r="B852"/>
      <c r="C852"/>
      <c r="D852"/>
      <c r="E852"/>
    </row>
    <row r="853" spans="2:5" x14ac:dyDescent="0.25">
      <c r="B853"/>
      <c r="C853"/>
      <c r="D853"/>
      <c r="E853"/>
    </row>
    <row r="854" spans="2:5" x14ac:dyDescent="0.25">
      <c r="B854"/>
      <c r="C854"/>
      <c r="D854"/>
      <c r="E854"/>
    </row>
    <row r="855" spans="2:5" x14ac:dyDescent="0.25">
      <c r="B855"/>
      <c r="C855"/>
      <c r="D855"/>
      <c r="E855"/>
    </row>
    <row r="856" spans="2:5" x14ac:dyDescent="0.25">
      <c r="B856"/>
      <c r="C856"/>
      <c r="D856"/>
      <c r="E856"/>
    </row>
    <row r="857" spans="2:5" x14ac:dyDescent="0.25">
      <c r="B857"/>
      <c r="C857"/>
      <c r="D857"/>
      <c r="E857"/>
    </row>
    <row r="858" spans="2:5" x14ac:dyDescent="0.25">
      <c r="B858"/>
      <c r="C858"/>
      <c r="D858"/>
      <c r="E858"/>
    </row>
    <row r="859" spans="2:5" x14ac:dyDescent="0.25">
      <c r="B859"/>
      <c r="C859"/>
      <c r="D859"/>
      <c r="E859"/>
    </row>
    <row r="860" spans="2:5" x14ac:dyDescent="0.25">
      <c r="B860"/>
      <c r="C860"/>
      <c r="D860"/>
      <c r="E860"/>
    </row>
    <row r="861" spans="2:5" x14ac:dyDescent="0.25">
      <c r="B861"/>
      <c r="C861"/>
      <c r="D861"/>
      <c r="E861"/>
    </row>
    <row r="862" spans="2:5" x14ac:dyDescent="0.25">
      <c r="B862"/>
      <c r="C862"/>
      <c r="D862"/>
      <c r="E862"/>
    </row>
    <row r="863" spans="2:5" x14ac:dyDescent="0.25">
      <c r="B863"/>
      <c r="C863"/>
      <c r="D863"/>
      <c r="E863"/>
    </row>
    <row r="864" spans="2:5" x14ac:dyDescent="0.25">
      <c r="B864"/>
      <c r="C864"/>
      <c r="D864"/>
      <c r="E864"/>
    </row>
    <row r="865" spans="2:5" x14ac:dyDescent="0.25">
      <c r="B865"/>
      <c r="C865"/>
      <c r="D865"/>
      <c r="E865"/>
    </row>
    <row r="866" spans="2:5" x14ac:dyDescent="0.25">
      <c r="B866"/>
      <c r="C866"/>
      <c r="D866"/>
      <c r="E866"/>
    </row>
    <row r="867" spans="2:5" x14ac:dyDescent="0.25">
      <c r="B867"/>
      <c r="C867"/>
      <c r="D867"/>
      <c r="E867"/>
    </row>
    <row r="868" spans="2:5" x14ac:dyDescent="0.25">
      <c r="B868"/>
      <c r="C868"/>
      <c r="D868"/>
      <c r="E868"/>
    </row>
    <row r="869" spans="2:5" x14ac:dyDescent="0.25">
      <c r="B869"/>
      <c r="C869"/>
      <c r="D869"/>
      <c r="E869"/>
    </row>
    <row r="870" spans="2:5" x14ac:dyDescent="0.25">
      <c r="B870"/>
      <c r="C870"/>
      <c r="D870"/>
      <c r="E870"/>
    </row>
    <row r="871" spans="2:5" x14ac:dyDescent="0.25">
      <c r="B871"/>
      <c r="C871"/>
      <c r="D871"/>
      <c r="E871"/>
    </row>
    <row r="872" spans="2:5" x14ac:dyDescent="0.25">
      <c r="B872"/>
      <c r="C872"/>
      <c r="D872"/>
      <c r="E872"/>
    </row>
    <row r="873" spans="2:5" x14ac:dyDescent="0.25">
      <c r="B873"/>
      <c r="C873"/>
      <c r="D873"/>
      <c r="E873"/>
    </row>
    <row r="874" spans="2:5" x14ac:dyDescent="0.25">
      <c r="B874"/>
      <c r="C874"/>
      <c r="D874"/>
      <c r="E874"/>
    </row>
    <row r="875" spans="2:5" x14ac:dyDescent="0.25">
      <c r="B875"/>
      <c r="C875"/>
      <c r="D875"/>
      <c r="E875"/>
    </row>
    <row r="876" spans="2:5" x14ac:dyDescent="0.25">
      <c r="B876"/>
      <c r="C876"/>
      <c r="D876"/>
      <c r="E876"/>
    </row>
    <row r="877" spans="2:5" x14ac:dyDescent="0.25">
      <c r="B877"/>
      <c r="C877"/>
      <c r="D877"/>
      <c r="E877"/>
    </row>
    <row r="878" spans="2:5" x14ac:dyDescent="0.25">
      <c r="B878"/>
      <c r="C878"/>
      <c r="D878"/>
      <c r="E878"/>
    </row>
    <row r="879" spans="2:5" x14ac:dyDescent="0.25">
      <c r="B879"/>
      <c r="C879"/>
      <c r="D879"/>
      <c r="E879"/>
    </row>
    <row r="880" spans="2:5" x14ac:dyDescent="0.25">
      <c r="B880"/>
      <c r="C880"/>
      <c r="D880"/>
      <c r="E880"/>
    </row>
    <row r="881" spans="2:5" x14ac:dyDescent="0.25">
      <c r="B881"/>
      <c r="C881"/>
      <c r="D881"/>
      <c r="E881"/>
    </row>
    <row r="882" spans="2:5" x14ac:dyDescent="0.25">
      <c r="B882"/>
      <c r="C882"/>
      <c r="D882"/>
      <c r="E882"/>
    </row>
    <row r="883" spans="2:5" x14ac:dyDescent="0.25">
      <c r="B883"/>
      <c r="C883"/>
      <c r="D883"/>
      <c r="E883"/>
    </row>
    <row r="884" spans="2:5" x14ac:dyDescent="0.25">
      <c r="B884"/>
      <c r="C884"/>
      <c r="D884"/>
      <c r="E884"/>
    </row>
    <row r="885" spans="2:5" x14ac:dyDescent="0.25">
      <c r="B885"/>
      <c r="C885"/>
      <c r="D885"/>
      <c r="E885"/>
    </row>
    <row r="886" spans="2:5" x14ac:dyDescent="0.25">
      <c r="B886"/>
      <c r="C886"/>
      <c r="D886"/>
      <c r="E886"/>
    </row>
    <row r="887" spans="2:5" x14ac:dyDescent="0.25">
      <c r="B887"/>
      <c r="C887"/>
      <c r="D887"/>
      <c r="E887"/>
    </row>
    <row r="888" spans="2:5" x14ac:dyDescent="0.25">
      <c r="B888"/>
      <c r="C888"/>
      <c r="D888"/>
      <c r="E888"/>
    </row>
    <row r="889" spans="2:5" x14ac:dyDescent="0.25">
      <c r="B889"/>
      <c r="C889"/>
      <c r="D889"/>
      <c r="E889"/>
    </row>
    <row r="890" spans="2:5" x14ac:dyDescent="0.25">
      <c r="B890"/>
      <c r="C890"/>
      <c r="D890"/>
      <c r="E890"/>
    </row>
    <row r="891" spans="2:5" x14ac:dyDescent="0.25">
      <c r="B891"/>
      <c r="C891"/>
      <c r="D891"/>
      <c r="E891"/>
    </row>
    <row r="892" spans="2:5" x14ac:dyDescent="0.25">
      <c r="B892"/>
      <c r="C892"/>
      <c r="D892"/>
      <c r="E892"/>
    </row>
    <row r="893" spans="2:5" x14ac:dyDescent="0.25">
      <c r="B893"/>
      <c r="C893"/>
      <c r="D893"/>
      <c r="E893"/>
    </row>
    <row r="894" spans="2:5" x14ac:dyDescent="0.25">
      <c r="B894"/>
      <c r="C894"/>
      <c r="D894"/>
      <c r="E894"/>
    </row>
    <row r="895" spans="2:5" x14ac:dyDescent="0.25">
      <c r="B895"/>
      <c r="C895"/>
      <c r="D895"/>
      <c r="E895"/>
    </row>
    <row r="896" spans="2:5" x14ac:dyDescent="0.25">
      <c r="B896"/>
      <c r="C896"/>
      <c r="D896"/>
      <c r="E896"/>
    </row>
    <row r="897" spans="2:5" x14ac:dyDescent="0.25">
      <c r="B897"/>
      <c r="C897"/>
      <c r="D897"/>
      <c r="E897"/>
    </row>
    <row r="898" spans="2:5" x14ac:dyDescent="0.25">
      <c r="B898"/>
      <c r="C898"/>
      <c r="D898"/>
      <c r="E898"/>
    </row>
    <row r="899" spans="2:5" x14ac:dyDescent="0.25">
      <c r="B899"/>
      <c r="C899"/>
      <c r="D899"/>
      <c r="E899"/>
    </row>
    <row r="900" spans="2:5" x14ac:dyDescent="0.25">
      <c r="B900"/>
      <c r="C900"/>
      <c r="D900"/>
      <c r="E900"/>
    </row>
    <row r="901" spans="2:5" x14ac:dyDescent="0.25">
      <c r="B901"/>
      <c r="C901"/>
      <c r="D901"/>
      <c r="E901"/>
    </row>
    <row r="902" spans="2:5" x14ac:dyDescent="0.25">
      <c r="B902"/>
      <c r="C902"/>
      <c r="D902"/>
      <c r="E902"/>
    </row>
    <row r="903" spans="2:5" x14ac:dyDescent="0.25">
      <c r="B903"/>
      <c r="C903"/>
      <c r="D903"/>
      <c r="E903"/>
    </row>
    <row r="904" spans="2:5" x14ac:dyDescent="0.25">
      <c r="B904"/>
      <c r="C904"/>
      <c r="D904"/>
      <c r="E904"/>
    </row>
    <row r="905" spans="2:5" x14ac:dyDescent="0.25">
      <c r="B905"/>
      <c r="C905"/>
      <c r="D905"/>
      <c r="E905"/>
    </row>
    <row r="906" spans="2:5" x14ac:dyDescent="0.25">
      <c r="B906"/>
      <c r="C906"/>
      <c r="D906"/>
      <c r="E906"/>
    </row>
    <row r="907" spans="2:5" x14ac:dyDescent="0.25">
      <c r="B907"/>
      <c r="C907"/>
      <c r="D907"/>
      <c r="E907"/>
    </row>
    <row r="908" spans="2:5" x14ac:dyDescent="0.25">
      <c r="B908"/>
      <c r="C908"/>
      <c r="D908"/>
      <c r="E908"/>
    </row>
    <row r="909" spans="2:5" x14ac:dyDescent="0.25">
      <c r="B909"/>
      <c r="C909"/>
      <c r="D909"/>
      <c r="E909"/>
    </row>
    <row r="910" spans="2:5" x14ac:dyDescent="0.25">
      <c r="B910"/>
      <c r="C910"/>
      <c r="D910"/>
      <c r="E910"/>
    </row>
    <row r="911" spans="2:5" x14ac:dyDescent="0.25">
      <c r="B911"/>
      <c r="C911"/>
      <c r="D911"/>
      <c r="E911"/>
    </row>
    <row r="912" spans="2:5" x14ac:dyDescent="0.25">
      <c r="B912"/>
      <c r="C912"/>
      <c r="D912"/>
      <c r="E912"/>
    </row>
    <row r="913" spans="2:5" x14ac:dyDescent="0.25">
      <c r="B913"/>
      <c r="C913"/>
      <c r="D913"/>
      <c r="E913"/>
    </row>
    <row r="914" spans="2:5" x14ac:dyDescent="0.25">
      <c r="B914"/>
      <c r="C914"/>
      <c r="D914"/>
      <c r="E914"/>
    </row>
    <row r="915" spans="2:5" x14ac:dyDescent="0.25">
      <c r="B915"/>
      <c r="C915"/>
      <c r="D915"/>
      <c r="E915"/>
    </row>
    <row r="916" spans="2:5" x14ac:dyDescent="0.25">
      <c r="B916"/>
      <c r="C916"/>
      <c r="D916"/>
      <c r="E916"/>
    </row>
    <row r="917" spans="2:5" x14ac:dyDescent="0.25">
      <c r="B917"/>
      <c r="C917"/>
      <c r="D917"/>
      <c r="E917"/>
    </row>
    <row r="918" spans="2:5" x14ac:dyDescent="0.25">
      <c r="B918"/>
      <c r="C918"/>
      <c r="D918"/>
      <c r="E918"/>
    </row>
    <row r="919" spans="2:5" x14ac:dyDescent="0.25">
      <c r="B919"/>
      <c r="C919"/>
      <c r="D919"/>
      <c r="E919"/>
    </row>
    <row r="920" spans="2:5" x14ac:dyDescent="0.25">
      <c r="B920"/>
      <c r="C920"/>
      <c r="D920"/>
      <c r="E920"/>
    </row>
    <row r="921" spans="2:5" x14ac:dyDescent="0.25">
      <c r="B921"/>
      <c r="C921"/>
      <c r="D921"/>
      <c r="E921"/>
    </row>
    <row r="922" spans="2:5" x14ac:dyDescent="0.25">
      <c r="B922"/>
      <c r="C922"/>
      <c r="D922"/>
      <c r="E922"/>
    </row>
    <row r="923" spans="2:5" x14ac:dyDescent="0.25">
      <c r="B923"/>
      <c r="C923"/>
      <c r="D923"/>
      <c r="E923"/>
    </row>
    <row r="924" spans="2:5" x14ac:dyDescent="0.25">
      <c r="B924"/>
      <c r="C924"/>
      <c r="D924"/>
      <c r="E924"/>
    </row>
    <row r="925" spans="2:5" x14ac:dyDescent="0.25">
      <c r="B925"/>
      <c r="C925"/>
      <c r="D925"/>
      <c r="E925"/>
    </row>
    <row r="926" spans="2:5" x14ac:dyDescent="0.25">
      <c r="B926"/>
      <c r="C926"/>
      <c r="D926"/>
      <c r="E926"/>
    </row>
    <row r="927" spans="2:5" x14ac:dyDescent="0.25">
      <c r="B927"/>
      <c r="C927"/>
      <c r="D927"/>
      <c r="E927"/>
    </row>
    <row r="928" spans="2:5" x14ac:dyDescent="0.25">
      <c r="B928"/>
      <c r="C928"/>
      <c r="D928"/>
      <c r="E928"/>
    </row>
    <row r="929" spans="2:5" x14ac:dyDescent="0.25">
      <c r="B929"/>
      <c r="C929"/>
      <c r="D929"/>
      <c r="E929"/>
    </row>
    <row r="930" spans="2:5" x14ac:dyDescent="0.25">
      <c r="B930"/>
      <c r="C930"/>
      <c r="D930"/>
      <c r="E930"/>
    </row>
    <row r="931" spans="2:5" x14ac:dyDescent="0.25">
      <c r="B931"/>
      <c r="C931"/>
      <c r="D931"/>
      <c r="E931"/>
    </row>
    <row r="932" spans="2:5" x14ac:dyDescent="0.25">
      <c r="B932"/>
      <c r="C932"/>
      <c r="D932"/>
      <c r="E932"/>
    </row>
    <row r="933" spans="2:5" x14ac:dyDescent="0.25">
      <c r="B933"/>
      <c r="C933"/>
      <c r="D933"/>
      <c r="E933"/>
    </row>
    <row r="934" spans="2:5" x14ac:dyDescent="0.25">
      <c r="B934"/>
      <c r="C934"/>
      <c r="D934"/>
      <c r="E934"/>
    </row>
    <row r="935" spans="2:5" x14ac:dyDescent="0.25">
      <c r="B935"/>
      <c r="C935"/>
      <c r="D935"/>
      <c r="E935"/>
    </row>
    <row r="936" spans="2:5" x14ac:dyDescent="0.25">
      <c r="B936"/>
      <c r="C936"/>
      <c r="D936"/>
      <c r="E936"/>
    </row>
    <row r="937" spans="2:5" x14ac:dyDescent="0.25">
      <c r="B937"/>
      <c r="C937"/>
      <c r="D937"/>
      <c r="E937"/>
    </row>
    <row r="938" spans="2:5" x14ac:dyDescent="0.25">
      <c r="B938"/>
      <c r="C938"/>
      <c r="D938"/>
      <c r="E938"/>
    </row>
    <row r="939" spans="2:5" x14ac:dyDescent="0.25">
      <c r="B939"/>
      <c r="C939"/>
      <c r="D939"/>
      <c r="E939"/>
    </row>
    <row r="940" spans="2:5" x14ac:dyDescent="0.25">
      <c r="B940"/>
      <c r="C940"/>
      <c r="D940"/>
      <c r="E940"/>
    </row>
    <row r="941" spans="2:5" x14ac:dyDescent="0.25">
      <c r="B941"/>
      <c r="C941"/>
      <c r="D941"/>
      <c r="E941"/>
    </row>
    <row r="942" spans="2:5" x14ac:dyDescent="0.25">
      <c r="B942"/>
      <c r="C942"/>
      <c r="D942"/>
      <c r="E942"/>
    </row>
    <row r="943" spans="2:5" x14ac:dyDescent="0.25">
      <c r="B943"/>
      <c r="C943"/>
      <c r="D943"/>
      <c r="E943"/>
    </row>
    <row r="944" spans="2:5" x14ac:dyDescent="0.25">
      <c r="B944"/>
      <c r="C944"/>
      <c r="D944"/>
      <c r="E944"/>
    </row>
    <row r="945" spans="2:5" x14ac:dyDescent="0.25">
      <c r="B945"/>
      <c r="C945"/>
      <c r="D945"/>
      <c r="E945"/>
    </row>
    <row r="946" spans="2:5" x14ac:dyDescent="0.25">
      <c r="B946"/>
      <c r="C946"/>
      <c r="D946"/>
      <c r="E946"/>
    </row>
    <row r="947" spans="2:5" x14ac:dyDescent="0.25">
      <c r="B947"/>
      <c r="C947"/>
      <c r="D947"/>
      <c r="E947"/>
    </row>
    <row r="948" spans="2:5" x14ac:dyDescent="0.25">
      <c r="B948"/>
      <c r="C948"/>
      <c r="D948"/>
      <c r="E948"/>
    </row>
    <row r="949" spans="2:5" x14ac:dyDescent="0.25">
      <c r="B949"/>
      <c r="C949"/>
      <c r="D949"/>
      <c r="E949"/>
    </row>
    <row r="950" spans="2:5" x14ac:dyDescent="0.25">
      <c r="B950"/>
      <c r="C950"/>
      <c r="D950"/>
      <c r="E950"/>
    </row>
    <row r="951" spans="2:5" x14ac:dyDescent="0.25">
      <c r="B951"/>
      <c r="C951"/>
      <c r="D951"/>
      <c r="E951"/>
    </row>
    <row r="952" spans="2:5" x14ac:dyDescent="0.25">
      <c r="B952"/>
      <c r="C952"/>
      <c r="D952"/>
      <c r="E952"/>
    </row>
    <row r="953" spans="2:5" x14ac:dyDescent="0.25">
      <c r="B953"/>
      <c r="C953"/>
      <c r="D953"/>
      <c r="E953"/>
    </row>
    <row r="954" spans="2:5" x14ac:dyDescent="0.25">
      <c r="B954"/>
      <c r="C954"/>
      <c r="D954"/>
      <c r="E954"/>
    </row>
    <row r="955" spans="2:5" x14ac:dyDescent="0.25">
      <c r="B955"/>
      <c r="C955"/>
      <c r="D955"/>
      <c r="E955"/>
    </row>
    <row r="956" spans="2:5" x14ac:dyDescent="0.25">
      <c r="B956"/>
      <c r="C956"/>
      <c r="D956"/>
      <c r="E956"/>
    </row>
    <row r="957" spans="2:5" x14ac:dyDescent="0.25">
      <c r="B957"/>
      <c r="C957"/>
      <c r="D957"/>
      <c r="E957"/>
    </row>
    <row r="958" spans="2:5" x14ac:dyDescent="0.25">
      <c r="B958"/>
      <c r="C958"/>
      <c r="D958"/>
      <c r="E958"/>
    </row>
    <row r="959" spans="2:5" x14ac:dyDescent="0.25">
      <c r="B959"/>
      <c r="C959"/>
      <c r="D959"/>
      <c r="E959"/>
    </row>
    <row r="960" spans="2:5" x14ac:dyDescent="0.25">
      <c r="B960"/>
      <c r="C960"/>
      <c r="D960"/>
      <c r="E960"/>
    </row>
    <row r="961" spans="2:5" x14ac:dyDescent="0.25">
      <c r="B961"/>
      <c r="C961"/>
      <c r="D961"/>
      <c r="E961"/>
    </row>
    <row r="962" spans="2:5" x14ac:dyDescent="0.25">
      <c r="B962"/>
      <c r="C962"/>
      <c r="D962"/>
      <c r="E962"/>
    </row>
    <row r="963" spans="2:5" x14ac:dyDescent="0.25">
      <c r="B963"/>
      <c r="C963"/>
      <c r="D963"/>
      <c r="E963"/>
    </row>
    <row r="964" spans="2:5" x14ac:dyDescent="0.25">
      <c r="B964"/>
      <c r="C964"/>
      <c r="D964"/>
      <c r="E964"/>
    </row>
    <row r="965" spans="2:5" x14ac:dyDescent="0.25">
      <c r="B965"/>
      <c r="C965"/>
      <c r="D965"/>
      <c r="E965"/>
    </row>
    <row r="966" spans="2:5" x14ac:dyDescent="0.25">
      <c r="B966"/>
      <c r="C966"/>
      <c r="D966"/>
      <c r="E966"/>
    </row>
    <row r="967" spans="2:5" x14ac:dyDescent="0.25">
      <c r="B967"/>
      <c r="C967"/>
      <c r="D967"/>
      <c r="E967"/>
    </row>
    <row r="968" spans="2:5" x14ac:dyDescent="0.25">
      <c r="B968"/>
      <c r="C968"/>
      <c r="D968"/>
      <c r="E968"/>
    </row>
    <row r="969" spans="2:5" x14ac:dyDescent="0.25">
      <c r="B969"/>
      <c r="C969"/>
      <c r="D969"/>
      <c r="E969"/>
    </row>
    <row r="970" spans="2:5" x14ac:dyDescent="0.25">
      <c r="B970"/>
      <c r="C970"/>
      <c r="D970"/>
      <c r="E970"/>
    </row>
    <row r="971" spans="2:5" x14ac:dyDescent="0.25">
      <c r="B971"/>
      <c r="C971"/>
      <c r="D971"/>
      <c r="E971"/>
    </row>
    <row r="972" spans="2:5" x14ac:dyDescent="0.25">
      <c r="B972"/>
      <c r="C972"/>
      <c r="D972"/>
      <c r="E972"/>
    </row>
    <row r="973" spans="2:5" x14ac:dyDescent="0.25">
      <c r="B973"/>
      <c r="C973"/>
      <c r="D973"/>
      <c r="E973"/>
    </row>
    <row r="974" spans="2:5" x14ac:dyDescent="0.25">
      <c r="B974"/>
      <c r="C974"/>
      <c r="D974"/>
      <c r="E974"/>
    </row>
    <row r="975" spans="2:5" x14ac:dyDescent="0.25">
      <c r="B975"/>
      <c r="C975"/>
      <c r="D975"/>
      <c r="E975"/>
    </row>
    <row r="976" spans="2:5" x14ac:dyDescent="0.25">
      <c r="B976"/>
      <c r="C976"/>
      <c r="D976"/>
      <c r="E976"/>
    </row>
    <row r="977" spans="2:5" x14ac:dyDescent="0.25">
      <c r="B977"/>
      <c r="C977"/>
      <c r="D977"/>
      <c r="E977"/>
    </row>
    <row r="978" spans="2:5" x14ac:dyDescent="0.25">
      <c r="B978"/>
      <c r="C978"/>
      <c r="D978"/>
      <c r="E978"/>
    </row>
    <row r="979" spans="2:5" x14ac:dyDescent="0.25">
      <c r="B979"/>
      <c r="C979"/>
      <c r="D979"/>
      <c r="E979"/>
    </row>
    <row r="980" spans="2:5" x14ac:dyDescent="0.25">
      <c r="B980"/>
      <c r="C980"/>
      <c r="D980"/>
      <c r="E980"/>
    </row>
    <row r="981" spans="2:5" x14ac:dyDescent="0.25">
      <c r="B981"/>
      <c r="C981"/>
      <c r="D981"/>
      <c r="E981"/>
    </row>
    <row r="982" spans="2:5" x14ac:dyDescent="0.25">
      <c r="B982"/>
      <c r="C982"/>
      <c r="D982"/>
      <c r="E982"/>
    </row>
    <row r="983" spans="2:5" x14ac:dyDescent="0.25">
      <c r="B983"/>
      <c r="C983"/>
      <c r="D983"/>
      <c r="E983"/>
    </row>
    <row r="984" spans="2:5" x14ac:dyDescent="0.25">
      <c r="B984"/>
      <c r="C984"/>
      <c r="D984"/>
      <c r="E984"/>
    </row>
    <row r="985" spans="2:5" x14ac:dyDescent="0.25">
      <c r="B985"/>
      <c r="C985"/>
      <c r="D985"/>
      <c r="E985"/>
    </row>
    <row r="986" spans="2:5" x14ac:dyDescent="0.25">
      <c r="B986"/>
      <c r="C986"/>
      <c r="D986"/>
      <c r="E986"/>
    </row>
    <row r="987" spans="2:5" x14ac:dyDescent="0.25">
      <c r="B987"/>
      <c r="C987"/>
      <c r="D987"/>
      <c r="E987"/>
    </row>
    <row r="988" spans="2:5" x14ac:dyDescent="0.25">
      <c r="B988"/>
      <c r="C988"/>
      <c r="D988"/>
      <c r="E988"/>
    </row>
    <row r="989" spans="2:5" x14ac:dyDescent="0.25">
      <c r="B989"/>
      <c r="C989"/>
      <c r="D989"/>
      <c r="E989"/>
    </row>
    <row r="990" spans="2:5" x14ac:dyDescent="0.25">
      <c r="B990"/>
      <c r="C990"/>
      <c r="D990"/>
      <c r="E990"/>
    </row>
    <row r="991" spans="2:5" x14ac:dyDescent="0.25">
      <c r="B991"/>
      <c r="C991"/>
      <c r="D991"/>
      <c r="E991"/>
    </row>
    <row r="992" spans="2:5" x14ac:dyDescent="0.25">
      <c r="B992"/>
      <c r="C992"/>
      <c r="D992"/>
      <c r="E992"/>
    </row>
    <row r="993" spans="2:5" x14ac:dyDescent="0.25">
      <c r="B993"/>
      <c r="C993"/>
      <c r="D993"/>
      <c r="E993"/>
    </row>
    <row r="994" spans="2:5" x14ac:dyDescent="0.25">
      <c r="B994"/>
      <c r="C994"/>
      <c r="D994"/>
      <c r="E994"/>
    </row>
    <row r="995" spans="2:5" x14ac:dyDescent="0.25">
      <c r="B995"/>
      <c r="C995"/>
      <c r="D995"/>
      <c r="E995"/>
    </row>
    <row r="996" spans="2:5" x14ac:dyDescent="0.25">
      <c r="B996"/>
      <c r="C996"/>
      <c r="D996"/>
      <c r="E996"/>
    </row>
    <row r="997" spans="2:5" x14ac:dyDescent="0.25">
      <c r="B997"/>
      <c r="C997"/>
      <c r="D997"/>
      <c r="E997"/>
    </row>
    <row r="998" spans="2:5" x14ac:dyDescent="0.25">
      <c r="B998"/>
      <c r="C998"/>
      <c r="D998"/>
      <c r="E998"/>
    </row>
    <row r="999" spans="2:5" x14ac:dyDescent="0.25">
      <c r="B999"/>
      <c r="C999"/>
      <c r="D999"/>
      <c r="E999"/>
    </row>
    <row r="1000" spans="2:5" x14ac:dyDescent="0.25">
      <c r="B1000"/>
      <c r="C1000"/>
      <c r="D1000"/>
      <c r="E1000"/>
    </row>
    <row r="1001" spans="2:5" x14ac:dyDescent="0.25">
      <c r="B1001"/>
      <c r="C1001"/>
      <c r="D1001"/>
      <c r="E1001"/>
    </row>
    <row r="1002" spans="2:5" x14ac:dyDescent="0.25">
      <c r="B1002"/>
      <c r="C1002"/>
      <c r="D1002"/>
      <c r="E1002"/>
    </row>
    <row r="1003" spans="2:5" x14ac:dyDescent="0.25">
      <c r="B1003"/>
      <c r="C1003"/>
      <c r="D1003"/>
      <c r="E1003"/>
    </row>
    <row r="1004" spans="2:5" x14ac:dyDescent="0.25">
      <c r="B1004"/>
      <c r="C1004"/>
      <c r="D1004"/>
      <c r="E1004"/>
    </row>
    <row r="1005" spans="2:5" x14ac:dyDescent="0.25">
      <c r="B1005"/>
      <c r="C1005"/>
      <c r="D1005"/>
      <c r="E1005"/>
    </row>
    <row r="1006" spans="2:5" x14ac:dyDescent="0.25">
      <c r="B1006"/>
      <c r="C1006"/>
      <c r="D1006"/>
      <c r="E1006"/>
    </row>
    <row r="1007" spans="2:5" x14ac:dyDescent="0.25">
      <c r="B1007"/>
      <c r="C1007"/>
      <c r="D1007"/>
      <c r="E1007"/>
    </row>
    <row r="1008" spans="2:5" x14ac:dyDescent="0.25">
      <c r="B1008"/>
      <c r="C1008"/>
      <c r="D1008"/>
      <c r="E1008"/>
    </row>
    <row r="1009" spans="2:5" x14ac:dyDescent="0.25">
      <c r="B1009"/>
      <c r="C1009"/>
      <c r="D1009"/>
      <c r="E1009"/>
    </row>
    <row r="1010" spans="2:5" x14ac:dyDescent="0.25">
      <c r="B1010"/>
      <c r="C1010"/>
      <c r="D1010"/>
      <c r="E1010"/>
    </row>
    <row r="1011" spans="2:5" x14ac:dyDescent="0.25">
      <c r="B1011"/>
      <c r="C1011"/>
      <c r="D1011"/>
      <c r="E1011"/>
    </row>
    <row r="1012" spans="2:5" x14ac:dyDescent="0.25">
      <c r="B1012"/>
      <c r="C1012"/>
      <c r="D1012"/>
      <c r="E1012"/>
    </row>
    <row r="1013" spans="2:5" x14ac:dyDescent="0.25">
      <c r="B1013"/>
      <c r="C1013"/>
      <c r="D1013"/>
      <c r="E1013"/>
    </row>
    <row r="1014" spans="2:5" x14ac:dyDescent="0.25">
      <c r="B1014"/>
      <c r="C1014"/>
      <c r="D1014"/>
      <c r="E1014"/>
    </row>
    <row r="1015" spans="2:5" x14ac:dyDescent="0.25">
      <c r="B1015"/>
      <c r="C1015"/>
      <c r="D1015"/>
      <c r="E1015"/>
    </row>
    <row r="1016" spans="2:5" x14ac:dyDescent="0.25">
      <c r="B1016"/>
      <c r="C1016"/>
      <c r="D1016"/>
      <c r="E1016"/>
    </row>
    <row r="1017" spans="2:5" x14ac:dyDescent="0.25">
      <c r="B1017"/>
      <c r="C1017"/>
      <c r="D1017"/>
      <c r="E1017"/>
    </row>
    <row r="1018" spans="2:5" x14ac:dyDescent="0.25">
      <c r="B1018"/>
      <c r="C1018"/>
      <c r="D1018"/>
      <c r="E1018"/>
    </row>
    <row r="1019" spans="2:5" x14ac:dyDescent="0.25">
      <c r="B1019"/>
      <c r="C1019"/>
      <c r="D1019"/>
      <c r="E1019"/>
    </row>
  </sheetData>
  <sortState xmlns:xlrd2="http://schemas.microsoft.com/office/spreadsheetml/2017/richdata2" ref="I437:J449">
    <sortCondition descending="1" ref="J437:J449"/>
  </sortState>
  <mergeCells count="400">
    <mergeCell ref="H224:H227"/>
    <mergeCell ref="I224:I239"/>
    <mergeCell ref="H228:H231"/>
    <mergeCell ref="H232:H235"/>
    <mergeCell ref="H236:H239"/>
    <mergeCell ref="G384:G391"/>
    <mergeCell ref="G392:G399"/>
    <mergeCell ref="E400:E407"/>
    <mergeCell ref="G400:G411"/>
    <mergeCell ref="G296:G303"/>
    <mergeCell ref="G304:G311"/>
    <mergeCell ref="G312:G319"/>
    <mergeCell ref="G320:G327"/>
    <mergeCell ref="G328:G335"/>
    <mergeCell ref="G336:G343"/>
    <mergeCell ref="G344:G351"/>
    <mergeCell ref="G352:G359"/>
    <mergeCell ref="G360:G367"/>
    <mergeCell ref="A290:L292"/>
    <mergeCell ref="B296:B303"/>
    <mergeCell ref="B304:B311"/>
    <mergeCell ref="B312:B319"/>
    <mergeCell ref="B320:B327"/>
    <mergeCell ref="B328:B335"/>
    <mergeCell ref="B336:B343"/>
    <mergeCell ref="B344:B351"/>
    <mergeCell ref="H256:H259"/>
    <mergeCell ref="I256:I271"/>
    <mergeCell ref="H260:H263"/>
    <mergeCell ref="H264:H267"/>
    <mergeCell ref="H268:H271"/>
    <mergeCell ref="H272:H275"/>
    <mergeCell ref="I272:I287"/>
    <mergeCell ref="H276:H279"/>
    <mergeCell ref="H280:H283"/>
    <mergeCell ref="H284:H287"/>
    <mergeCell ref="E268:E271"/>
    <mergeCell ref="B352:B359"/>
    <mergeCell ref="B360:B367"/>
    <mergeCell ref="B368:B375"/>
    <mergeCell ref="B376:B383"/>
    <mergeCell ref="B384:B391"/>
    <mergeCell ref="B392:B399"/>
    <mergeCell ref="B400:B407"/>
    <mergeCell ref="D294:E294"/>
    <mergeCell ref="F294:G294"/>
    <mergeCell ref="E384:E391"/>
    <mergeCell ref="E392:E399"/>
    <mergeCell ref="E368:E375"/>
    <mergeCell ref="E376:E383"/>
    <mergeCell ref="E352:E359"/>
    <mergeCell ref="E360:E367"/>
    <mergeCell ref="E336:E343"/>
    <mergeCell ref="E344:E351"/>
    <mergeCell ref="E320:E327"/>
    <mergeCell ref="E328:E335"/>
    <mergeCell ref="E304:E311"/>
    <mergeCell ref="E312:E319"/>
    <mergeCell ref="E296:E303"/>
    <mergeCell ref="G368:G375"/>
    <mergeCell ref="G376:G383"/>
    <mergeCell ref="H240:H243"/>
    <mergeCell ref="I240:I255"/>
    <mergeCell ref="H244:H247"/>
    <mergeCell ref="H248:H251"/>
    <mergeCell ref="H252:H255"/>
    <mergeCell ref="A272:A287"/>
    <mergeCell ref="B272:B275"/>
    <mergeCell ref="E272:E275"/>
    <mergeCell ref="F272:F287"/>
    <mergeCell ref="B276:B279"/>
    <mergeCell ref="E276:E279"/>
    <mergeCell ref="B280:B283"/>
    <mergeCell ref="E280:E283"/>
    <mergeCell ref="B284:B287"/>
    <mergeCell ref="E284:E287"/>
    <mergeCell ref="A256:A271"/>
    <mergeCell ref="B256:B259"/>
    <mergeCell ref="E256:E259"/>
    <mergeCell ref="F256:F271"/>
    <mergeCell ref="B260:B263"/>
    <mergeCell ref="E260:E263"/>
    <mergeCell ref="B264:B267"/>
    <mergeCell ref="E264:E267"/>
    <mergeCell ref="B268:B271"/>
    <mergeCell ref="A240:A255"/>
    <mergeCell ref="B240:B243"/>
    <mergeCell ref="E240:E243"/>
    <mergeCell ref="F240:F255"/>
    <mergeCell ref="B244:B247"/>
    <mergeCell ref="E244:E247"/>
    <mergeCell ref="B248:B251"/>
    <mergeCell ref="E248:E251"/>
    <mergeCell ref="B252:B255"/>
    <mergeCell ref="E252:E255"/>
    <mergeCell ref="A224:A239"/>
    <mergeCell ref="B224:B227"/>
    <mergeCell ref="E224:E227"/>
    <mergeCell ref="F224:F239"/>
    <mergeCell ref="B228:B231"/>
    <mergeCell ref="E228:E231"/>
    <mergeCell ref="B232:B235"/>
    <mergeCell ref="E232:E235"/>
    <mergeCell ref="B236:B239"/>
    <mergeCell ref="E236:E239"/>
    <mergeCell ref="K188:K191"/>
    <mergeCell ref="L188:L203"/>
    <mergeCell ref="K192:K195"/>
    <mergeCell ref="K196:K199"/>
    <mergeCell ref="K200:K203"/>
    <mergeCell ref="A208:A223"/>
    <mergeCell ref="B208:B211"/>
    <mergeCell ref="E208:E211"/>
    <mergeCell ref="F208:F223"/>
    <mergeCell ref="B212:B215"/>
    <mergeCell ref="E212:E215"/>
    <mergeCell ref="B216:B219"/>
    <mergeCell ref="E216:E219"/>
    <mergeCell ref="B220:B223"/>
    <mergeCell ref="E220:E223"/>
    <mergeCell ref="H208:H211"/>
    <mergeCell ref="I208:I223"/>
    <mergeCell ref="H212:H215"/>
    <mergeCell ref="H216:H219"/>
    <mergeCell ref="H220:H223"/>
    <mergeCell ref="B192:B195"/>
    <mergeCell ref="E192:E195"/>
    <mergeCell ref="B196:B199"/>
    <mergeCell ref="E196:E199"/>
    <mergeCell ref="K156:K159"/>
    <mergeCell ref="L156:L171"/>
    <mergeCell ref="K160:K163"/>
    <mergeCell ref="K164:K167"/>
    <mergeCell ref="K168:K171"/>
    <mergeCell ref="K172:K175"/>
    <mergeCell ref="L172:L187"/>
    <mergeCell ref="K176:K179"/>
    <mergeCell ref="K180:K183"/>
    <mergeCell ref="K184:K187"/>
    <mergeCell ref="K124:K127"/>
    <mergeCell ref="L124:L139"/>
    <mergeCell ref="K128:K131"/>
    <mergeCell ref="K132:K135"/>
    <mergeCell ref="K136:K139"/>
    <mergeCell ref="K140:K143"/>
    <mergeCell ref="L140:L155"/>
    <mergeCell ref="K144:K147"/>
    <mergeCell ref="K148:K151"/>
    <mergeCell ref="K152:K155"/>
    <mergeCell ref="K92:K95"/>
    <mergeCell ref="L92:L107"/>
    <mergeCell ref="K96:K99"/>
    <mergeCell ref="K100:K103"/>
    <mergeCell ref="K104:K107"/>
    <mergeCell ref="K108:K111"/>
    <mergeCell ref="L108:L123"/>
    <mergeCell ref="K112:K115"/>
    <mergeCell ref="K116:K119"/>
    <mergeCell ref="K120:K123"/>
    <mergeCell ref="L60:L75"/>
    <mergeCell ref="K64:K67"/>
    <mergeCell ref="K68:K71"/>
    <mergeCell ref="K72:K75"/>
    <mergeCell ref="K76:K79"/>
    <mergeCell ref="L76:L91"/>
    <mergeCell ref="K80:K83"/>
    <mergeCell ref="K84:K87"/>
    <mergeCell ref="K88:K91"/>
    <mergeCell ref="B4:B7"/>
    <mergeCell ref="E4:E7"/>
    <mergeCell ref="B8:B11"/>
    <mergeCell ref="E8:E11"/>
    <mergeCell ref="B20:B23"/>
    <mergeCell ref="E20:E23"/>
    <mergeCell ref="B24:B27"/>
    <mergeCell ref="E24:E27"/>
    <mergeCell ref="K60:K63"/>
    <mergeCell ref="A55:L57"/>
    <mergeCell ref="B28:B31"/>
    <mergeCell ref="E28:E31"/>
    <mergeCell ref="B12:B15"/>
    <mergeCell ref="E12:E15"/>
    <mergeCell ref="B44:B47"/>
    <mergeCell ref="E44:E47"/>
    <mergeCell ref="B48:B51"/>
    <mergeCell ref="E48:E51"/>
    <mergeCell ref="B32:B35"/>
    <mergeCell ref="E32:E35"/>
    <mergeCell ref="B36:B39"/>
    <mergeCell ref="E36:E39"/>
    <mergeCell ref="B40:B43"/>
    <mergeCell ref="E40:E43"/>
    <mergeCell ref="B16:B19"/>
    <mergeCell ref="E16:E19"/>
    <mergeCell ref="B72:B75"/>
    <mergeCell ref="E72:E75"/>
    <mergeCell ref="B76:B79"/>
    <mergeCell ref="E76:E79"/>
    <mergeCell ref="B80:B83"/>
    <mergeCell ref="E80:E83"/>
    <mergeCell ref="B60:B63"/>
    <mergeCell ref="E60:E63"/>
    <mergeCell ref="B64:B67"/>
    <mergeCell ref="E64:E67"/>
    <mergeCell ref="B68:B71"/>
    <mergeCell ref="E68:E71"/>
    <mergeCell ref="B100:B103"/>
    <mergeCell ref="E100:E103"/>
    <mergeCell ref="B104:B107"/>
    <mergeCell ref="E104:E107"/>
    <mergeCell ref="B84:B87"/>
    <mergeCell ref="E84:E87"/>
    <mergeCell ref="B88:B91"/>
    <mergeCell ref="E88:E91"/>
    <mergeCell ref="B92:B95"/>
    <mergeCell ref="E92:E95"/>
    <mergeCell ref="B144:B147"/>
    <mergeCell ref="E144:E147"/>
    <mergeCell ref="B148:B151"/>
    <mergeCell ref="E148:E151"/>
    <mergeCell ref="B152:B155"/>
    <mergeCell ref="E152:E155"/>
    <mergeCell ref="B132:B135"/>
    <mergeCell ref="E132:E135"/>
    <mergeCell ref="B136:B139"/>
    <mergeCell ref="E136:E139"/>
    <mergeCell ref="B140:B143"/>
    <mergeCell ref="E140:E143"/>
    <mergeCell ref="B200:B203"/>
    <mergeCell ref="E200:E203"/>
    <mergeCell ref="B180:B183"/>
    <mergeCell ref="E180:E183"/>
    <mergeCell ref="B184:B187"/>
    <mergeCell ref="E184:E187"/>
    <mergeCell ref="B188:B191"/>
    <mergeCell ref="E188:E191"/>
    <mergeCell ref="A140:A155"/>
    <mergeCell ref="A156:A171"/>
    <mergeCell ref="A172:A187"/>
    <mergeCell ref="A188:A203"/>
    <mergeCell ref="B168:B171"/>
    <mergeCell ref="E168:E171"/>
    <mergeCell ref="B172:B175"/>
    <mergeCell ref="E172:E175"/>
    <mergeCell ref="B176:B179"/>
    <mergeCell ref="E176:E179"/>
    <mergeCell ref="B156:B159"/>
    <mergeCell ref="E156:E159"/>
    <mergeCell ref="B160:B163"/>
    <mergeCell ref="E160:E163"/>
    <mergeCell ref="B164:B167"/>
    <mergeCell ref="E164:E167"/>
    <mergeCell ref="A60:A75"/>
    <mergeCell ref="A76:A91"/>
    <mergeCell ref="A92:A107"/>
    <mergeCell ref="A108:A123"/>
    <mergeCell ref="A124:A139"/>
    <mergeCell ref="F60:F75"/>
    <mergeCell ref="F76:F91"/>
    <mergeCell ref="F92:F107"/>
    <mergeCell ref="F108:F123"/>
    <mergeCell ref="F124:F139"/>
    <mergeCell ref="B120:B123"/>
    <mergeCell ref="E120:E123"/>
    <mergeCell ref="B124:B127"/>
    <mergeCell ref="E124:E127"/>
    <mergeCell ref="B128:B131"/>
    <mergeCell ref="E128:E131"/>
    <mergeCell ref="B108:B111"/>
    <mergeCell ref="E108:E111"/>
    <mergeCell ref="B112:B115"/>
    <mergeCell ref="E112:E115"/>
    <mergeCell ref="B116:B119"/>
    <mergeCell ref="E116:E119"/>
    <mergeCell ref="B96:B99"/>
    <mergeCell ref="E96:E99"/>
    <mergeCell ref="F140:F155"/>
    <mergeCell ref="F156:F171"/>
    <mergeCell ref="F172:F187"/>
    <mergeCell ref="F188:F203"/>
    <mergeCell ref="H80:H83"/>
    <mergeCell ref="H84:H87"/>
    <mergeCell ref="H88:H91"/>
    <mergeCell ref="H92:H95"/>
    <mergeCell ref="H96:H99"/>
    <mergeCell ref="H200:H203"/>
    <mergeCell ref="H180:H183"/>
    <mergeCell ref="H184:H187"/>
    <mergeCell ref="H188:H191"/>
    <mergeCell ref="H192:H195"/>
    <mergeCell ref="H196:H199"/>
    <mergeCell ref="H160:H163"/>
    <mergeCell ref="H164:H167"/>
    <mergeCell ref="H168:H171"/>
    <mergeCell ref="H172:H175"/>
    <mergeCell ref="H176:H179"/>
    <mergeCell ref="H60:H63"/>
    <mergeCell ref="H64:H67"/>
    <mergeCell ref="H68:H71"/>
    <mergeCell ref="H72:H75"/>
    <mergeCell ref="H76:H79"/>
    <mergeCell ref="H156:H159"/>
    <mergeCell ref="H120:H123"/>
    <mergeCell ref="H124:H127"/>
    <mergeCell ref="H128:H131"/>
    <mergeCell ref="H132:H135"/>
    <mergeCell ref="H136:H139"/>
    <mergeCell ref="H100:H103"/>
    <mergeCell ref="H104:H107"/>
    <mergeCell ref="H108:H111"/>
    <mergeCell ref="H112:H115"/>
    <mergeCell ref="H116:H119"/>
    <mergeCell ref="H140:H143"/>
    <mergeCell ref="H144:H147"/>
    <mergeCell ref="H148:H151"/>
    <mergeCell ref="H152:H155"/>
    <mergeCell ref="I60:I75"/>
    <mergeCell ref="I76:I91"/>
    <mergeCell ref="I92:I107"/>
    <mergeCell ref="I108:I123"/>
    <mergeCell ref="I124:I139"/>
    <mergeCell ref="I140:I155"/>
    <mergeCell ref="I156:I171"/>
    <mergeCell ref="I172:I187"/>
    <mergeCell ref="I188:I203"/>
    <mergeCell ref="J208:J223"/>
    <mergeCell ref="K208:K211"/>
    <mergeCell ref="N208:N211"/>
    <mergeCell ref="O208:O223"/>
    <mergeCell ref="Q208:Q211"/>
    <mergeCell ref="R208:R223"/>
    <mergeCell ref="K212:K215"/>
    <mergeCell ref="N212:N215"/>
    <mergeCell ref="Q212:Q215"/>
    <mergeCell ref="K216:K219"/>
    <mergeCell ref="N216:N219"/>
    <mergeCell ref="Q216:Q219"/>
    <mergeCell ref="K220:K223"/>
    <mergeCell ref="N220:N223"/>
    <mergeCell ref="Q220:Q223"/>
    <mergeCell ref="J224:J239"/>
    <mergeCell ref="K224:K227"/>
    <mergeCell ref="N224:N227"/>
    <mergeCell ref="O224:O239"/>
    <mergeCell ref="Q224:Q227"/>
    <mergeCell ref="R224:R239"/>
    <mergeCell ref="K228:K231"/>
    <mergeCell ref="N228:N231"/>
    <mergeCell ref="Q228:Q231"/>
    <mergeCell ref="K232:K235"/>
    <mergeCell ref="N232:N235"/>
    <mergeCell ref="Q232:Q235"/>
    <mergeCell ref="K236:K239"/>
    <mergeCell ref="N236:N239"/>
    <mergeCell ref="Q236:Q239"/>
    <mergeCell ref="J240:J255"/>
    <mergeCell ref="K240:K243"/>
    <mergeCell ref="N240:N243"/>
    <mergeCell ref="O240:O255"/>
    <mergeCell ref="Q240:Q243"/>
    <mergeCell ref="R240:R255"/>
    <mergeCell ref="K244:K247"/>
    <mergeCell ref="N244:N247"/>
    <mergeCell ref="Q244:Q247"/>
    <mergeCell ref="K248:K251"/>
    <mergeCell ref="N248:N251"/>
    <mergeCell ref="Q248:Q251"/>
    <mergeCell ref="K252:K255"/>
    <mergeCell ref="N252:N255"/>
    <mergeCell ref="Q252:Q255"/>
    <mergeCell ref="J256:J271"/>
    <mergeCell ref="K256:K259"/>
    <mergeCell ref="N256:N259"/>
    <mergeCell ref="O256:O271"/>
    <mergeCell ref="Q256:Q259"/>
    <mergeCell ref="R256:R271"/>
    <mergeCell ref="K260:K263"/>
    <mergeCell ref="N260:N263"/>
    <mergeCell ref="Q260:Q263"/>
    <mergeCell ref="K264:K267"/>
    <mergeCell ref="N264:N267"/>
    <mergeCell ref="Q264:Q267"/>
    <mergeCell ref="K268:K271"/>
    <mergeCell ref="N268:N271"/>
    <mergeCell ref="Q268:Q271"/>
    <mergeCell ref="J272:J287"/>
    <mergeCell ref="K272:K275"/>
    <mergeCell ref="N272:N275"/>
    <mergeCell ref="O272:O287"/>
    <mergeCell ref="Q272:Q275"/>
    <mergeCell ref="R272:R287"/>
    <mergeCell ref="K276:K279"/>
    <mergeCell ref="N276:N279"/>
    <mergeCell ref="Q276:Q279"/>
    <mergeCell ref="K280:K283"/>
    <mergeCell ref="N280:N283"/>
    <mergeCell ref="Q280:Q283"/>
    <mergeCell ref="K284:K287"/>
    <mergeCell ref="N284:N287"/>
    <mergeCell ref="Q284:Q28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271E-C424-4988-82D2-5A7B23C487A7}">
  <dimension ref="A1:AK748"/>
  <sheetViews>
    <sheetView zoomScale="66" zoomScaleNormal="66" workbookViewId="0">
      <selection activeCell="BB521" sqref="BB521"/>
    </sheetView>
  </sheetViews>
  <sheetFormatPr defaultRowHeight="15" x14ac:dyDescent="0.25"/>
  <cols>
    <col min="1" max="2" width="12.42578125" style="11" customWidth="1"/>
    <col min="3" max="4" width="15.42578125" style="11" customWidth="1"/>
    <col min="5" max="6" width="35.42578125" style="11" customWidth="1"/>
    <col min="7" max="7" width="21.42578125" style="11" customWidth="1"/>
    <col min="8" max="8" width="22.85546875" style="11" customWidth="1"/>
    <col min="9" max="9" width="26.28515625" style="11" customWidth="1"/>
    <col min="10" max="10" width="35.5703125" style="11" customWidth="1"/>
    <col min="11" max="11" width="23.5703125" style="11" customWidth="1"/>
    <col min="12" max="12" width="23.7109375" style="11" customWidth="1"/>
    <col min="13" max="21" width="15.85546875" style="11" customWidth="1"/>
    <col min="22" max="23" width="15.85546875" style="42" customWidth="1"/>
    <col min="24" max="28" width="15.85546875" customWidth="1"/>
    <col min="29" max="32" width="12.5703125" customWidth="1"/>
  </cols>
  <sheetData>
    <row r="1" spans="3:32" x14ac:dyDescent="0.25">
      <c r="X1" s="11"/>
      <c r="Y1" s="11"/>
      <c r="Z1" s="11"/>
      <c r="AA1" s="11"/>
      <c r="AB1" s="11"/>
      <c r="AC1" s="11"/>
    </row>
    <row r="2" spans="3:32" x14ac:dyDescent="0.25">
      <c r="X2" s="11"/>
      <c r="Y2" s="11"/>
      <c r="Z2" s="11"/>
      <c r="AA2" s="11"/>
      <c r="AB2" s="11"/>
      <c r="AC2" s="11"/>
    </row>
    <row r="3" spans="3:32" x14ac:dyDescent="0.25">
      <c r="X3" s="11"/>
      <c r="Y3" s="11"/>
      <c r="Z3" s="11"/>
      <c r="AA3" s="11"/>
      <c r="AB3" s="11"/>
      <c r="AC3" s="11"/>
    </row>
    <row r="4" spans="3:32" x14ac:dyDescent="0.25">
      <c r="X4" s="11"/>
      <c r="Y4" s="11"/>
      <c r="Z4" s="11"/>
      <c r="AA4" s="11"/>
      <c r="AB4" s="11"/>
      <c r="AC4" s="11"/>
    </row>
    <row r="5" spans="3:32" x14ac:dyDescent="0.25">
      <c r="X5" s="11"/>
      <c r="Y5" s="11"/>
      <c r="Z5" s="11"/>
      <c r="AA5" s="11"/>
      <c r="AB5" s="11"/>
      <c r="AC5" s="11"/>
    </row>
    <row r="6" spans="3:32" x14ac:dyDescent="0.25">
      <c r="X6" s="11"/>
      <c r="Y6" s="11"/>
      <c r="Z6" s="11"/>
      <c r="AA6" s="11"/>
      <c r="AB6" s="11"/>
      <c r="AC6" s="11"/>
    </row>
    <row r="7" spans="3:32" x14ac:dyDescent="0.25">
      <c r="X7" s="11"/>
      <c r="Y7" s="11"/>
      <c r="Z7" s="11"/>
      <c r="AA7" s="11"/>
      <c r="AB7" s="11"/>
      <c r="AC7" s="11"/>
    </row>
    <row r="8" spans="3:32" x14ac:dyDescent="0.25">
      <c r="X8" s="11"/>
      <c r="Y8" s="11"/>
      <c r="Z8" s="11"/>
      <c r="AA8" s="11"/>
      <c r="AB8" s="11"/>
      <c r="AC8" s="11"/>
    </row>
    <row r="9" spans="3:32" x14ac:dyDescent="0.25">
      <c r="X9" s="11"/>
      <c r="Y9" s="11"/>
      <c r="Z9" s="11"/>
      <c r="AA9" s="11"/>
      <c r="AB9" s="11"/>
      <c r="AC9" s="11"/>
    </row>
    <row r="10" spans="3:32" x14ac:dyDescent="0.25">
      <c r="X10" s="11"/>
      <c r="Y10" s="11"/>
      <c r="Z10" s="11"/>
      <c r="AA10" s="11"/>
      <c r="AB10" s="11"/>
      <c r="AC10" s="11"/>
    </row>
    <row r="11" spans="3:32" x14ac:dyDescent="0.25">
      <c r="X11" s="11"/>
      <c r="Y11" s="11"/>
      <c r="Z11" s="11"/>
      <c r="AA11" s="11"/>
      <c r="AB11" s="11"/>
      <c r="AC11" s="11"/>
    </row>
    <row r="12" spans="3:32" x14ac:dyDescent="0.25">
      <c r="F12" s="11" t="s">
        <v>161</v>
      </c>
      <c r="G12" s="11" t="s">
        <v>162</v>
      </c>
      <c r="H12" s="11" t="s">
        <v>163</v>
      </c>
      <c r="I12" s="11" t="s">
        <v>40</v>
      </c>
      <c r="M12" s="11" t="s">
        <v>91</v>
      </c>
      <c r="N12" s="11" t="s">
        <v>164</v>
      </c>
      <c r="O12" s="11" t="s">
        <v>92</v>
      </c>
      <c r="P12" s="11" t="s">
        <v>165</v>
      </c>
      <c r="Q12" s="11" t="s">
        <v>166</v>
      </c>
      <c r="R12" s="11" t="s">
        <v>167</v>
      </c>
      <c r="S12" s="11" t="s">
        <v>168</v>
      </c>
      <c r="T12" s="11" t="s">
        <v>169</v>
      </c>
      <c r="U12" s="11" t="s">
        <v>93</v>
      </c>
      <c r="V12" s="42" t="s">
        <v>170</v>
      </c>
      <c r="W12" s="42" t="s">
        <v>171</v>
      </c>
      <c r="X12" s="11" t="s">
        <v>172</v>
      </c>
      <c r="Y12" s="11" t="s">
        <v>173</v>
      </c>
      <c r="Z12" s="11" t="s">
        <v>174</v>
      </c>
      <c r="AA12" s="11" t="s">
        <v>94</v>
      </c>
      <c r="AB12" s="11" t="s">
        <v>175</v>
      </c>
      <c r="AC12" s="11" t="s">
        <v>176</v>
      </c>
      <c r="AD12" s="11" t="s">
        <v>177</v>
      </c>
      <c r="AE12" s="11" t="s">
        <v>178</v>
      </c>
      <c r="AF12" s="11" t="s">
        <v>179</v>
      </c>
    </row>
    <row r="13" spans="3:32" x14ac:dyDescent="0.25">
      <c r="C13" s="82" t="s">
        <v>91</v>
      </c>
      <c r="D13" s="82">
        <v>1</v>
      </c>
      <c r="E13" s="11" t="s">
        <v>3</v>
      </c>
      <c r="F13" s="11">
        <v>1.0509999999999999</v>
      </c>
      <c r="G13" s="11">
        <v>3.6749999999999998</v>
      </c>
      <c r="H13" s="41">
        <f>(F13/G13)*100</f>
        <v>28.598639455782308</v>
      </c>
      <c r="I13" s="81">
        <f>AVERAGE(H13:H16)</f>
        <v>27.641808180467322</v>
      </c>
      <c r="M13" s="11">
        <v>28.598639455782308</v>
      </c>
      <c r="N13" s="11">
        <v>59.925093632958806</v>
      </c>
      <c r="O13" s="11">
        <v>58.615717375630851</v>
      </c>
      <c r="P13" s="11">
        <v>60.407974038015752</v>
      </c>
      <c r="Q13" s="11">
        <v>85.48123980424144</v>
      </c>
      <c r="R13" s="11">
        <v>41.552511415525117</v>
      </c>
      <c r="S13" s="11">
        <v>58.880139982502186</v>
      </c>
      <c r="T13" s="11">
        <v>50.245700245700242</v>
      </c>
      <c r="U13" s="11">
        <v>44.983089064261556</v>
      </c>
      <c r="V13" s="42">
        <v>82.647865256560905</v>
      </c>
      <c r="W13" s="42">
        <v>53.635817307692314</v>
      </c>
      <c r="X13" s="11">
        <v>80.621118012422357</v>
      </c>
      <c r="Y13" s="11">
        <v>84.822695035460981</v>
      </c>
      <c r="Z13" s="11">
        <v>57.29977116704805</v>
      </c>
      <c r="AA13" s="11">
        <v>68.965517241379317</v>
      </c>
      <c r="AB13" s="11">
        <v>58.021489440533536</v>
      </c>
      <c r="AC13" s="11">
        <v>58.384379785604892</v>
      </c>
      <c r="AD13" s="11">
        <v>59.733222175906633</v>
      </c>
      <c r="AE13" s="11">
        <v>55.881172219991967</v>
      </c>
      <c r="AF13" s="11">
        <v>20.495495495495494</v>
      </c>
    </row>
    <row r="14" spans="3:32" x14ac:dyDescent="0.25">
      <c r="C14" s="82"/>
      <c r="D14" s="82"/>
      <c r="E14" s="11" t="s">
        <v>4</v>
      </c>
      <c r="F14" s="11">
        <v>0.755</v>
      </c>
      <c r="G14" s="11">
        <v>3.452</v>
      </c>
      <c r="H14" s="41">
        <f t="shared" ref="H14:H77" si="0">(F14/G14)*100</f>
        <v>21.871378910776361</v>
      </c>
      <c r="I14" s="82"/>
      <c r="M14" s="11">
        <v>21.871378910776361</v>
      </c>
      <c r="N14" s="11">
        <v>36.148648648648653</v>
      </c>
      <c r="O14" s="11">
        <v>54.575163398692808</v>
      </c>
      <c r="P14" s="11">
        <v>70.758319694489899</v>
      </c>
      <c r="Q14" s="11">
        <v>76.463899943149514</v>
      </c>
      <c r="R14" s="11">
        <v>66.655865197666884</v>
      </c>
      <c r="S14" s="11">
        <v>34.713879228580467</v>
      </c>
      <c r="T14" s="11">
        <v>42.014032191498139</v>
      </c>
      <c r="U14" s="11">
        <v>68.193069306930695</v>
      </c>
      <c r="V14" s="42">
        <v>85.616010006253902</v>
      </c>
      <c r="W14" s="42">
        <v>55.902413431269672</v>
      </c>
      <c r="X14" s="11">
        <v>64.260903126206088</v>
      </c>
      <c r="Y14" s="11">
        <v>71.393643031784833</v>
      </c>
      <c r="Z14" s="11">
        <v>70.180959874114876</v>
      </c>
      <c r="AA14" s="11">
        <v>87.224217547460228</v>
      </c>
      <c r="AB14" s="11">
        <v>57.771469127040454</v>
      </c>
      <c r="AC14" s="11">
        <v>27.126099706744871</v>
      </c>
      <c r="AD14" s="11">
        <v>57.780847145488025</v>
      </c>
      <c r="AE14" s="11">
        <v>45.378151260504204</v>
      </c>
      <c r="AF14" s="11">
        <v>73.739798367738828</v>
      </c>
    </row>
    <row r="15" spans="3:32" x14ac:dyDescent="0.25">
      <c r="C15" s="82"/>
      <c r="D15" s="82"/>
      <c r="E15" s="11" t="s">
        <v>5</v>
      </c>
      <c r="F15" s="11">
        <v>0.59</v>
      </c>
      <c r="G15" s="11">
        <v>2.2890000000000001</v>
      </c>
      <c r="H15" s="41">
        <f t="shared" si="0"/>
        <v>25.775447793796413</v>
      </c>
      <c r="I15" s="82"/>
      <c r="M15" s="11">
        <v>25.775447793796413</v>
      </c>
      <c r="N15" s="11">
        <v>23.880597014925375</v>
      </c>
      <c r="O15" s="11">
        <v>101.14968958381236</v>
      </c>
      <c r="P15" s="11">
        <v>67.091910698753267</v>
      </c>
      <c r="Q15" s="11">
        <v>85.398981324278438</v>
      </c>
      <c r="R15" s="11">
        <v>13.588007736943908</v>
      </c>
      <c r="S15" s="11">
        <v>64.965652600588825</v>
      </c>
      <c r="T15" s="11">
        <v>33.546433378196497</v>
      </c>
      <c r="U15" s="11">
        <v>55.741935483870961</v>
      </c>
      <c r="V15" s="42">
        <v>38.353196099674967</v>
      </c>
      <c r="W15" s="42">
        <v>67.326033203814902</v>
      </c>
      <c r="X15" s="11">
        <v>54.383464005702066</v>
      </c>
      <c r="Y15" s="11">
        <v>65.140511525102625</v>
      </c>
      <c r="Z15" s="11">
        <v>59.966044142614606</v>
      </c>
      <c r="AA15" s="11">
        <v>71.355140186915875</v>
      </c>
      <c r="AB15" s="11">
        <v>81.112132352941174</v>
      </c>
      <c r="AC15" s="11">
        <v>63.568773234200748</v>
      </c>
      <c r="AD15" s="11">
        <v>56.163859111791737</v>
      </c>
      <c r="AE15" s="11">
        <v>42.317487266553485</v>
      </c>
      <c r="AF15" s="11">
        <v>35.075797177208571</v>
      </c>
    </row>
    <row r="16" spans="3:32" x14ac:dyDescent="0.25">
      <c r="C16" s="82"/>
      <c r="D16" s="82"/>
      <c r="E16" s="11" t="s">
        <v>6</v>
      </c>
      <c r="F16" s="11">
        <v>0.54400000000000004</v>
      </c>
      <c r="G16" s="11">
        <v>1.585</v>
      </c>
      <c r="H16" s="41">
        <f t="shared" si="0"/>
        <v>34.321766561514202</v>
      </c>
      <c r="I16" s="82"/>
      <c r="M16" s="11">
        <v>34.321766561514202</v>
      </c>
      <c r="N16" s="11">
        <v>8.5015527950310563</v>
      </c>
      <c r="O16" s="11">
        <v>101.93169092945129</v>
      </c>
      <c r="P16" s="11">
        <v>56.279069767441861</v>
      </c>
      <c r="Q16" s="11">
        <v>66.653209527654425</v>
      </c>
      <c r="R16" s="11">
        <v>22.337790985636452</v>
      </c>
      <c r="S16" s="11">
        <v>63.105175292153589</v>
      </c>
      <c r="T16" s="11">
        <v>49.524133242692045</v>
      </c>
      <c r="U16" s="11">
        <v>55.454956994114987</v>
      </c>
      <c r="V16" s="42">
        <v>58.063063063063055</v>
      </c>
      <c r="W16" s="42">
        <v>47.897774113767511</v>
      </c>
      <c r="X16" s="11">
        <v>57.450564971751419</v>
      </c>
      <c r="Y16" s="11">
        <v>79.770710059171591</v>
      </c>
      <c r="Z16" s="11">
        <v>56.866197183098585</v>
      </c>
      <c r="AA16" s="11">
        <v>106.80272108843536</v>
      </c>
      <c r="AB16" s="11">
        <v>74.940239043824704</v>
      </c>
      <c r="AC16" s="11">
        <v>20.623806492679822</v>
      </c>
      <c r="AD16" s="11">
        <v>85.445378151260499</v>
      </c>
      <c r="AE16" s="11">
        <v>68.995633187772938</v>
      </c>
      <c r="AF16" s="11">
        <v>71.335667833916943</v>
      </c>
    </row>
    <row r="17" spans="3:29" x14ac:dyDescent="0.25">
      <c r="C17" s="82"/>
      <c r="D17" s="82">
        <v>5</v>
      </c>
      <c r="E17" s="11" t="s">
        <v>3</v>
      </c>
      <c r="F17" s="11">
        <v>0.64</v>
      </c>
      <c r="G17" s="11">
        <v>1.0680000000000001</v>
      </c>
      <c r="H17" s="41">
        <f t="shared" si="0"/>
        <v>59.925093632958806</v>
      </c>
      <c r="I17" s="81">
        <f>AVERAGE(H17:H20)</f>
        <v>32.113973022890967</v>
      </c>
      <c r="X17" s="11"/>
      <c r="Y17" s="11"/>
      <c r="Z17" s="11"/>
      <c r="AA17" s="11"/>
      <c r="AB17" s="11"/>
      <c r="AC17" s="11"/>
    </row>
    <row r="18" spans="3:29" x14ac:dyDescent="0.25">
      <c r="C18" s="82"/>
      <c r="D18" s="82"/>
      <c r="E18" s="11" t="s">
        <v>4</v>
      </c>
      <c r="F18" s="11">
        <v>0.53500000000000003</v>
      </c>
      <c r="G18" s="11">
        <v>1.48</v>
      </c>
      <c r="H18" s="41">
        <f t="shared" si="0"/>
        <v>36.148648648648653</v>
      </c>
      <c r="I18" s="82"/>
      <c r="X18" s="11"/>
      <c r="Y18" s="11"/>
      <c r="Z18" s="11"/>
      <c r="AA18" s="11"/>
      <c r="AB18" s="11"/>
      <c r="AC18" s="11"/>
    </row>
    <row r="19" spans="3:29" x14ac:dyDescent="0.25">
      <c r="C19" s="82"/>
      <c r="D19" s="82"/>
      <c r="E19" s="11" t="s">
        <v>5</v>
      </c>
      <c r="F19" s="11">
        <v>0.48</v>
      </c>
      <c r="G19" s="11">
        <v>2.0099999999999998</v>
      </c>
      <c r="H19" s="41">
        <f t="shared" si="0"/>
        <v>23.880597014925375</v>
      </c>
      <c r="I19" s="82"/>
      <c r="X19" s="11"/>
      <c r="Y19" s="11"/>
      <c r="Z19" s="11"/>
      <c r="AA19" s="11"/>
      <c r="AB19" s="11"/>
      <c r="AC19" s="11"/>
    </row>
    <row r="20" spans="3:29" x14ac:dyDescent="0.25">
      <c r="C20" s="82"/>
      <c r="D20" s="82"/>
      <c r="E20" s="11" t="s">
        <v>6</v>
      </c>
      <c r="F20" s="11">
        <v>0.219</v>
      </c>
      <c r="G20" s="11">
        <v>2.5760000000000001</v>
      </c>
      <c r="H20" s="41">
        <f t="shared" si="0"/>
        <v>8.5015527950310563</v>
      </c>
      <c r="I20" s="82"/>
      <c r="X20" s="11"/>
      <c r="Y20" s="11"/>
      <c r="Z20" s="11"/>
      <c r="AA20" s="11"/>
      <c r="AB20" s="11"/>
      <c r="AC20" s="11"/>
    </row>
    <row r="21" spans="3:29" x14ac:dyDescent="0.25">
      <c r="C21" s="82" t="s">
        <v>92</v>
      </c>
      <c r="D21" s="82">
        <v>1</v>
      </c>
      <c r="E21" s="11" t="s">
        <v>3</v>
      </c>
      <c r="F21" s="11">
        <v>1.6259999999999999</v>
      </c>
      <c r="G21" s="11">
        <v>2.774</v>
      </c>
      <c r="H21" s="41">
        <f t="shared" si="0"/>
        <v>58.615717375630851</v>
      </c>
      <c r="I21" s="81">
        <f t="shared" ref="I21" si="1">AVERAGE(H21:H24)</f>
        <v>79.068065321896825</v>
      </c>
      <c r="X21" s="11"/>
      <c r="Z21" s="11"/>
      <c r="AA21" s="11"/>
      <c r="AB21" s="11"/>
      <c r="AC21" s="11"/>
    </row>
    <row r="22" spans="3:29" x14ac:dyDescent="0.25">
      <c r="C22" s="82"/>
      <c r="D22" s="82"/>
      <c r="E22" s="11" t="s">
        <v>4</v>
      </c>
      <c r="F22" s="11">
        <v>1.5029999999999999</v>
      </c>
      <c r="G22" s="11">
        <v>2.754</v>
      </c>
      <c r="H22" s="41">
        <f t="shared" si="0"/>
        <v>54.575163398692808</v>
      </c>
      <c r="I22" s="82"/>
      <c r="X22" s="11"/>
      <c r="Z22" s="11"/>
      <c r="AA22" s="11"/>
      <c r="AB22" s="11"/>
      <c r="AC22" s="11"/>
    </row>
    <row r="23" spans="3:29" x14ac:dyDescent="0.25">
      <c r="C23" s="82"/>
      <c r="D23" s="82"/>
      <c r="E23" s="11" t="s">
        <v>5</v>
      </c>
      <c r="F23" s="11">
        <v>4.399</v>
      </c>
      <c r="G23" s="11">
        <v>4.3490000000000002</v>
      </c>
      <c r="H23" s="41">
        <f t="shared" si="0"/>
        <v>101.14968958381236</v>
      </c>
      <c r="I23" s="82"/>
      <c r="X23" s="11"/>
      <c r="Z23" s="11"/>
      <c r="AA23" s="11"/>
      <c r="AB23" s="11"/>
    </row>
    <row r="24" spans="3:29" x14ac:dyDescent="0.25">
      <c r="C24" s="82"/>
      <c r="D24" s="82"/>
      <c r="E24" s="11" t="s">
        <v>6</v>
      </c>
      <c r="F24" s="11">
        <v>3.641</v>
      </c>
      <c r="G24" s="11">
        <v>3.5720000000000001</v>
      </c>
      <c r="H24" s="41">
        <f t="shared" si="0"/>
        <v>101.93169092945129</v>
      </c>
      <c r="I24" s="82"/>
      <c r="X24" s="11"/>
      <c r="Z24" s="11"/>
      <c r="AA24" s="11"/>
      <c r="AB24" s="11"/>
    </row>
    <row r="25" spans="3:29" x14ac:dyDescent="0.25">
      <c r="C25" s="82"/>
      <c r="D25" s="82">
        <v>2</v>
      </c>
      <c r="E25" s="11" t="s">
        <v>3</v>
      </c>
      <c r="F25" s="11">
        <v>1.3029999999999999</v>
      </c>
      <c r="G25" s="11">
        <v>2.157</v>
      </c>
      <c r="H25" s="41">
        <f t="shared" si="0"/>
        <v>60.407974038015752</v>
      </c>
      <c r="I25" s="81">
        <f t="shared" ref="I25" si="2">AVERAGE(H25:H28)</f>
        <v>63.6343185496752</v>
      </c>
      <c r="X25" s="11"/>
      <c r="Z25" s="11"/>
      <c r="AA25" s="11"/>
      <c r="AB25" s="11"/>
    </row>
    <row r="26" spans="3:29" x14ac:dyDescent="0.25">
      <c r="C26" s="82"/>
      <c r="D26" s="82"/>
      <c r="E26" s="11" t="s">
        <v>4</v>
      </c>
      <c r="F26" s="11">
        <v>1.2969999999999999</v>
      </c>
      <c r="G26" s="11">
        <v>1.833</v>
      </c>
      <c r="H26" s="41">
        <f t="shared" si="0"/>
        <v>70.758319694489899</v>
      </c>
      <c r="I26" s="82"/>
      <c r="X26" s="11"/>
      <c r="Z26" s="11"/>
      <c r="AA26" s="11"/>
      <c r="AB26" s="11"/>
    </row>
    <row r="27" spans="3:29" x14ac:dyDescent="0.25">
      <c r="C27" s="82"/>
      <c r="D27" s="82"/>
      <c r="E27" s="11" t="s">
        <v>5</v>
      </c>
      <c r="F27" s="11">
        <v>2.3140000000000001</v>
      </c>
      <c r="G27" s="11">
        <v>3.4489999999999998</v>
      </c>
      <c r="H27" s="41">
        <f t="shared" si="0"/>
        <v>67.091910698753267</v>
      </c>
      <c r="I27" s="82"/>
      <c r="X27" s="11"/>
      <c r="Z27" s="11"/>
      <c r="AA27" s="11"/>
      <c r="AB27" s="11"/>
    </row>
    <row r="28" spans="3:29" x14ac:dyDescent="0.25">
      <c r="C28" s="82"/>
      <c r="D28" s="82"/>
      <c r="E28" s="11" t="s">
        <v>6</v>
      </c>
      <c r="F28" s="11">
        <v>1.331</v>
      </c>
      <c r="G28" s="11">
        <v>2.3650000000000002</v>
      </c>
      <c r="H28" s="41">
        <f t="shared" si="0"/>
        <v>56.279069767441861</v>
      </c>
      <c r="I28" s="82"/>
      <c r="X28" s="11"/>
      <c r="Z28" s="11"/>
      <c r="AA28" s="11"/>
      <c r="AB28" s="11"/>
    </row>
    <row r="29" spans="3:29" x14ac:dyDescent="0.25">
      <c r="C29" s="82"/>
      <c r="D29" s="82">
        <v>5</v>
      </c>
      <c r="E29" s="11" t="s">
        <v>3</v>
      </c>
      <c r="F29" s="11">
        <v>0.52400000000000002</v>
      </c>
      <c r="G29" s="11">
        <v>0.61299999999999999</v>
      </c>
      <c r="H29" s="41">
        <f t="shared" si="0"/>
        <v>85.48123980424144</v>
      </c>
      <c r="I29" s="81">
        <f t="shared" ref="I29" si="3">AVERAGE(H29:H32)</f>
        <v>78.499332649830961</v>
      </c>
      <c r="X29" s="11"/>
      <c r="Z29" s="11"/>
      <c r="AA29" s="11"/>
      <c r="AB29" s="11"/>
    </row>
    <row r="30" spans="3:29" x14ac:dyDescent="0.25">
      <c r="C30" s="82"/>
      <c r="D30" s="82"/>
      <c r="E30" s="11" t="s">
        <v>4</v>
      </c>
      <c r="F30" s="11">
        <v>2.69</v>
      </c>
      <c r="G30" s="11">
        <v>3.5179999999999998</v>
      </c>
      <c r="H30" s="41">
        <f t="shared" si="0"/>
        <v>76.463899943149514</v>
      </c>
      <c r="I30" s="82"/>
      <c r="X30" s="11"/>
      <c r="Z30" s="11"/>
      <c r="AA30" s="11"/>
      <c r="AB30" s="11"/>
    </row>
    <row r="31" spans="3:29" x14ac:dyDescent="0.25">
      <c r="C31" s="82"/>
      <c r="D31" s="82"/>
      <c r="E31" s="11" t="s">
        <v>5</v>
      </c>
      <c r="F31" s="11">
        <v>2.012</v>
      </c>
      <c r="G31" s="11">
        <v>2.3559999999999999</v>
      </c>
      <c r="H31" s="41">
        <f t="shared" si="0"/>
        <v>85.398981324278438</v>
      </c>
      <c r="I31" s="82"/>
      <c r="X31" s="11"/>
      <c r="Z31" s="11"/>
      <c r="AA31" s="11"/>
      <c r="AB31" s="11"/>
    </row>
    <row r="32" spans="3:29" x14ac:dyDescent="0.25">
      <c r="C32" s="82"/>
      <c r="D32" s="82"/>
      <c r="E32" s="11" t="s">
        <v>6</v>
      </c>
      <c r="F32" s="11">
        <v>1.651</v>
      </c>
      <c r="G32" s="11">
        <v>2.4769999999999999</v>
      </c>
      <c r="H32" s="41">
        <f t="shared" si="0"/>
        <v>66.653209527654425</v>
      </c>
      <c r="I32" s="82"/>
      <c r="X32" s="11"/>
      <c r="Z32" s="11"/>
      <c r="AA32" s="11"/>
      <c r="AB32" s="11"/>
    </row>
    <row r="33" spans="3:29" x14ac:dyDescent="0.25">
      <c r="C33" s="82"/>
      <c r="D33" s="82">
        <v>10</v>
      </c>
      <c r="E33" s="11" t="s">
        <v>3</v>
      </c>
      <c r="F33" s="11">
        <v>0.45500000000000002</v>
      </c>
      <c r="G33" s="11">
        <v>1.095</v>
      </c>
      <c r="H33" s="41">
        <f t="shared" si="0"/>
        <v>41.552511415525117</v>
      </c>
      <c r="I33" s="81">
        <f t="shared" ref="I33" si="4">AVERAGE(H33:H36)</f>
        <v>36.033543833943092</v>
      </c>
      <c r="M33" s="11" t="s">
        <v>91</v>
      </c>
      <c r="N33" s="11" t="s">
        <v>92</v>
      </c>
      <c r="O33" s="11" t="s">
        <v>94</v>
      </c>
      <c r="P33" s="11" t="s">
        <v>93</v>
      </c>
      <c r="X33" s="11"/>
      <c r="Z33" s="11"/>
      <c r="AA33" s="11"/>
      <c r="AB33" s="11"/>
    </row>
    <row r="34" spans="3:29" x14ac:dyDescent="0.25">
      <c r="C34" s="82"/>
      <c r="D34" s="82"/>
      <c r="E34" s="11" t="s">
        <v>4</v>
      </c>
      <c r="F34" s="11">
        <v>2.0569999999999999</v>
      </c>
      <c r="G34" s="11">
        <v>3.0859999999999999</v>
      </c>
      <c r="H34" s="41">
        <f t="shared" si="0"/>
        <v>66.655865197666884</v>
      </c>
      <c r="I34" s="82"/>
      <c r="L34" s="11" t="s">
        <v>180</v>
      </c>
      <c r="M34" s="41">
        <v>27.641808180467322</v>
      </c>
      <c r="N34" s="41">
        <v>79.068065321896825</v>
      </c>
      <c r="O34" s="41">
        <v>56.093262712294546</v>
      </c>
      <c r="P34" s="41">
        <v>83.586899016047695</v>
      </c>
      <c r="X34" s="11"/>
      <c r="Z34" s="11"/>
      <c r="AA34" s="11"/>
      <c r="AB34" s="11"/>
    </row>
    <row r="35" spans="3:29" x14ac:dyDescent="0.25">
      <c r="C35" s="82"/>
      <c r="D35" s="82"/>
      <c r="E35" s="11" t="s">
        <v>5</v>
      </c>
      <c r="F35" s="11">
        <v>0.28100000000000003</v>
      </c>
      <c r="G35" s="11">
        <v>2.0680000000000001</v>
      </c>
      <c r="H35" s="41">
        <f t="shared" si="0"/>
        <v>13.588007736943908</v>
      </c>
      <c r="I35" s="82"/>
      <c r="L35" s="11">
        <v>2</v>
      </c>
      <c r="M35" s="41"/>
      <c r="N35" s="41">
        <v>63.6343185496752</v>
      </c>
      <c r="O35" s="41">
        <v>66.170033606388202</v>
      </c>
      <c r="P35" s="41">
        <v>67.96133249108496</v>
      </c>
      <c r="X35" s="11"/>
      <c r="Z35" s="11"/>
      <c r="AA35" s="11"/>
      <c r="AB35" s="11"/>
      <c r="AC35" s="11"/>
    </row>
    <row r="36" spans="3:29" x14ac:dyDescent="0.25">
      <c r="C36" s="82"/>
      <c r="D36" s="82"/>
      <c r="E36" s="11" t="s">
        <v>6</v>
      </c>
      <c r="F36" s="11">
        <v>0.45100000000000001</v>
      </c>
      <c r="G36" s="11">
        <v>2.0190000000000001</v>
      </c>
      <c r="H36" s="41">
        <f t="shared" si="0"/>
        <v>22.337790985636452</v>
      </c>
      <c r="I36" s="82"/>
      <c r="L36" s="11">
        <v>5</v>
      </c>
      <c r="M36" s="41">
        <v>32.113973022890967</v>
      </c>
      <c r="N36" s="41">
        <v>78.499332649830961</v>
      </c>
      <c r="O36" s="41">
        <v>56.190509514136096</v>
      </c>
      <c r="P36" s="41">
        <v>42.425764804807585</v>
      </c>
      <c r="X36" s="11"/>
      <c r="Z36" s="11"/>
      <c r="AA36" s="11"/>
      <c r="AB36" s="11"/>
      <c r="AC36" s="11"/>
    </row>
    <row r="37" spans="3:29" x14ac:dyDescent="0.25">
      <c r="C37" s="82"/>
      <c r="D37" s="82">
        <v>20</v>
      </c>
      <c r="E37" s="11" t="s">
        <v>3</v>
      </c>
      <c r="F37" s="11">
        <v>1.3460000000000001</v>
      </c>
      <c r="G37" s="11">
        <v>2.286</v>
      </c>
      <c r="H37" s="41">
        <f t="shared" si="0"/>
        <v>58.880139982502186</v>
      </c>
      <c r="I37" s="81">
        <f t="shared" ref="I37" si="5">AVERAGE(H37:H40)</f>
        <v>55.41621177595627</v>
      </c>
      <c r="L37" s="11">
        <v>10</v>
      </c>
      <c r="M37" s="41"/>
      <c r="N37" s="41">
        <v>36.033543833943092</v>
      </c>
      <c r="O37" s="41">
        <v>64.179012529020483</v>
      </c>
      <c r="P37" s="41">
        <v>64.78082664611172</v>
      </c>
      <c r="X37" s="11"/>
      <c r="Z37" s="11"/>
      <c r="AA37" s="11"/>
      <c r="AB37" s="11"/>
      <c r="AC37" s="11"/>
    </row>
    <row r="38" spans="3:29" x14ac:dyDescent="0.25">
      <c r="C38" s="82"/>
      <c r="D38" s="82"/>
      <c r="E38" s="11" t="s">
        <v>4</v>
      </c>
      <c r="F38" s="11">
        <v>1.0980000000000001</v>
      </c>
      <c r="G38" s="11">
        <v>3.1629999999999998</v>
      </c>
      <c r="H38" s="41">
        <f t="shared" si="0"/>
        <v>34.713879228580467</v>
      </c>
      <c r="I38" s="82"/>
      <c r="L38" s="11">
        <v>20</v>
      </c>
      <c r="M38" s="41"/>
      <c r="N38" s="41">
        <v>55.41621177595627</v>
      </c>
      <c r="O38" s="41">
        <v>75.281889912880018</v>
      </c>
      <c r="P38" s="41">
        <v>53.143110983705647</v>
      </c>
      <c r="X38" s="11"/>
      <c r="Z38" s="11"/>
      <c r="AA38" s="11"/>
      <c r="AB38" s="11"/>
      <c r="AC38" s="11"/>
    </row>
    <row r="39" spans="3:29" x14ac:dyDescent="0.25">
      <c r="C39" s="82"/>
      <c r="D39" s="82"/>
      <c r="E39" s="11" t="s">
        <v>5</v>
      </c>
      <c r="F39" s="11">
        <v>0.66200000000000003</v>
      </c>
      <c r="G39" s="11">
        <v>1.0189999999999999</v>
      </c>
      <c r="H39" s="41">
        <f t="shared" si="0"/>
        <v>64.965652600588825</v>
      </c>
      <c r="I39" s="82"/>
      <c r="L39" s="11">
        <v>40</v>
      </c>
      <c r="M39" s="41"/>
      <c r="N39" s="41">
        <v>43.832574764521731</v>
      </c>
      <c r="O39" s="41">
        <v>61.078243091719031</v>
      </c>
      <c r="P39" s="41">
        <v>50.161689718589955</v>
      </c>
      <c r="X39" s="11"/>
      <c r="Z39" s="11"/>
      <c r="AA39" s="11"/>
      <c r="AB39" s="11"/>
      <c r="AC39" s="11"/>
    </row>
    <row r="40" spans="3:29" x14ac:dyDescent="0.25">
      <c r="C40" s="82"/>
      <c r="D40" s="82"/>
      <c r="E40" s="11" t="s">
        <v>6</v>
      </c>
      <c r="F40" s="11">
        <v>1.512</v>
      </c>
      <c r="G40" s="11">
        <v>2.3959999999999999</v>
      </c>
      <c r="H40" s="41">
        <f t="shared" si="0"/>
        <v>63.105175292153589</v>
      </c>
      <c r="I40" s="82"/>
      <c r="X40" s="11"/>
      <c r="Z40" s="11"/>
      <c r="AA40" s="11"/>
      <c r="AB40" s="11"/>
      <c r="AC40" s="11"/>
    </row>
    <row r="41" spans="3:29" x14ac:dyDescent="0.25">
      <c r="C41" s="82"/>
      <c r="D41" s="82">
        <v>40</v>
      </c>
      <c r="E41" s="11" t="s">
        <v>3</v>
      </c>
      <c r="F41" s="11">
        <v>1.2270000000000001</v>
      </c>
      <c r="G41" s="11">
        <v>2.4420000000000002</v>
      </c>
      <c r="H41" s="41">
        <f t="shared" si="0"/>
        <v>50.245700245700242</v>
      </c>
      <c r="I41" s="81">
        <f t="shared" ref="I41" si="6">AVERAGE(H41:H44)</f>
        <v>43.832574764521731</v>
      </c>
      <c r="X41" s="11"/>
      <c r="Z41" s="11"/>
      <c r="AA41" s="11"/>
      <c r="AB41" s="11"/>
      <c r="AC41" s="11"/>
    </row>
    <row r="42" spans="3:29" x14ac:dyDescent="0.25">
      <c r="C42" s="82"/>
      <c r="D42" s="82"/>
      <c r="E42" s="11" t="s">
        <v>4</v>
      </c>
      <c r="F42" s="11">
        <v>1.018</v>
      </c>
      <c r="G42" s="11">
        <v>2.423</v>
      </c>
      <c r="H42" s="41">
        <f t="shared" si="0"/>
        <v>42.014032191498139</v>
      </c>
      <c r="I42" s="82"/>
      <c r="X42" s="11"/>
      <c r="Z42" s="11"/>
      <c r="AA42" s="11"/>
      <c r="AB42" s="11"/>
      <c r="AC42" s="11"/>
    </row>
    <row r="43" spans="3:29" x14ac:dyDescent="0.25">
      <c r="C43" s="82"/>
      <c r="D43" s="82"/>
      <c r="E43" s="11" t="s">
        <v>5</v>
      </c>
      <c r="F43" s="11">
        <v>0.997</v>
      </c>
      <c r="G43" s="11">
        <v>2.972</v>
      </c>
      <c r="H43" s="41">
        <f t="shared" si="0"/>
        <v>33.546433378196497</v>
      </c>
      <c r="I43" s="82"/>
      <c r="X43" s="11"/>
      <c r="Z43" s="11"/>
      <c r="AA43" s="11"/>
      <c r="AB43" s="11"/>
      <c r="AC43" s="11"/>
    </row>
    <row r="44" spans="3:29" x14ac:dyDescent="0.25">
      <c r="C44" s="82"/>
      <c r="D44" s="82"/>
      <c r="E44" s="11" t="s">
        <v>6</v>
      </c>
      <c r="F44" s="11">
        <v>1.4570000000000001</v>
      </c>
      <c r="G44" s="11">
        <v>2.9420000000000002</v>
      </c>
      <c r="H44" s="41">
        <f t="shared" si="0"/>
        <v>49.524133242692045</v>
      </c>
      <c r="I44" s="82"/>
      <c r="X44" s="11"/>
      <c r="Z44" s="11"/>
      <c r="AA44" s="11"/>
      <c r="AB44" s="11"/>
      <c r="AC44" s="11"/>
    </row>
    <row r="45" spans="3:29" x14ac:dyDescent="0.25">
      <c r="C45" s="82" t="s">
        <v>94</v>
      </c>
      <c r="D45" s="82">
        <v>1</v>
      </c>
      <c r="E45" s="11" t="s">
        <v>3</v>
      </c>
      <c r="F45" s="11">
        <v>1.1970000000000001</v>
      </c>
      <c r="G45" s="11">
        <v>2.661</v>
      </c>
      <c r="H45" s="41">
        <f t="shared" si="0"/>
        <v>44.983089064261556</v>
      </c>
      <c r="I45" s="81">
        <f t="shared" ref="I45" si="7">AVERAGE(H45:H48)</f>
        <v>56.093262712294546</v>
      </c>
      <c r="X45" s="11"/>
      <c r="Z45" s="11"/>
      <c r="AA45" s="11"/>
      <c r="AB45" s="11"/>
      <c r="AC45" s="11"/>
    </row>
    <row r="46" spans="3:29" x14ac:dyDescent="0.25">
      <c r="C46" s="82"/>
      <c r="D46" s="82"/>
      <c r="E46" s="11" t="s">
        <v>4</v>
      </c>
      <c r="F46" s="11">
        <v>1.653</v>
      </c>
      <c r="G46" s="11">
        <v>2.4239999999999999</v>
      </c>
      <c r="H46" s="41">
        <f t="shared" si="0"/>
        <v>68.193069306930695</v>
      </c>
      <c r="I46" s="82"/>
      <c r="X46" s="11"/>
      <c r="Z46" s="11"/>
      <c r="AA46" s="11"/>
      <c r="AB46" s="11"/>
      <c r="AC46" s="11"/>
    </row>
    <row r="47" spans="3:29" x14ac:dyDescent="0.25">
      <c r="C47" s="82"/>
      <c r="D47" s="82"/>
      <c r="E47" s="11" t="s">
        <v>5</v>
      </c>
      <c r="F47" s="11">
        <v>1.296</v>
      </c>
      <c r="G47" s="11">
        <v>2.3250000000000002</v>
      </c>
      <c r="H47" s="41">
        <f t="shared" si="0"/>
        <v>55.741935483870961</v>
      </c>
      <c r="I47" s="82"/>
      <c r="X47" s="11"/>
      <c r="Z47" s="11"/>
      <c r="AA47" s="11"/>
      <c r="AB47" s="11"/>
      <c r="AC47" s="11"/>
    </row>
    <row r="48" spans="3:29" x14ac:dyDescent="0.25">
      <c r="C48" s="82"/>
      <c r="D48" s="82"/>
      <c r="E48" s="11" t="s">
        <v>6</v>
      </c>
      <c r="F48" s="11">
        <v>1.2250000000000001</v>
      </c>
      <c r="G48" s="11">
        <v>2.2090000000000001</v>
      </c>
      <c r="H48" s="41">
        <f t="shared" si="0"/>
        <v>55.454956994114987</v>
      </c>
      <c r="I48" s="82"/>
      <c r="X48" s="11"/>
      <c r="Z48" s="11"/>
      <c r="AA48" s="11"/>
      <c r="AB48" s="11"/>
      <c r="AC48" s="11"/>
    </row>
    <row r="49" spans="3:29" x14ac:dyDescent="0.25">
      <c r="C49" s="82"/>
      <c r="D49" s="82">
        <v>2</v>
      </c>
      <c r="E49" s="11" t="s">
        <v>3</v>
      </c>
      <c r="F49" s="11">
        <v>2.11</v>
      </c>
      <c r="G49" s="11">
        <v>2.5529999999999999</v>
      </c>
      <c r="H49" s="41">
        <f t="shared" si="0"/>
        <v>82.647865256560905</v>
      </c>
      <c r="I49" s="81">
        <f t="shared" ref="I49" si="8">AVERAGE(H49:H52)</f>
        <v>66.170033606388202</v>
      </c>
      <c r="X49" s="11"/>
      <c r="Z49" s="11"/>
      <c r="AA49" s="11"/>
      <c r="AB49" s="11"/>
      <c r="AC49" s="11"/>
    </row>
    <row r="50" spans="3:29" x14ac:dyDescent="0.25">
      <c r="C50" s="82"/>
      <c r="D50" s="82"/>
      <c r="E50" s="11" t="s">
        <v>4</v>
      </c>
      <c r="F50" s="11">
        <v>1.369</v>
      </c>
      <c r="G50" s="11">
        <v>1.599</v>
      </c>
      <c r="H50" s="41">
        <f t="shared" si="0"/>
        <v>85.616010006253902</v>
      </c>
      <c r="I50" s="82"/>
      <c r="X50" s="11"/>
      <c r="Z50" s="11"/>
      <c r="AA50" s="11"/>
      <c r="AB50" s="11"/>
      <c r="AC50" s="11"/>
    </row>
    <row r="51" spans="3:29" x14ac:dyDescent="0.25">
      <c r="C51" s="82"/>
      <c r="D51" s="82"/>
      <c r="E51" s="11" t="s">
        <v>5</v>
      </c>
      <c r="F51" s="11">
        <v>0.35399999999999998</v>
      </c>
      <c r="G51" s="11">
        <v>0.92300000000000004</v>
      </c>
      <c r="H51" s="41">
        <f t="shared" si="0"/>
        <v>38.353196099674967</v>
      </c>
      <c r="I51" s="82"/>
      <c r="X51" s="11"/>
      <c r="Z51" s="11"/>
      <c r="AA51" s="11"/>
      <c r="AB51" s="11"/>
      <c r="AC51" s="11"/>
    </row>
    <row r="52" spans="3:29" x14ac:dyDescent="0.25">
      <c r="C52" s="82"/>
      <c r="D52" s="82"/>
      <c r="E52" s="11" t="s">
        <v>6</v>
      </c>
      <c r="F52" s="11">
        <v>1.2889999999999999</v>
      </c>
      <c r="G52" s="11">
        <v>2.2200000000000002</v>
      </c>
      <c r="H52" s="41">
        <f t="shared" si="0"/>
        <v>58.063063063063055</v>
      </c>
      <c r="I52" s="82"/>
      <c r="X52" s="11"/>
      <c r="Z52" s="11"/>
      <c r="AA52" s="11"/>
      <c r="AB52" s="11"/>
      <c r="AC52" s="11"/>
    </row>
    <row r="53" spans="3:29" x14ac:dyDescent="0.25">
      <c r="C53" s="82"/>
      <c r="D53" s="82">
        <v>5</v>
      </c>
      <c r="E53" s="11" t="s">
        <v>3</v>
      </c>
      <c r="F53" s="11">
        <v>1.7849999999999999</v>
      </c>
      <c r="G53" s="11">
        <v>3.3279999999999998</v>
      </c>
      <c r="H53" s="41">
        <f t="shared" si="0"/>
        <v>53.635817307692314</v>
      </c>
      <c r="I53" s="81">
        <f t="shared" ref="I53" si="9">AVERAGE(H53:H56)</f>
        <v>56.190509514136096</v>
      </c>
      <c r="X53" s="11"/>
      <c r="Z53" s="11"/>
      <c r="AA53" s="11"/>
      <c r="AB53" s="11"/>
      <c r="AC53" s="11"/>
    </row>
    <row r="54" spans="3:29" x14ac:dyDescent="0.25">
      <c r="C54" s="82"/>
      <c r="D54" s="82"/>
      <c r="E54" s="11" t="s">
        <v>4</v>
      </c>
      <c r="F54" s="11">
        <v>2.1309999999999998</v>
      </c>
      <c r="G54" s="11">
        <v>3.8119999999999998</v>
      </c>
      <c r="H54" s="41">
        <f t="shared" si="0"/>
        <v>55.902413431269672</v>
      </c>
      <c r="I54" s="82"/>
      <c r="X54" s="11"/>
      <c r="Z54" s="11"/>
      <c r="AA54" s="11"/>
      <c r="AB54" s="11"/>
      <c r="AC54" s="11"/>
    </row>
    <row r="55" spans="3:29" x14ac:dyDescent="0.25">
      <c r="C55" s="82"/>
      <c r="D55" s="82"/>
      <c r="E55" s="11" t="s">
        <v>5</v>
      </c>
      <c r="F55" s="11">
        <v>1.9059999999999999</v>
      </c>
      <c r="G55" s="11">
        <v>2.831</v>
      </c>
      <c r="H55" s="41">
        <f t="shared" si="0"/>
        <v>67.326033203814902</v>
      </c>
      <c r="I55" s="82"/>
      <c r="X55" s="11"/>
      <c r="Z55" s="11"/>
      <c r="AA55" s="11"/>
      <c r="AB55" s="11"/>
      <c r="AC55" s="11"/>
    </row>
    <row r="56" spans="3:29" x14ac:dyDescent="0.25">
      <c r="C56" s="82"/>
      <c r="D56" s="82"/>
      <c r="E56" s="11" t="s">
        <v>6</v>
      </c>
      <c r="F56" s="11">
        <v>0.58099999999999996</v>
      </c>
      <c r="G56" s="11">
        <v>1.2130000000000001</v>
      </c>
      <c r="H56" s="41">
        <f t="shared" si="0"/>
        <v>47.897774113767511</v>
      </c>
      <c r="I56" s="82"/>
      <c r="X56" s="11"/>
      <c r="Z56" s="11"/>
      <c r="AA56" s="11"/>
      <c r="AB56" s="11"/>
      <c r="AC56" s="11"/>
    </row>
    <row r="57" spans="3:29" x14ac:dyDescent="0.25">
      <c r="C57" s="82"/>
      <c r="D57" s="82">
        <v>10</v>
      </c>
      <c r="E57" s="11" t="s">
        <v>3</v>
      </c>
      <c r="F57" s="11">
        <v>1.298</v>
      </c>
      <c r="G57" s="11">
        <v>1.61</v>
      </c>
      <c r="H57" s="41">
        <f t="shared" si="0"/>
        <v>80.621118012422357</v>
      </c>
      <c r="I57" s="81">
        <f t="shared" ref="I57" si="10">AVERAGE(H57:H60)</f>
        <v>64.179012529020483</v>
      </c>
      <c r="X57" s="11"/>
      <c r="Z57" s="11"/>
      <c r="AA57" s="11"/>
      <c r="AB57" s="11"/>
      <c r="AC57" s="11"/>
    </row>
    <row r="58" spans="3:29" x14ac:dyDescent="0.25">
      <c r="C58" s="82"/>
      <c r="D58" s="82"/>
      <c r="E58" s="11" t="s">
        <v>4</v>
      </c>
      <c r="F58" s="11">
        <v>1.665</v>
      </c>
      <c r="G58" s="11">
        <v>2.5910000000000002</v>
      </c>
      <c r="H58" s="41">
        <f t="shared" si="0"/>
        <v>64.260903126206088</v>
      </c>
      <c r="I58" s="82"/>
      <c r="X58" s="11"/>
      <c r="Z58" s="11"/>
      <c r="AA58" s="11"/>
      <c r="AB58" s="11"/>
      <c r="AC58" s="11"/>
    </row>
    <row r="59" spans="3:29" x14ac:dyDescent="0.25">
      <c r="C59" s="82"/>
      <c r="D59" s="82"/>
      <c r="E59" s="11" t="s">
        <v>5</v>
      </c>
      <c r="F59" s="11">
        <v>1.526</v>
      </c>
      <c r="G59" s="11">
        <v>2.806</v>
      </c>
      <c r="H59" s="41">
        <f t="shared" si="0"/>
        <v>54.383464005702066</v>
      </c>
      <c r="I59" s="82"/>
      <c r="X59" s="11"/>
      <c r="Z59" s="11"/>
      <c r="AA59" s="11"/>
      <c r="AB59" s="11"/>
      <c r="AC59" s="11"/>
    </row>
    <row r="60" spans="3:29" x14ac:dyDescent="0.25">
      <c r="C60" s="82"/>
      <c r="D60" s="82"/>
      <c r="E60" s="11" t="s">
        <v>6</v>
      </c>
      <c r="F60" s="11">
        <v>1.627</v>
      </c>
      <c r="G60" s="11">
        <v>2.8319999999999999</v>
      </c>
      <c r="H60" s="41">
        <f t="shared" si="0"/>
        <v>57.450564971751419</v>
      </c>
      <c r="I60" s="82"/>
      <c r="X60" s="11"/>
      <c r="Z60" s="11"/>
      <c r="AA60" s="11"/>
      <c r="AB60" s="11"/>
      <c r="AC60" s="11"/>
    </row>
    <row r="61" spans="3:29" x14ac:dyDescent="0.25">
      <c r="C61" s="82"/>
      <c r="D61" s="82">
        <v>20</v>
      </c>
      <c r="E61" s="11" t="s">
        <v>3</v>
      </c>
      <c r="F61" s="11">
        <v>1.794</v>
      </c>
      <c r="G61" s="11">
        <v>2.1150000000000002</v>
      </c>
      <c r="H61" s="41">
        <f t="shared" si="0"/>
        <v>84.822695035460981</v>
      </c>
      <c r="I61" s="81">
        <f t="shared" ref="I61" si="11">AVERAGE(H61:H64)</f>
        <v>75.281889912880018</v>
      </c>
      <c r="X61" s="11"/>
      <c r="Y61" s="11"/>
      <c r="Z61" s="11"/>
      <c r="AA61" s="11"/>
      <c r="AB61" s="11"/>
      <c r="AC61" s="11"/>
    </row>
    <row r="62" spans="3:29" x14ac:dyDescent="0.25">
      <c r="C62" s="82"/>
      <c r="D62" s="82"/>
      <c r="E62" s="11" t="s">
        <v>4</v>
      </c>
      <c r="F62" s="11">
        <v>1.46</v>
      </c>
      <c r="G62" s="11">
        <v>2.0449999999999999</v>
      </c>
      <c r="H62" s="41">
        <f t="shared" si="0"/>
        <v>71.393643031784833</v>
      </c>
      <c r="I62" s="82"/>
      <c r="X62" s="11"/>
      <c r="Y62" s="11"/>
      <c r="Z62" s="11"/>
      <c r="AA62" s="11"/>
      <c r="AB62" s="11"/>
      <c r="AC62" s="11"/>
    </row>
    <row r="63" spans="3:29" x14ac:dyDescent="0.25">
      <c r="C63" s="82"/>
      <c r="D63" s="82"/>
      <c r="E63" s="11" t="s">
        <v>5</v>
      </c>
      <c r="F63" s="11">
        <v>2.0630000000000002</v>
      </c>
      <c r="G63" s="11">
        <v>3.1669999999999998</v>
      </c>
      <c r="H63" s="41">
        <f t="shared" si="0"/>
        <v>65.140511525102625</v>
      </c>
      <c r="I63" s="82"/>
      <c r="X63" s="11"/>
      <c r="Y63" s="11"/>
      <c r="Z63" s="11"/>
      <c r="AA63" s="11"/>
      <c r="AB63" s="11"/>
      <c r="AC63" s="11"/>
    </row>
    <row r="64" spans="3:29" x14ac:dyDescent="0.25">
      <c r="C64" s="82"/>
      <c r="D64" s="82"/>
      <c r="E64" s="11" t="s">
        <v>6</v>
      </c>
      <c r="F64" s="11">
        <v>2.157</v>
      </c>
      <c r="G64" s="11">
        <v>2.7040000000000002</v>
      </c>
      <c r="H64" s="41">
        <f t="shared" si="0"/>
        <v>79.770710059171591</v>
      </c>
      <c r="I64" s="82"/>
      <c r="X64" s="11"/>
      <c r="Y64" s="11"/>
      <c r="Z64" s="11"/>
      <c r="AA64" s="11"/>
      <c r="AB64" s="11"/>
      <c r="AC64" s="11"/>
    </row>
    <row r="65" spans="3:29" x14ac:dyDescent="0.25">
      <c r="C65" s="82"/>
      <c r="D65" s="82">
        <v>40</v>
      </c>
      <c r="E65" s="11" t="s">
        <v>3</v>
      </c>
      <c r="F65" s="11">
        <v>1.252</v>
      </c>
      <c r="G65" s="11">
        <v>2.1850000000000001</v>
      </c>
      <c r="H65" s="41">
        <f t="shared" si="0"/>
        <v>57.29977116704805</v>
      </c>
      <c r="I65" s="81">
        <f t="shared" ref="I65" si="12">AVERAGE(H65:H68)</f>
        <v>61.078243091719031</v>
      </c>
      <c r="X65" s="11"/>
      <c r="Y65" s="11"/>
      <c r="Z65" s="11"/>
      <c r="AA65" s="11"/>
      <c r="AB65" s="11"/>
      <c r="AC65" s="11"/>
    </row>
    <row r="66" spans="3:29" x14ac:dyDescent="0.25">
      <c r="C66" s="82"/>
      <c r="D66" s="82"/>
      <c r="E66" s="11" t="s">
        <v>4</v>
      </c>
      <c r="F66" s="11">
        <v>1.784</v>
      </c>
      <c r="G66" s="11">
        <v>2.5419999999999998</v>
      </c>
      <c r="H66" s="41">
        <f t="shared" si="0"/>
        <v>70.180959874114876</v>
      </c>
      <c r="I66" s="82"/>
      <c r="X66" s="11"/>
      <c r="Y66" s="11"/>
      <c r="Z66" s="11"/>
      <c r="AA66" s="11"/>
      <c r="AB66" s="11"/>
      <c r="AC66" s="11"/>
    </row>
    <row r="67" spans="3:29" x14ac:dyDescent="0.25">
      <c r="C67" s="82"/>
      <c r="D67" s="82"/>
      <c r="E67" s="11" t="s">
        <v>5</v>
      </c>
      <c r="F67" s="11">
        <v>1.766</v>
      </c>
      <c r="G67" s="11">
        <v>2.9449999999999998</v>
      </c>
      <c r="H67" s="41">
        <f t="shared" si="0"/>
        <v>59.966044142614606</v>
      </c>
      <c r="I67" s="82"/>
      <c r="X67" s="11"/>
      <c r="Y67" s="11"/>
      <c r="Z67" s="11"/>
      <c r="AA67" s="11"/>
      <c r="AB67" s="11"/>
      <c r="AC67" s="11"/>
    </row>
    <row r="68" spans="3:29" x14ac:dyDescent="0.25">
      <c r="C68" s="82"/>
      <c r="D68" s="82"/>
      <c r="E68" s="11" t="s">
        <v>6</v>
      </c>
      <c r="F68" s="11">
        <v>0.96899999999999997</v>
      </c>
      <c r="G68" s="11">
        <v>1.704</v>
      </c>
      <c r="H68" s="41">
        <f t="shared" si="0"/>
        <v>56.866197183098585</v>
      </c>
      <c r="I68" s="82"/>
      <c r="X68" s="11"/>
      <c r="Y68" s="11"/>
      <c r="Z68" s="11"/>
      <c r="AA68" s="11"/>
      <c r="AB68" s="11"/>
      <c r="AC68" s="11"/>
    </row>
    <row r="69" spans="3:29" x14ac:dyDescent="0.25">
      <c r="C69" s="82" t="s">
        <v>93</v>
      </c>
      <c r="D69" s="82">
        <v>1</v>
      </c>
      <c r="E69" s="11" t="s">
        <v>3</v>
      </c>
      <c r="F69" s="11">
        <v>1.82</v>
      </c>
      <c r="G69" s="11">
        <v>2.6389999999999998</v>
      </c>
      <c r="H69" s="41">
        <f t="shared" si="0"/>
        <v>68.965517241379317</v>
      </c>
      <c r="I69" s="81">
        <f t="shared" ref="I69" si="13">AVERAGE(H69:H72)</f>
        <v>83.586899016047695</v>
      </c>
      <c r="X69" s="11"/>
      <c r="Y69" s="11"/>
      <c r="Z69" s="11"/>
      <c r="AA69" s="11"/>
      <c r="AB69" s="11"/>
      <c r="AC69" s="11"/>
    </row>
    <row r="70" spans="3:29" x14ac:dyDescent="0.25">
      <c r="C70" s="82"/>
      <c r="D70" s="82"/>
      <c r="E70" s="11" t="s">
        <v>4</v>
      </c>
      <c r="F70" s="11">
        <v>1.7</v>
      </c>
      <c r="G70" s="11">
        <v>1.9490000000000001</v>
      </c>
      <c r="H70" s="41">
        <f t="shared" si="0"/>
        <v>87.224217547460228</v>
      </c>
      <c r="I70" s="82"/>
      <c r="X70" s="11"/>
      <c r="Y70" s="11"/>
      <c r="Z70" s="11"/>
      <c r="AA70" s="11"/>
      <c r="AB70" s="11"/>
      <c r="AC70" s="11"/>
    </row>
    <row r="71" spans="3:29" x14ac:dyDescent="0.25">
      <c r="C71" s="82"/>
      <c r="D71" s="82"/>
      <c r="E71" s="11" t="s">
        <v>5</v>
      </c>
      <c r="F71" s="11">
        <v>1.5269999999999999</v>
      </c>
      <c r="G71" s="11">
        <v>2.14</v>
      </c>
      <c r="H71" s="41">
        <f t="shared" si="0"/>
        <v>71.355140186915875</v>
      </c>
      <c r="I71" s="82"/>
      <c r="X71" s="11"/>
      <c r="Y71" s="11"/>
      <c r="Z71" s="11"/>
      <c r="AA71" s="11"/>
      <c r="AB71" s="11"/>
      <c r="AC71" s="11"/>
    </row>
    <row r="72" spans="3:29" x14ac:dyDescent="0.25">
      <c r="C72" s="82"/>
      <c r="D72" s="82"/>
      <c r="E72" s="11" t="s">
        <v>6</v>
      </c>
      <c r="F72" s="11">
        <v>0.94199999999999995</v>
      </c>
      <c r="G72" s="11">
        <v>0.88200000000000001</v>
      </c>
      <c r="H72" s="41">
        <f t="shared" si="0"/>
        <v>106.80272108843536</v>
      </c>
      <c r="I72" s="82"/>
      <c r="X72" s="11"/>
      <c r="Y72" s="11"/>
      <c r="Z72" s="11"/>
      <c r="AA72" s="11"/>
      <c r="AB72" s="11"/>
      <c r="AC72" s="11"/>
    </row>
    <row r="73" spans="3:29" x14ac:dyDescent="0.25">
      <c r="C73" s="82"/>
      <c r="D73" s="82">
        <v>2</v>
      </c>
      <c r="E73" s="11" t="s">
        <v>3</v>
      </c>
      <c r="F73" s="11">
        <v>1.5660000000000001</v>
      </c>
      <c r="G73" s="11">
        <v>2.6989999999999998</v>
      </c>
      <c r="H73" s="41">
        <f t="shared" si="0"/>
        <v>58.021489440533536</v>
      </c>
      <c r="I73" s="81">
        <f t="shared" ref="I73" si="14">AVERAGE(H73:H76)</f>
        <v>67.96133249108496</v>
      </c>
      <c r="X73" s="11"/>
      <c r="Y73" s="11"/>
      <c r="Z73" s="11"/>
      <c r="AA73" s="11"/>
      <c r="AB73" s="11"/>
      <c r="AC73" s="11"/>
    </row>
    <row r="74" spans="3:29" x14ac:dyDescent="0.25">
      <c r="C74" s="82"/>
      <c r="D74" s="82"/>
      <c r="E74" s="11" t="s">
        <v>4</v>
      </c>
      <c r="F74" s="11">
        <v>0.81399999999999995</v>
      </c>
      <c r="G74" s="11">
        <v>1.409</v>
      </c>
      <c r="H74" s="41">
        <f t="shared" si="0"/>
        <v>57.771469127040454</v>
      </c>
      <c r="I74" s="82"/>
      <c r="X74" s="11"/>
      <c r="Y74" s="11"/>
      <c r="Z74" s="11"/>
      <c r="AA74" s="11"/>
      <c r="AB74" s="11"/>
      <c r="AC74" s="11"/>
    </row>
    <row r="75" spans="3:29" x14ac:dyDescent="0.25">
      <c r="C75" s="82"/>
      <c r="D75" s="82"/>
      <c r="E75" s="11" t="s">
        <v>5</v>
      </c>
      <c r="F75" s="11">
        <v>1.7649999999999999</v>
      </c>
      <c r="G75" s="11">
        <v>2.1760000000000002</v>
      </c>
      <c r="H75" s="41">
        <f t="shared" si="0"/>
        <v>81.112132352941174</v>
      </c>
      <c r="I75" s="82"/>
      <c r="X75" s="11"/>
      <c r="Y75" s="11"/>
      <c r="Z75" s="11"/>
      <c r="AA75" s="11"/>
      <c r="AB75" s="11"/>
      <c r="AC75" s="11"/>
    </row>
    <row r="76" spans="3:29" x14ac:dyDescent="0.25">
      <c r="C76" s="82"/>
      <c r="D76" s="82"/>
      <c r="E76" s="11" t="s">
        <v>6</v>
      </c>
      <c r="F76" s="11">
        <v>1.881</v>
      </c>
      <c r="G76" s="11">
        <v>2.5099999999999998</v>
      </c>
      <c r="H76" s="41">
        <f t="shared" si="0"/>
        <v>74.940239043824704</v>
      </c>
      <c r="I76" s="82"/>
      <c r="X76" s="11"/>
      <c r="Y76" s="11"/>
      <c r="Z76" s="11"/>
      <c r="AA76" s="11"/>
      <c r="AB76" s="11"/>
      <c r="AC76" s="11"/>
    </row>
    <row r="77" spans="3:29" x14ac:dyDescent="0.25">
      <c r="C77" s="82"/>
      <c r="D77" s="82">
        <v>5</v>
      </c>
      <c r="E77" s="11" t="s">
        <v>3</v>
      </c>
      <c r="F77" s="11">
        <v>1.5249999999999999</v>
      </c>
      <c r="G77" s="11">
        <v>2.6120000000000001</v>
      </c>
      <c r="H77" s="41">
        <f t="shared" si="0"/>
        <v>58.384379785604892</v>
      </c>
      <c r="I77" s="81">
        <f t="shared" ref="I77" si="15">AVERAGE(H77:H80)</f>
        <v>42.425764804807585</v>
      </c>
      <c r="X77" s="11"/>
      <c r="Y77" s="11"/>
      <c r="Z77" s="11"/>
      <c r="AA77" s="11"/>
      <c r="AB77" s="11"/>
      <c r="AC77" s="11"/>
    </row>
    <row r="78" spans="3:29" x14ac:dyDescent="0.25">
      <c r="C78" s="82"/>
      <c r="D78" s="82"/>
      <c r="E78" s="11" t="s">
        <v>4</v>
      </c>
      <c r="F78" s="11">
        <v>0.55500000000000005</v>
      </c>
      <c r="G78" s="11">
        <v>2.0459999999999998</v>
      </c>
      <c r="H78" s="41">
        <f t="shared" ref="H78:H92" si="16">(F78/G78)*100</f>
        <v>27.126099706744871</v>
      </c>
      <c r="I78" s="82"/>
      <c r="X78" s="11"/>
      <c r="Y78" s="11"/>
      <c r="Z78" s="11"/>
      <c r="AA78" s="11"/>
      <c r="AB78" s="11"/>
      <c r="AC78" s="11"/>
    </row>
    <row r="79" spans="3:29" x14ac:dyDescent="0.25">
      <c r="C79" s="82"/>
      <c r="D79" s="82"/>
      <c r="E79" s="11" t="s">
        <v>5</v>
      </c>
      <c r="F79" s="11">
        <v>1.71</v>
      </c>
      <c r="G79" s="11">
        <v>2.69</v>
      </c>
      <c r="H79" s="41">
        <f t="shared" si="16"/>
        <v>63.568773234200748</v>
      </c>
      <c r="I79" s="82"/>
      <c r="X79" s="11"/>
      <c r="Y79" s="11"/>
      <c r="Z79" s="11"/>
      <c r="AA79" s="11"/>
      <c r="AB79" s="11"/>
      <c r="AC79" s="11"/>
    </row>
    <row r="80" spans="3:29" x14ac:dyDescent="0.25">
      <c r="C80" s="82"/>
      <c r="D80" s="82"/>
      <c r="E80" s="11" t="s">
        <v>6</v>
      </c>
      <c r="F80" s="11">
        <v>0.32400000000000001</v>
      </c>
      <c r="G80" s="11">
        <v>1.571</v>
      </c>
      <c r="H80" s="41">
        <f t="shared" si="16"/>
        <v>20.623806492679822</v>
      </c>
      <c r="I80" s="82"/>
      <c r="X80" s="11"/>
      <c r="Y80" s="11"/>
      <c r="Z80" s="11"/>
      <c r="AA80" s="11"/>
      <c r="AB80" s="11"/>
      <c r="AC80" s="11"/>
    </row>
    <row r="81" spans="3:29" x14ac:dyDescent="0.25">
      <c r="C81" s="82"/>
      <c r="D81" s="82">
        <v>10</v>
      </c>
      <c r="E81" s="11" t="s">
        <v>3</v>
      </c>
      <c r="F81" s="11">
        <v>1.4330000000000001</v>
      </c>
      <c r="G81" s="11">
        <v>2.399</v>
      </c>
      <c r="H81" s="41">
        <f t="shared" si="16"/>
        <v>59.733222175906633</v>
      </c>
      <c r="I81" s="81">
        <f t="shared" ref="I81" si="17">AVERAGE(H81:H84)</f>
        <v>64.78082664611172</v>
      </c>
      <c r="X81" s="11"/>
      <c r="Y81" s="11"/>
      <c r="Z81" s="11"/>
      <c r="AA81" s="11"/>
      <c r="AB81" s="11"/>
      <c r="AC81" s="11"/>
    </row>
    <row r="82" spans="3:29" x14ac:dyDescent="0.25">
      <c r="C82" s="82"/>
      <c r="D82" s="82"/>
      <c r="E82" s="11" t="s">
        <v>4</v>
      </c>
      <c r="F82" s="11">
        <v>1.2549999999999999</v>
      </c>
      <c r="G82" s="11">
        <v>2.1720000000000002</v>
      </c>
      <c r="H82" s="41">
        <f t="shared" si="16"/>
        <v>57.780847145488025</v>
      </c>
      <c r="I82" s="82"/>
      <c r="X82" s="11"/>
      <c r="Y82" s="11"/>
      <c r="Z82" s="11"/>
      <c r="AA82" s="11"/>
      <c r="AB82" s="11"/>
      <c r="AC82" s="11"/>
    </row>
    <row r="83" spans="3:29" x14ac:dyDescent="0.25">
      <c r="C83" s="82"/>
      <c r="D83" s="82"/>
      <c r="E83" s="11" t="s">
        <v>5</v>
      </c>
      <c r="F83" s="11">
        <v>1.4670000000000001</v>
      </c>
      <c r="G83" s="11">
        <v>2.6120000000000001</v>
      </c>
      <c r="H83" s="41">
        <f t="shared" si="16"/>
        <v>56.163859111791737</v>
      </c>
      <c r="I83" s="82"/>
      <c r="X83" s="11"/>
      <c r="Y83" s="11"/>
      <c r="Z83" s="11"/>
      <c r="AA83" s="11"/>
      <c r="AB83" s="11"/>
      <c r="AC83" s="11"/>
    </row>
    <row r="84" spans="3:29" x14ac:dyDescent="0.25">
      <c r="C84" s="82"/>
      <c r="D84" s="82"/>
      <c r="E84" s="11" t="s">
        <v>6</v>
      </c>
      <c r="F84" s="11">
        <v>2.5419999999999998</v>
      </c>
      <c r="G84" s="11">
        <v>2.9750000000000001</v>
      </c>
      <c r="H84" s="41">
        <f t="shared" si="16"/>
        <v>85.445378151260499</v>
      </c>
      <c r="I84" s="82"/>
      <c r="X84" s="11"/>
      <c r="Y84" s="11"/>
      <c r="Z84" s="11"/>
      <c r="AA84" s="11"/>
      <c r="AB84" s="11"/>
      <c r="AC84" s="11"/>
    </row>
    <row r="85" spans="3:29" x14ac:dyDescent="0.25">
      <c r="C85" s="82"/>
      <c r="D85" s="82">
        <v>20</v>
      </c>
      <c r="E85" s="11" t="s">
        <v>3</v>
      </c>
      <c r="F85" s="11">
        <v>1.3919999999999999</v>
      </c>
      <c r="G85" s="11">
        <v>2.4910000000000001</v>
      </c>
      <c r="H85" s="41">
        <f t="shared" si="16"/>
        <v>55.881172219991967</v>
      </c>
      <c r="I85" s="81">
        <f t="shared" ref="I85" si="18">AVERAGE(H85:H88)</f>
        <v>53.143110983705647</v>
      </c>
      <c r="X85" s="11"/>
      <c r="Y85" s="11"/>
      <c r="Z85" s="11"/>
      <c r="AA85" s="11"/>
      <c r="AB85" s="11"/>
      <c r="AC85" s="11"/>
    </row>
    <row r="86" spans="3:29" x14ac:dyDescent="0.25">
      <c r="C86" s="82"/>
      <c r="D86" s="82"/>
      <c r="E86" s="11" t="s">
        <v>4</v>
      </c>
      <c r="F86" s="11">
        <v>1.296</v>
      </c>
      <c r="G86" s="11">
        <v>2.8559999999999999</v>
      </c>
      <c r="H86" s="41">
        <f t="shared" si="16"/>
        <v>45.378151260504204</v>
      </c>
      <c r="I86" s="82"/>
      <c r="X86" s="11"/>
      <c r="Y86" s="11"/>
      <c r="Z86" s="11"/>
      <c r="AA86" s="11"/>
      <c r="AB86" s="11"/>
      <c r="AC86" s="11"/>
    </row>
    <row r="87" spans="3:29" x14ac:dyDescent="0.25">
      <c r="C87" s="82"/>
      <c r="D87" s="82"/>
      <c r="E87" s="11" t="s">
        <v>5</v>
      </c>
      <c r="F87" s="11">
        <v>0.997</v>
      </c>
      <c r="G87" s="11">
        <v>2.3559999999999999</v>
      </c>
      <c r="H87" s="41">
        <f t="shared" si="16"/>
        <v>42.317487266553485</v>
      </c>
      <c r="I87" s="82"/>
      <c r="X87" s="11"/>
      <c r="Y87" s="11"/>
      <c r="Z87" s="11"/>
      <c r="AA87" s="11"/>
      <c r="AB87" s="11"/>
      <c r="AC87" s="11"/>
    </row>
    <row r="88" spans="3:29" x14ac:dyDescent="0.25">
      <c r="C88" s="82"/>
      <c r="D88" s="82"/>
      <c r="E88" s="11" t="s">
        <v>6</v>
      </c>
      <c r="F88" s="11">
        <v>1.58</v>
      </c>
      <c r="G88" s="11">
        <v>2.29</v>
      </c>
      <c r="H88" s="41">
        <f t="shared" si="16"/>
        <v>68.995633187772938</v>
      </c>
      <c r="I88" s="82"/>
      <c r="X88" s="11"/>
      <c r="Y88" s="11"/>
      <c r="Z88" s="11"/>
      <c r="AA88" s="11"/>
      <c r="AB88" s="11"/>
      <c r="AC88" s="11"/>
    </row>
    <row r="89" spans="3:29" x14ac:dyDescent="0.25">
      <c r="C89" s="82"/>
      <c r="D89" s="82">
        <v>40</v>
      </c>
      <c r="E89" s="11" t="s">
        <v>3</v>
      </c>
      <c r="F89" s="11">
        <v>0.36399999999999999</v>
      </c>
      <c r="G89" s="11">
        <v>1.776</v>
      </c>
      <c r="H89" s="41">
        <f t="shared" si="16"/>
        <v>20.495495495495494</v>
      </c>
      <c r="I89" s="81">
        <f>AVERAGE(H89:H92)</f>
        <v>50.161689718589955</v>
      </c>
      <c r="X89" s="11"/>
      <c r="Y89" s="11"/>
      <c r="Z89" s="11"/>
      <c r="AA89" s="11"/>
      <c r="AB89" s="11"/>
      <c r="AC89" s="11"/>
    </row>
    <row r="90" spans="3:29" x14ac:dyDescent="0.25">
      <c r="C90" s="82"/>
      <c r="D90" s="82"/>
      <c r="E90" s="11" t="s">
        <v>4</v>
      </c>
      <c r="F90" s="11">
        <v>1.536</v>
      </c>
      <c r="G90" s="11">
        <v>2.0830000000000002</v>
      </c>
      <c r="H90" s="41">
        <f t="shared" si="16"/>
        <v>73.739798367738828</v>
      </c>
      <c r="I90" s="82"/>
      <c r="X90" s="11"/>
      <c r="Y90" s="11"/>
      <c r="Z90" s="11"/>
      <c r="AA90" s="11"/>
      <c r="AB90" s="11"/>
      <c r="AC90" s="11"/>
    </row>
    <row r="91" spans="3:29" x14ac:dyDescent="0.25">
      <c r="C91" s="82"/>
      <c r="D91" s="82"/>
      <c r="E91" s="11" t="s">
        <v>5</v>
      </c>
      <c r="F91" s="11">
        <v>0.67100000000000004</v>
      </c>
      <c r="G91" s="11">
        <v>1.913</v>
      </c>
      <c r="H91" s="41">
        <f t="shared" si="16"/>
        <v>35.075797177208571</v>
      </c>
      <c r="I91" s="82"/>
      <c r="X91" s="11"/>
      <c r="Y91" s="11"/>
      <c r="Z91" s="11"/>
      <c r="AA91" s="11"/>
      <c r="AB91" s="11"/>
      <c r="AC91" s="11"/>
    </row>
    <row r="92" spans="3:29" x14ac:dyDescent="0.25">
      <c r="C92" s="82"/>
      <c r="D92" s="82"/>
      <c r="E92" s="11" t="s">
        <v>6</v>
      </c>
      <c r="F92" s="11">
        <v>1.4259999999999999</v>
      </c>
      <c r="G92" s="11">
        <v>1.9990000000000001</v>
      </c>
      <c r="H92" s="41">
        <f t="shared" si="16"/>
        <v>71.335667833916943</v>
      </c>
      <c r="I92" s="82"/>
      <c r="X92" s="11"/>
      <c r="Y92" s="11"/>
      <c r="Z92" s="11"/>
      <c r="AA92" s="11"/>
      <c r="AB92" s="11"/>
      <c r="AC92" s="11"/>
    </row>
    <row r="93" spans="3:29" x14ac:dyDescent="0.25">
      <c r="X93" s="11"/>
      <c r="Y93" s="11"/>
      <c r="Z93" s="11"/>
      <c r="AA93" s="11"/>
      <c r="AB93" s="11"/>
      <c r="AC93" s="11"/>
    </row>
    <row r="94" spans="3:29" x14ac:dyDescent="0.25">
      <c r="X94" s="11"/>
      <c r="Y94" s="11"/>
      <c r="Z94" s="11"/>
      <c r="AA94" s="11"/>
      <c r="AB94" s="11"/>
      <c r="AC94" s="11"/>
    </row>
    <row r="95" spans="3:29" x14ac:dyDescent="0.25">
      <c r="X95" s="11"/>
      <c r="Y95" s="11"/>
      <c r="Z95" s="11"/>
      <c r="AA95" s="11"/>
      <c r="AB95" s="11"/>
      <c r="AC95" s="11"/>
    </row>
    <row r="96" spans="3:29" x14ac:dyDescent="0.25">
      <c r="X96" s="11"/>
      <c r="Y96" s="11"/>
      <c r="Z96" s="11"/>
      <c r="AA96" s="11"/>
      <c r="AB96" s="11"/>
      <c r="AC96" s="11"/>
    </row>
    <row r="97" spans="3:29" x14ac:dyDescent="0.25">
      <c r="X97" s="11"/>
      <c r="Y97" s="11"/>
      <c r="Z97" s="11"/>
      <c r="AA97" s="11"/>
      <c r="AB97" s="11"/>
      <c r="AC97" s="11"/>
    </row>
    <row r="98" spans="3:29" x14ac:dyDescent="0.25">
      <c r="X98" s="11"/>
      <c r="Y98" s="11"/>
      <c r="Z98" s="11"/>
      <c r="AA98" s="11"/>
      <c r="AB98" s="11"/>
      <c r="AC98" s="11"/>
    </row>
    <row r="99" spans="3:29" x14ac:dyDescent="0.25">
      <c r="C99" s="1"/>
      <c r="D99" s="1"/>
      <c r="E99" s="72" t="s">
        <v>118</v>
      </c>
      <c r="F99" s="72"/>
      <c r="X99" s="11"/>
      <c r="Y99" s="11"/>
      <c r="Z99" s="11"/>
      <c r="AA99" s="11"/>
      <c r="AB99" s="11"/>
      <c r="AC99" s="11"/>
    </row>
    <row r="100" spans="3:29" x14ac:dyDescent="0.25">
      <c r="C100" s="1"/>
      <c r="D100" s="1"/>
      <c r="E100" s="1" t="s">
        <v>181</v>
      </c>
      <c r="F100" s="1" t="s">
        <v>182</v>
      </c>
      <c r="X100" s="11"/>
      <c r="Y100" s="11"/>
      <c r="Z100" s="11"/>
      <c r="AA100" s="11"/>
      <c r="AB100" s="11"/>
      <c r="AC100" s="11"/>
    </row>
    <row r="101" spans="3:29" x14ac:dyDescent="0.25">
      <c r="C101" s="72">
        <v>3118</v>
      </c>
      <c r="D101" s="1" t="s">
        <v>3</v>
      </c>
      <c r="E101" s="1">
        <v>2.2610000000000001</v>
      </c>
      <c r="F101" s="72">
        <f>AVERAGE(E101:E108)</f>
        <v>2.5086249999999999</v>
      </c>
      <c r="X101" s="11"/>
      <c r="Y101" s="11"/>
      <c r="Z101" s="11"/>
      <c r="AA101" s="11"/>
      <c r="AB101" s="11"/>
      <c r="AC101" s="11"/>
    </row>
    <row r="102" spans="3:29" x14ac:dyDescent="0.25">
      <c r="C102" s="72"/>
      <c r="D102" s="1" t="s">
        <v>4</v>
      </c>
      <c r="E102" s="1">
        <v>1.8380000000000001</v>
      </c>
      <c r="F102" s="72"/>
      <c r="X102" s="11"/>
      <c r="Y102" s="11"/>
      <c r="Z102" s="11"/>
      <c r="AA102" s="11"/>
      <c r="AB102" s="11"/>
      <c r="AC102" s="11"/>
    </row>
    <row r="103" spans="3:29" x14ac:dyDescent="0.25">
      <c r="C103" s="72"/>
      <c r="D103" s="1" t="s">
        <v>5</v>
      </c>
      <c r="E103" s="1">
        <v>3.577</v>
      </c>
      <c r="F103" s="72"/>
      <c r="X103" s="11"/>
      <c r="Y103" s="11"/>
      <c r="Z103" s="11"/>
      <c r="AA103" s="11"/>
      <c r="AB103" s="11"/>
      <c r="AC103" s="11"/>
    </row>
    <row r="104" spans="3:29" x14ac:dyDescent="0.25">
      <c r="C104" s="72"/>
      <c r="D104" s="1" t="s">
        <v>6</v>
      </c>
      <c r="E104" s="1">
        <v>2.5979999999999999</v>
      </c>
      <c r="F104" s="72"/>
      <c r="X104" s="11"/>
      <c r="Y104" s="11"/>
      <c r="Z104" s="11"/>
      <c r="AA104" s="11"/>
      <c r="AB104" s="11"/>
      <c r="AC104" s="11"/>
    </row>
    <row r="105" spans="3:29" x14ac:dyDescent="0.25">
      <c r="C105" s="72"/>
      <c r="D105" s="1" t="s">
        <v>63</v>
      </c>
      <c r="E105" s="1">
        <v>2.3490000000000002</v>
      </c>
      <c r="F105" s="72"/>
      <c r="J105" s="11">
        <v>3687</v>
      </c>
      <c r="K105" s="11">
        <v>3.6012499999999998</v>
      </c>
      <c r="N105" s="11">
        <v>3687</v>
      </c>
      <c r="O105" s="11" t="s">
        <v>186</v>
      </c>
      <c r="P105" s="11">
        <v>4291</v>
      </c>
      <c r="Q105" s="11" t="s">
        <v>185</v>
      </c>
      <c r="R105" s="11">
        <v>3616</v>
      </c>
      <c r="S105" s="11">
        <v>4289</v>
      </c>
      <c r="T105" s="11">
        <v>3128</v>
      </c>
      <c r="U105" s="11">
        <v>3813</v>
      </c>
      <c r="V105" s="11">
        <v>3118</v>
      </c>
      <c r="W105" s="11">
        <v>3815</v>
      </c>
      <c r="X105" s="11">
        <v>3885</v>
      </c>
      <c r="Y105" s="11">
        <v>3126</v>
      </c>
      <c r="Z105" s="11">
        <v>3772</v>
      </c>
      <c r="AA105" s="11">
        <v>4290</v>
      </c>
      <c r="AB105" s="11" t="s">
        <v>184</v>
      </c>
      <c r="AC105" s="11" t="s">
        <v>183</v>
      </c>
    </row>
    <row r="106" spans="3:29" x14ac:dyDescent="0.25">
      <c r="C106" s="72"/>
      <c r="D106" s="1" t="s">
        <v>47</v>
      </c>
      <c r="E106" s="1">
        <v>2.27</v>
      </c>
      <c r="F106" s="72"/>
      <c r="J106" s="11" t="s">
        <v>186</v>
      </c>
      <c r="K106" s="11">
        <v>3.4503750000000002</v>
      </c>
      <c r="N106" s="11">
        <v>3.8879999999999999</v>
      </c>
      <c r="O106" s="11">
        <v>3.153</v>
      </c>
      <c r="P106" s="11">
        <v>3.3660000000000001</v>
      </c>
      <c r="Q106" s="11">
        <v>2.9329999999999998</v>
      </c>
      <c r="R106" s="11">
        <v>3.0590000000000002</v>
      </c>
      <c r="S106" s="11">
        <v>3.2850000000000001</v>
      </c>
      <c r="T106" s="11">
        <v>3.3450000000000002</v>
      </c>
      <c r="U106" s="11">
        <v>2.843</v>
      </c>
      <c r="V106" s="42">
        <v>2.2610000000000001</v>
      </c>
      <c r="W106" s="42">
        <v>3.1019999999999999</v>
      </c>
      <c r="X106" s="11">
        <v>2.149</v>
      </c>
      <c r="Y106" s="11">
        <v>1.3420000000000001</v>
      </c>
      <c r="Z106" s="11">
        <v>1.94</v>
      </c>
      <c r="AA106" s="11">
        <v>0.34100000000000003</v>
      </c>
      <c r="AB106" s="11">
        <v>0.53200000000000003</v>
      </c>
      <c r="AC106" s="11">
        <v>8.5999999999999993E-2</v>
      </c>
    </row>
    <row r="107" spans="3:29" x14ac:dyDescent="0.25">
      <c r="C107" s="72"/>
      <c r="D107" s="1" t="s">
        <v>70</v>
      </c>
      <c r="E107" s="1">
        <v>2.9620000000000002</v>
      </c>
      <c r="F107" s="72"/>
      <c r="J107" s="11">
        <v>4291</v>
      </c>
      <c r="K107" s="11">
        <v>3.3116250000000003</v>
      </c>
      <c r="N107" s="11">
        <v>3.3460000000000001</v>
      </c>
      <c r="O107" s="11">
        <v>3.883</v>
      </c>
      <c r="P107" s="11">
        <v>3.512</v>
      </c>
      <c r="Q107" s="11">
        <v>3.07</v>
      </c>
      <c r="R107" s="11">
        <v>3.3679999999999999</v>
      </c>
      <c r="S107" s="11">
        <v>2.6179999999999999</v>
      </c>
      <c r="T107" s="11">
        <v>3.1259999999999999</v>
      </c>
      <c r="U107" s="11">
        <v>2.7309999999999999</v>
      </c>
      <c r="V107" s="42">
        <v>1.8380000000000001</v>
      </c>
      <c r="W107" s="42">
        <v>0.34300000000000003</v>
      </c>
      <c r="X107" s="11">
        <v>1.728</v>
      </c>
      <c r="Y107" s="11">
        <v>1.458</v>
      </c>
      <c r="Z107" s="11">
        <v>1.8149999999999999</v>
      </c>
      <c r="AA107" s="11">
        <v>2.4769999999999999</v>
      </c>
      <c r="AB107" s="11">
        <v>0.156</v>
      </c>
      <c r="AC107" s="11">
        <v>8.5999999999999993E-2</v>
      </c>
    </row>
    <row r="108" spans="3:29" x14ac:dyDescent="0.25">
      <c r="C108" s="72"/>
      <c r="D108" s="1" t="s">
        <v>71</v>
      </c>
      <c r="E108" s="1">
        <v>2.214</v>
      </c>
      <c r="F108" s="72"/>
      <c r="J108" s="11" t="s">
        <v>185</v>
      </c>
      <c r="K108" s="11">
        <v>3.2965</v>
      </c>
      <c r="N108" s="11">
        <v>2.718</v>
      </c>
      <c r="O108" s="11">
        <v>3.407</v>
      </c>
      <c r="P108" s="11">
        <v>2.8650000000000002</v>
      </c>
      <c r="Q108" s="11">
        <v>3.85</v>
      </c>
      <c r="R108" s="11">
        <v>4.2569999999999997</v>
      </c>
      <c r="S108" s="11">
        <v>3.12</v>
      </c>
      <c r="T108" s="11">
        <v>3.1880000000000002</v>
      </c>
      <c r="U108" s="11">
        <v>3.492</v>
      </c>
      <c r="V108" s="42">
        <v>3.577</v>
      </c>
      <c r="W108" s="42">
        <v>2.673</v>
      </c>
      <c r="X108" s="11">
        <v>2.2229999999999999</v>
      </c>
      <c r="Y108" s="11">
        <v>1.82</v>
      </c>
      <c r="Z108" s="11">
        <v>8.5000000000000006E-2</v>
      </c>
      <c r="AA108" s="11">
        <v>1.472</v>
      </c>
      <c r="AB108" s="11">
        <v>0.30599999999999999</v>
      </c>
      <c r="AC108" s="11">
        <v>0.10299999999999999</v>
      </c>
    </row>
    <row r="109" spans="3:29" x14ac:dyDescent="0.25">
      <c r="C109" s="72">
        <v>3126</v>
      </c>
      <c r="D109" s="1" t="s">
        <v>3</v>
      </c>
      <c r="E109" s="1">
        <v>1.3420000000000001</v>
      </c>
      <c r="F109" s="72">
        <f t="shared" ref="F109" si="19">AVERAGE(E109:E116)</f>
        <v>1.72675</v>
      </c>
      <c r="J109" s="11">
        <v>3616</v>
      </c>
      <c r="K109" s="11">
        <v>3.280875</v>
      </c>
      <c r="N109" s="11">
        <v>3.427</v>
      </c>
      <c r="O109" s="11">
        <v>3.67</v>
      </c>
      <c r="P109" s="11">
        <v>3.39</v>
      </c>
      <c r="Q109" s="11">
        <v>2.415</v>
      </c>
      <c r="R109" s="11">
        <v>2.9689999999999999</v>
      </c>
      <c r="S109" s="11">
        <v>2.9510000000000001</v>
      </c>
      <c r="T109" s="11">
        <v>2.3759999999999999</v>
      </c>
      <c r="U109" s="11">
        <v>3.153</v>
      </c>
      <c r="V109" s="42">
        <v>2.5979999999999999</v>
      </c>
      <c r="W109" s="42">
        <v>2.746</v>
      </c>
      <c r="X109" s="11">
        <v>2.0089999999999999</v>
      </c>
      <c r="Y109" s="11">
        <v>1.903</v>
      </c>
      <c r="Z109" s="11">
        <v>1.5940000000000001</v>
      </c>
      <c r="AA109" s="11">
        <v>0.91300000000000003</v>
      </c>
      <c r="AB109" s="11">
        <v>8.5000000000000006E-2</v>
      </c>
      <c r="AC109" s="11">
        <v>0.153</v>
      </c>
    </row>
    <row r="110" spans="3:29" x14ac:dyDescent="0.25">
      <c r="C110" s="72"/>
      <c r="D110" s="1" t="s">
        <v>4</v>
      </c>
      <c r="E110" s="1">
        <v>1.458</v>
      </c>
      <c r="F110" s="72"/>
      <c r="J110" s="11">
        <v>4289</v>
      </c>
      <c r="K110" s="11">
        <v>3.042125</v>
      </c>
      <c r="N110" s="11">
        <v>3.3260000000000001</v>
      </c>
      <c r="O110" s="11">
        <v>3.4409999999999998</v>
      </c>
      <c r="P110" s="11">
        <v>2.8479999999999999</v>
      </c>
      <c r="Q110" s="11">
        <v>3.5750000000000002</v>
      </c>
      <c r="R110" s="11">
        <v>3.536</v>
      </c>
      <c r="S110" s="11">
        <v>2.9750000000000001</v>
      </c>
      <c r="T110" s="11">
        <v>2.9460000000000002</v>
      </c>
      <c r="U110" s="11">
        <v>2.5550000000000002</v>
      </c>
      <c r="V110" s="42">
        <v>2.3490000000000002</v>
      </c>
      <c r="W110" s="42">
        <v>3.0339999999999998</v>
      </c>
      <c r="X110" s="11">
        <v>1.98</v>
      </c>
      <c r="Y110" s="11">
        <v>1.627</v>
      </c>
      <c r="Z110" s="11">
        <v>1.31</v>
      </c>
      <c r="AA110" s="11">
        <v>1.0669999999999999</v>
      </c>
      <c r="AB110" s="11">
        <v>0.20300000000000001</v>
      </c>
      <c r="AC110" s="11">
        <v>5.0999999999999997E-2</v>
      </c>
    </row>
    <row r="111" spans="3:29" x14ac:dyDescent="0.25">
      <c r="C111" s="72"/>
      <c r="D111" s="1" t="s">
        <v>5</v>
      </c>
      <c r="E111" s="1">
        <v>1.82</v>
      </c>
      <c r="F111" s="72"/>
      <c r="J111" s="11">
        <v>3128</v>
      </c>
      <c r="K111" s="11">
        <v>2.9561249999999997</v>
      </c>
      <c r="N111" s="11">
        <v>4.0510000000000002</v>
      </c>
      <c r="O111" s="11">
        <v>2.8849999999999998</v>
      </c>
      <c r="P111" s="11">
        <v>3.5089999999999999</v>
      </c>
      <c r="Q111" s="11">
        <v>3.5950000000000002</v>
      </c>
      <c r="R111" s="11">
        <v>3.1190000000000002</v>
      </c>
      <c r="S111" s="11">
        <v>2.992</v>
      </c>
      <c r="T111" s="11">
        <v>2.6309999999999998</v>
      </c>
      <c r="U111" s="11">
        <v>2.153</v>
      </c>
      <c r="V111" s="42">
        <v>2.27</v>
      </c>
      <c r="W111" s="42">
        <v>3.0859999999999999</v>
      </c>
      <c r="X111" s="11">
        <v>2.2330000000000001</v>
      </c>
      <c r="Y111" s="11">
        <v>1.7629999999999999</v>
      </c>
      <c r="Z111" s="11">
        <v>1.6120000000000001</v>
      </c>
      <c r="AA111" s="11">
        <v>1.179</v>
      </c>
      <c r="AB111" s="11">
        <v>9.9000000000000005E-2</v>
      </c>
      <c r="AC111" s="11">
        <v>3.7999999999999999E-2</v>
      </c>
    </row>
    <row r="112" spans="3:29" x14ac:dyDescent="0.25">
      <c r="C112" s="72"/>
      <c r="D112" s="1" t="s">
        <v>6</v>
      </c>
      <c r="E112" s="1">
        <v>1.903</v>
      </c>
      <c r="F112" s="72"/>
      <c r="J112" s="11">
        <v>3813</v>
      </c>
      <c r="K112" s="11">
        <v>2.8893749999999998</v>
      </c>
      <c r="N112" s="11">
        <v>3.746</v>
      </c>
      <c r="O112" s="11">
        <v>4.0359999999999996</v>
      </c>
      <c r="P112" s="11">
        <v>3.5179999999999998</v>
      </c>
      <c r="Q112" s="11">
        <v>3.274</v>
      </c>
      <c r="R112" s="11">
        <v>3.29</v>
      </c>
      <c r="S112" s="11">
        <v>3.36</v>
      </c>
      <c r="T112" s="11">
        <v>2.8660000000000001</v>
      </c>
      <c r="U112" s="11">
        <v>3.2210000000000001</v>
      </c>
      <c r="V112" s="42">
        <v>2.9620000000000002</v>
      </c>
      <c r="W112" s="42">
        <v>2.3959999999999999</v>
      </c>
      <c r="X112" s="11">
        <v>3.4750000000000001</v>
      </c>
      <c r="Y112" s="11">
        <v>2.1360000000000001</v>
      </c>
      <c r="Z112" s="11">
        <v>1.6950000000000001</v>
      </c>
      <c r="AA112" s="11">
        <v>1.1870000000000001</v>
      </c>
      <c r="AB112" s="11">
        <v>0.23499999999999999</v>
      </c>
      <c r="AC112" s="11">
        <v>8.5000000000000006E-2</v>
      </c>
    </row>
    <row r="113" spans="3:29" x14ac:dyDescent="0.25">
      <c r="C113" s="72"/>
      <c r="D113" s="1" t="s">
        <v>63</v>
      </c>
      <c r="E113" s="1">
        <v>1.627</v>
      </c>
      <c r="F113" s="72"/>
      <c r="J113" s="11">
        <v>3118</v>
      </c>
      <c r="K113" s="11">
        <v>2.5086249999999999</v>
      </c>
      <c r="N113" s="11">
        <v>4.3079999999999998</v>
      </c>
      <c r="O113" s="11">
        <v>3.1280000000000001</v>
      </c>
      <c r="P113" s="11">
        <v>3.4849999999999999</v>
      </c>
      <c r="Q113" s="11">
        <v>3.66</v>
      </c>
      <c r="R113" s="11">
        <v>2.649</v>
      </c>
      <c r="S113" s="11">
        <v>3.036</v>
      </c>
      <c r="T113" s="11">
        <v>3.1709999999999998</v>
      </c>
      <c r="U113" s="11">
        <v>2.9670000000000001</v>
      </c>
      <c r="V113" s="42">
        <v>2.214</v>
      </c>
      <c r="W113" s="42">
        <v>0.32600000000000001</v>
      </c>
      <c r="X113" s="11">
        <v>1.681</v>
      </c>
      <c r="Y113" s="11">
        <v>1.7649999999999999</v>
      </c>
      <c r="Z113" s="11">
        <v>2.1419999999999999</v>
      </c>
      <c r="AA113" s="11">
        <v>0.91900000000000004</v>
      </c>
      <c r="AB113" s="11">
        <v>0.17299999999999999</v>
      </c>
      <c r="AC113" s="11">
        <v>7.0000000000000007E-2</v>
      </c>
    </row>
    <row r="114" spans="3:29" x14ac:dyDescent="0.25">
      <c r="C114" s="72"/>
      <c r="D114" s="1" t="s">
        <v>47</v>
      </c>
      <c r="E114" s="1">
        <v>1.7629999999999999</v>
      </c>
      <c r="F114" s="72"/>
      <c r="J114" s="11">
        <v>3815</v>
      </c>
      <c r="K114" s="11">
        <v>2.2132499999999999</v>
      </c>
      <c r="X114" s="11"/>
      <c r="Y114" s="11"/>
      <c r="Z114" s="11"/>
      <c r="AA114" s="11"/>
      <c r="AB114" s="11"/>
      <c r="AC114" s="11"/>
    </row>
    <row r="115" spans="3:29" x14ac:dyDescent="0.25">
      <c r="C115" s="72"/>
      <c r="D115" s="1" t="s">
        <v>70</v>
      </c>
      <c r="E115" s="1">
        <v>2.1360000000000001</v>
      </c>
      <c r="F115" s="72"/>
      <c r="J115" s="11">
        <v>3885</v>
      </c>
      <c r="K115" s="11">
        <v>2.1847500000000002</v>
      </c>
      <c r="X115" s="11"/>
      <c r="Y115" s="11"/>
      <c r="Z115" s="11"/>
      <c r="AA115" s="11"/>
      <c r="AB115" s="11"/>
      <c r="AC115" s="11"/>
    </row>
    <row r="116" spans="3:29" x14ac:dyDescent="0.25">
      <c r="C116" s="72"/>
      <c r="D116" s="1" t="s">
        <v>71</v>
      </c>
      <c r="E116" s="1">
        <v>1.7649999999999999</v>
      </c>
      <c r="F116" s="72"/>
      <c r="J116" s="11">
        <v>3126</v>
      </c>
      <c r="K116" s="11">
        <v>1.72675</v>
      </c>
      <c r="X116" s="11"/>
      <c r="Y116" s="11"/>
      <c r="Z116" s="11"/>
      <c r="AA116" s="11"/>
      <c r="AB116" s="11"/>
      <c r="AC116" s="11"/>
    </row>
    <row r="117" spans="3:29" x14ac:dyDescent="0.25">
      <c r="C117" s="72">
        <v>3128</v>
      </c>
      <c r="D117" s="1" t="s">
        <v>3</v>
      </c>
      <c r="E117" s="1">
        <v>3.3450000000000002</v>
      </c>
      <c r="F117" s="72">
        <f t="shared" ref="F117" si="20">AVERAGE(E117:E124)</f>
        <v>2.9561249999999997</v>
      </c>
      <c r="J117" s="11">
        <v>3772</v>
      </c>
      <c r="K117" s="11">
        <v>1.524125</v>
      </c>
      <c r="X117" s="11"/>
      <c r="Y117" s="11"/>
      <c r="Z117" s="11"/>
      <c r="AA117" s="11"/>
      <c r="AB117" s="11"/>
      <c r="AC117" s="11"/>
    </row>
    <row r="118" spans="3:29" x14ac:dyDescent="0.25">
      <c r="C118" s="72"/>
      <c r="D118" s="1" t="s">
        <v>4</v>
      </c>
      <c r="E118" s="1">
        <v>3.1259999999999999</v>
      </c>
      <c r="F118" s="72"/>
      <c r="J118" s="11">
        <v>4290</v>
      </c>
      <c r="K118" s="11">
        <v>1.1943750000000002</v>
      </c>
      <c r="X118" s="11"/>
      <c r="Y118" s="11"/>
      <c r="Z118" s="11"/>
      <c r="AA118" s="11"/>
      <c r="AB118" s="11"/>
      <c r="AC118" s="11"/>
    </row>
    <row r="119" spans="3:29" x14ac:dyDescent="0.25">
      <c r="C119" s="72"/>
      <c r="D119" s="1" t="s">
        <v>5</v>
      </c>
      <c r="E119" s="1">
        <v>3.1880000000000002</v>
      </c>
      <c r="F119" s="72"/>
      <c r="J119" s="11" t="s">
        <v>184</v>
      </c>
      <c r="K119" s="11">
        <v>0.22362500000000002</v>
      </c>
      <c r="X119" s="11"/>
      <c r="Y119" s="11"/>
      <c r="Z119" s="11"/>
      <c r="AA119" s="11"/>
      <c r="AB119" s="11"/>
      <c r="AC119" s="11"/>
    </row>
    <row r="120" spans="3:29" x14ac:dyDescent="0.25">
      <c r="C120" s="72"/>
      <c r="D120" s="1" t="s">
        <v>6</v>
      </c>
      <c r="E120" s="1">
        <v>2.3759999999999999</v>
      </c>
      <c r="F120" s="72"/>
      <c r="J120" s="11" t="s">
        <v>183</v>
      </c>
      <c r="K120" s="11">
        <v>8.3999999999999991E-2</v>
      </c>
      <c r="X120" s="11"/>
      <c r="Y120" s="11"/>
      <c r="Z120" s="11"/>
      <c r="AA120" s="11"/>
      <c r="AB120" s="11"/>
      <c r="AC120" s="11"/>
    </row>
    <row r="121" spans="3:29" x14ac:dyDescent="0.25">
      <c r="C121" s="72"/>
      <c r="D121" s="1" t="s">
        <v>63</v>
      </c>
      <c r="E121" s="1">
        <v>2.9460000000000002</v>
      </c>
      <c r="F121" s="72"/>
      <c r="X121" s="11"/>
      <c r="Y121" s="11"/>
      <c r="Z121" s="11"/>
      <c r="AA121" s="11"/>
      <c r="AB121" s="11"/>
      <c r="AC121" s="11"/>
    </row>
    <row r="122" spans="3:29" x14ac:dyDescent="0.25">
      <c r="C122" s="72"/>
      <c r="D122" s="1" t="s">
        <v>47</v>
      </c>
      <c r="E122" s="1">
        <v>2.6309999999999998</v>
      </c>
      <c r="F122" s="72"/>
      <c r="X122" s="11"/>
      <c r="Y122" s="11"/>
      <c r="Z122" s="11"/>
      <c r="AA122" s="11"/>
      <c r="AB122" s="11"/>
      <c r="AC122" s="11"/>
    </row>
    <row r="123" spans="3:29" x14ac:dyDescent="0.25">
      <c r="C123" s="72"/>
      <c r="D123" s="1" t="s">
        <v>70</v>
      </c>
      <c r="E123" s="1">
        <v>2.8660000000000001</v>
      </c>
      <c r="F123" s="72"/>
      <c r="X123" s="11"/>
      <c r="Y123" s="11"/>
      <c r="Z123" s="11"/>
      <c r="AA123" s="11"/>
      <c r="AB123" s="11"/>
      <c r="AC123" s="11"/>
    </row>
    <row r="124" spans="3:29" x14ac:dyDescent="0.25">
      <c r="C124" s="72"/>
      <c r="D124" s="1" t="s">
        <v>71</v>
      </c>
      <c r="E124" s="1">
        <v>3.1709999999999998</v>
      </c>
      <c r="F124" s="72"/>
      <c r="X124" s="11"/>
      <c r="Y124" s="11"/>
      <c r="Z124" s="11"/>
      <c r="AA124" s="11"/>
      <c r="AB124" s="11"/>
      <c r="AC124" s="11"/>
    </row>
    <row r="125" spans="3:29" x14ac:dyDescent="0.25">
      <c r="C125" s="72">
        <v>3616</v>
      </c>
      <c r="D125" s="1" t="s">
        <v>3</v>
      </c>
      <c r="E125" s="1">
        <v>3.0590000000000002</v>
      </c>
      <c r="F125" s="72">
        <f t="shared" ref="F125" si="21">AVERAGE(E125:E132)</f>
        <v>3.280875</v>
      </c>
      <c r="X125" s="11"/>
      <c r="Y125" s="11"/>
      <c r="Z125" s="11"/>
      <c r="AA125" s="11"/>
      <c r="AB125" s="11"/>
      <c r="AC125" s="11"/>
    </row>
    <row r="126" spans="3:29" x14ac:dyDescent="0.25">
      <c r="C126" s="72"/>
      <c r="D126" s="1" t="s">
        <v>4</v>
      </c>
      <c r="E126" s="1">
        <v>3.3679999999999999</v>
      </c>
      <c r="F126" s="72"/>
      <c r="X126" s="11"/>
      <c r="Y126" s="11"/>
      <c r="Z126" s="11"/>
      <c r="AA126" s="11"/>
      <c r="AB126" s="11"/>
      <c r="AC126" s="11"/>
    </row>
    <row r="127" spans="3:29" x14ac:dyDescent="0.25">
      <c r="C127" s="72"/>
      <c r="D127" s="1" t="s">
        <v>5</v>
      </c>
      <c r="E127" s="1">
        <v>4.2569999999999997</v>
      </c>
      <c r="F127" s="72"/>
      <c r="X127" s="11"/>
      <c r="Y127" s="11"/>
      <c r="Z127" s="11"/>
      <c r="AA127" s="11"/>
      <c r="AB127" s="11"/>
      <c r="AC127" s="11"/>
    </row>
    <row r="128" spans="3:29" x14ac:dyDescent="0.25">
      <c r="C128" s="72"/>
      <c r="D128" s="1" t="s">
        <v>6</v>
      </c>
      <c r="E128" s="1">
        <v>2.9689999999999999</v>
      </c>
      <c r="F128" s="72"/>
      <c r="X128" s="11"/>
      <c r="Y128" s="11"/>
      <c r="Z128" s="11"/>
      <c r="AA128" s="11"/>
      <c r="AB128" s="11"/>
      <c r="AC128" s="11"/>
    </row>
    <row r="129" spans="3:29" x14ac:dyDescent="0.25">
      <c r="C129" s="72"/>
      <c r="D129" s="1" t="s">
        <v>63</v>
      </c>
      <c r="E129" s="1">
        <v>3.536</v>
      </c>
      <c r="F129" s="72"/>
      <c r="X129" s="11"/>
      <c r="Y129" s="11"/>
      <c r="Z129" s="11"/>
      <c r="AA129" s="11"/>
      <c r="AB129" s="11"/>
      <c r="AC129" s="11"/>
    </row>
    <row r="130" spans="3:29" x14ac:dyDescent="0.25">
      <c r="C130" s="72"/>
      <c r="D130" s="1" t="s">
        <v>47</v>
      </c>
      <c r="E130" s="1">
        <v>3.1190000000000002</v>
      </c>
      <c r="F130" s="72"/>
      <c r="X130" s="11"/>
      <c r="Y130" s="11"/>
      <c r="Z130" s="11"/>
      <c r="AA130" s="11"/>
      <c r="AB130" s="11"/>
      <c r="AC130" s="11"/>
    </row>
    <row r="131" spans="3:29" x14ac:dyDescent="0.25">
      <c r="C131" s="72"/>
      <c r="D131" s="1" t="s">
        <v>70</v>
      </c>
      <c r="E131" s="1">
        <v>3.29</v>
      </c>
      <c r="F131" s="72"/>
      <c r="X131" s="11"/>
      <c r="Y131" s="11"/>
      <c r="Z131" s="11"/>
      <c r="AA131" s="11"/>
      <c r="AB131" s="11"/>
      <c r="AC131" s="11"/>
    </row>
    <row r="132" spans="3:29" x14ac:dyDescent="0.25">
      <c r="C132" s="72"/>
      <c r="D132" s="1" t="s">
        <v>71</v>
      </c>
      <c r="E132" s="1">
        <v>2.649</v>
      </c>
      <c r="F132" s="72"/>
      <c r="X132" s="11"/>
      <c r="Y132" s="11"/>
      <c r="Z132" s="11"/>
      <c r="AA132" s="11"/>
      <c r="AB132" s="11"/>
      <c r="AC132" s="11"/>
    </row>
    <row r="133" spans="3:29" x14ac:dyDescent="0.25">
      <c r="C133" s="72">
        <v>3687</v>
      </c>
      <c r="D133" s="1" t="s">
        <v>3</v>
      </c>
      <c r="E133" s="1">
        <v>3.8879999999999999</v>
      </c>
      <c r="F133" s="72">
        <f t="shared" ref="F133" si="22">AVERAGE(E133:E140)</f>
        <v>3.6012499999999998</v>
      </c>
      <c r="X133" s="11"/>
      <c r="Y133" s="11"/>
      <c r="Z133" s="11"/>
      <c r="AA133" s="11"/>
      <c r="AB133" s="11"/>
      <c r="AC133" s="11"/>
    </row>
    <row r="134" spans="3:29" x14ac:dyDescent="0.25">
      <c r="C134" s="72"/>
      <c r="D134" s="1" t="s">
        <v>4</v>
      </c>
      <c r="E134" s="1">
        <v>3.3460000000000001</v>
      </c>
      <c r="F134" s="72"/>
      <c r="X134" s="11"/>
      <c r="Y134" s="11"/>
      <c r="Z134" s="11"/>
      <c r="AA134" s="11"/>
      <c r="AB134" s="11"/>
      <c r="AC134" s="11"/>
    </row>
    <row r="135" spans="3:29" x14ac:dyDescent="0.25">
      <c r="C135" s="72"/>
      <c r="D135" s="1" t="s">
        <v>5</v>
      </c>
      <c r="E135" s="1">
        <v>2.718</v>
      </c>
      <c r="F135" s="72"/>
      <c r="X135" s="11"/>
      <c r="Y135" s="11"/>
      <c r="Z135" s="11"/>
      <c r="AA135" s="11"/>
      <c r="AB135" s="11"/>
      <c r="AC135" s="11"/>
    </row>
    <row r="136" spans="3:29" x14ac:dyDescent="0.25">
      <c r="C136" s="72"/>
      <c r="D136" s="1" t="s">
        <v>6</v>
      </c>
      <c r="E136" s="1">
        <v>3.427</v>
      </c>
      <c r="F136" s="72"/>
      <c r="X136" s="11"/>
      <c r="Y136" s="11"/>
      <c r="Z136" s="11"/>
      <c r="AA136" s="11"/>
      <c r="AB136" s="11"/>
      <c r="AC136" s="11"/>
    </row>
    <row r="137" spans="3:29" x14ac:dyDescent="0.25">
      <c r="C137" s="72"/>
      <c r="D137" s="1" t="s">
        <v>63</v>
      </c>
      <c r="E137" s="1">
        <v>3.3260000000000001</v>
      </c>
      <c r="F137" s="72"/>
      <c r="X137" s="11"/>
      <c r="Y137" s="11"/>
      <c r="Z137" s="11"/>
      <c r="AA137" s="11"/>
      <c r="AB137" s="11"/>
      <c r="AC137" s="11"/>
    </row>
    <row r="138" spans="3:29" x14ac:dyDescent="0.25">
      <c r="C138" s="72"/>
      <c r="D138" s="1" t="s">
        <v>47</v>
      </c>
      <c r="E138" s="1">
        <v>4.0510000000000002</v>
      </c>
      <c r="F138" s="72"/>
      <c r="X138" s="11"/>
      <c r="Y138" s="11"/>
      <c r="Z138" s="11"/>
      <c r="AA138" s="11"/>
      <c r="AB138" s="11"/>
      <c r="AC138" s="11"/>
    </row>
    <row r="139" spans="3:29" x14ac:dyDescent="0.25">
      <c r="C139" s="72"/>
      <c r="D139" s="1" t="s">
        <v>70</v>
      </c>
      <c r="E139" s="1">
        <v>3.746</v>
      </c>
      <c r="F139" s="72"/>
      <c r="X139" s="11"/>
      <c r="Y139" s="11"/>
      <c r="Z139" s="11"/>
      <c r="AA139" s="11"/>
      <c r="AB139" s="11"/>
      <c r="AC139" s="11"/>
    </row>
    <row r="140" spans="3:29" x14ac:dyDescent="0.25">
      <c r="C140" s="72"/>
      <c r="D140" s="1" t="s">
        <v>71</v>
      </c>
      <c r="E140" s="1">
        <v>4.3079999999999998</v>
      </c>
      <c r="F140" s="72"/>
      <c r="X140" s="11"/>
      <c r="Y140" s="11"/>
      <c r="Z140" s="11"/>
      <c r="AA140" s="11"/>
      <c r="AB140" s="11"/>
      <c r="AC140" s="11"/>
    </row>
    <row r="141" spans="3:29" x14ac:dyDescent="0.25">
      <c r="C141" s="72" t="s">
        <v>185</v>
      </c>
      <c r="D141" s="1" t="s">
        <v>3</v>
      </c>
      <c r="E141" s="1">
        <v>2.9329999999999998</v>
      </c>
      <c r="F141" s="72">
        <f t="shared" ref="F141" si="23">AVERAGE(E141:E148)</f>
        <v>3.2965</v>
      </c>
      <c r="X141" s="11"/>
      <c r="Y141" s="11"/>
      <c r="Z141" s="11"/>
      <c r="AA141" s="11"/>
      <c r="AB141" s="11"/>
      <c r="AC141" s="11"/>
    </row>
    <row r="142" spans="3:29" x14ac:dyDescent="0.25">
      <c r="C142" s="72"/>
      <c r="D142" s="1" t="s">
        <v>4</v>
      </c>
      <c r="E142" s="1">
        <v>3.07</v>
      </c>
      <c r="F142" s="72"/>
      <c r="X142" s="11"/>
      <c r="Y142" s="11"/>
      <c r="Z142" s="11"/>
      <c r="AA142" s="11"/>
      <c r="AB142" s="11"/>
      <c r="AC142" s="11"/>
    </row>
    <row r="143" spans="3:29" x14ac:dyDescent="0.25">
      <c r="C143" s="72"/>
      <c r="D143" s="1" t="s">
        <v>5</v>
      </c>
      <c r="E143" s="1">
        <v>3.85</v>
      </c>
      <c r="F143" s="72"/>
      <c r="X143" s="11"/>
      <c r="Y143" s="11"/>
      <c r="Z143" s="11"/>
      <c r="AA143" s="11"/>
      <c r="AB143" s="11"/>
      <c r="AC143" s="11"/>
    </row>
    <row r="144" spans="3:29" x14ac:dyDescent="0.25">
      <c r="C144" s="72"/>
      <c r="D144" s="1" t="s">
        <v>6</v>
      </c>
      <c r="E144" s="1">
        <v>2.415</v>
      </c>
      <c r="F144" s="72"/>
      <c r="X144" s="11"/>
      <c r="Y144" s="11"/>
      <c r="Z144" s="11"/>
      <c r="AA144" s="11"/>
      <c r="AB144" s="11"/>
      <c r="AC144" s="11"/>
    </row>
    <row r="145" spans="3:29" x14ac:dyDescent="0.25">
      <c r="C145" s="72"/>
      <c r="D145" s="1" t="s">
        <v>63</v>
      </c>
      <c r="E145" s="1">
        <v>3.5750000000000002</v>
      </c>
      <c r="F145" s="72"/>
      <c r="X145" s="11"/>
      <c r="Y145" s="11"/>
      <c r="Z145" s="11"/>
      <c r="AA145" s="11"/>
      <c r="AB145" s="11"/>
      <c r="AC145" s="11"/>
    </row>
    <row r="146" spans="3:29" x14ac:dyDescent="0.25">
      <c r="C146" s="72"/>
      <c r="D146" s="1" t="s">
        <v>47</v>
      </c>
      <c r="E146" s="1">
        <v>3.5950000000000002</v>
      </c>
      <c r="F146" s="72"/>
      <c r="X146" s="11"/>
      <c r="Y146" s="11"/>
      <c r="Z146" s="11"/>
      <c r="AA146" s="11"/>
      <c r="AB146" s="11"/>
      <c r="AC146" s="11"/>
    </row>
    <row r="147" spans="3:29" x14ac:dyDescent="0.25">
      <c r="C147" s="72"/>
      <c r="D147" s="1" t="s">
        <v>70</v>
      </c>
      <c r="E147" s="1">
        <v>3.274</v>
      </c>
      <c r="F147" s="72"/>
      <c r="X147" s="11"/>
      <c r="Y147" s="11"/>
      <c r="Z147" s="11"/>
      <c r="AA147" s="11"/>
      <c r="AB147" s="11"/>
      <c r="AC147" s="11"/>
    </row>
    <row r="148" spans="3:29" x14ac:dyDescent="0.25">
      <c r="C148" s="72"/>
      <c r="D148" s="1" t="s">
        <v>71</v>
      </c>
      <c r="E148" s="1">
        <v>3.66</v>
      </c>
      <c r="F148" s="72"/>
      <c r="X148" s="11"/>
      <c r="Y148" s="11"/>
      <c r="Z148" s="11"/>
      <c r="AA148" s="11"/>
      <c r="AB148" s="11"/>
      <c r="AC148" s="11"/>
    </row>
    <row r="149" spans="3:29" x14ac:dyDescent="0.25">
      <c r="C149" s="72" t="s">
        <v>186</v>
      </c>
      <c r="D149" s="1" t="s">
        <v>3</v>
      </c>
      <c r="E149" s="1">
        <v>3.153</v>
      </c>
      <c r="F149" s="72">
        <f t="shared" ref="F149" si="24">AVERAGE(E149:E156)</f>
        <v>3.4503750000000002</v>
      </c>
      <c r="X149" s="11"/>
      <c r="Y149" s="11"/>
      <c r="Z149" s="11"/>
      <c r="AA149" s="11"/>
      <c r="AB149" s="11"/>
      <c r="AC149" s="11"/>
    </row>
    <row r="150" spans="3:29" x14ac:dyDescent="0.25">
      <c r="C150" s="72"/>
      <c r="D150" s="1" t="s">
        <v>4</v>
      </c>
      <c r="E150" s="1">
        <v>3.883</v>
      </c>
      <c r="F150" s="72"/>
      <c r="X150" s="11"/>
      <c r="Y150" s="11"/>
      <c r="Z150" s="11"/>
      <c r="AA150" s="11"/>
      <c r="AB150" s="11"/>
      <c r="AC150" s="11"/>
    </row>
    <row r="151" spans="3:29" x14ac:dyDescent="0.25">
      <c r="C151" s="72"/>
      <c r="D151" s="1" t="s">
        <v>5</v>
      </c>
      <c r="E151" s="1">
        <v>3.407</v>
      </c>
      <c r="F151" s="72"/>
      <c r="X151" s="11"/>
      <c r="Y151" s="11"/>
      <c r="Z151" s="11"/>
      <c r="AA151" s="11"/>
      <c r="AB151" s="11"/>
      <c r="AC151" s="11"/>
    </row>
    <row r="152" spans="3:29" x14ac:dyDescent="0.25">
      <c r="C152" s="72"/>
      <c r="D152" s="1" t="s">
        <v>6</v>
      </c>
      <c r="E152" s="1">
        <v>3.67</v>
      </c>
      <c r="F152" s="72"/>
      <c r="X152" s="11"/>
      <c r="Y152" s="11"/>
      <c r="Z152" s="11"/>
      <c r="AA152" s="11"/>
      <c r="AB152" s="11"/>
      <c r="AC152" s="11"/>
    </row>
    <row r="153" spans="3:29" x14ac:dyDescent="0.25">
      <c r="C153" s="72"/>
      <c r="D153" s="1" t="s">
        <v>63</v>
      </c>
      <c r="E153" s="1">
        <v>3.4409999999999998</v>
      </c>
      <c r="F153" s="72"/>
      <c r="X153" s="11"/>
      <c r="Y153" s="11"/>
      <c r="Z153" s="11"/>
      <c r="AA153" s="11"/>
      <c r="AB153" s="11"/>
      <c r="AC153" s="11"/>
    </row>
    <row r="154" spans="3:29" x14ac:dyDescent="0.25">
      <c r="C154" s="72"/>
      <c r="D154" s="1" t="s">
        <v>47</v>
      </c>
      <c r="E154" s="1">
        <v>2.8849999999999998</v>
      </c>
      <c r="F154" s="72"/>
      <c r="X154" s="11"/>
      <c r="Y154" s="11"/>
      <c r="Z154" s="11"/>
      <c r="AA154" s="11"/>
      <c r="AB154" s="11"/>
      <c r="AC154" s="11"/>
    </row>
    <row r="155" spans="3:29" x14ac:dyDescent="0.25">
      <c r="C155" s="72"/>
      <c r="D155" s="1" t="s">
        <v>70</v>
      </c>
      <c r="E155" s="1">
        <v>4.0359999999999996</v>
      </c>
      <c r="F155" s="72"/>
      <c r="X155" s="11"/>
      <c r="Y155" s="11"/>
      <c r="Z155" s="11"/>
      <c r="AA155" s="11"/>
      <c r="AB155" s="11"/>
      <c r="AC155" s="11"/>
    </row>
    <row r="156" spans="3:29" x14ac:dyDescent="0.25">
      <c r="C156" s="72"/>
      <c r="D156" s="1" t="s">
        <v>71</v>
      </c>
      <c r="E156" s="1">
        <v>3.1280000000000001</v>
      </c>
      <c r="F156" s="72"/>
      <c r="X156" s="11"/>
      <c r="Y156" s="11"/>
      <c r="Z156" s="11"/>
      <c r="AA156" s="11"/>
      <c r="AB156" s="11"/>
      <c r="AC156" s="11"/>
    </row>
    <row r="157" spans="3:29" x14ac:dyDescent="0.25">
      <c r="C157" s="73">
        <v>3772</v>
      </c>
      <c r="D157" s="1" t="s">
        <v>3</v>
      </c>
      <c r="E157" s="1">
        <v>1.94</v>
      </c>
      <c r="F157" s="72">
        <f t="shared" ref="F157" si="25">AVERAGE(E157:E164)</f>
        <v>1.524125</v>
      </c>
      <c r="X157" s="11"/>
      <c r="Y157" s="11"/>
      <c r="Z157" s="11"/>
      <c r="AA157" s="11"/>
      <c r="AB157" s="11"/>
      <c r="AC157" s="11"/>
    </row>
    <row r="158" spans="3:29" x14ac:dyDescent="0.25">
      <c r="C158" s="74"/>
      <c r="D158" s="1" t="s">
        <v>4</v>
      </c>
      <c r="E158" s="1">
        <v>1.8149999999999999</v>
      </c>
      <c r="F158" s="72"/>
      <c r="X158" s="11"/>
      <c r="Y158" s="11"/>
      <c r="Z158" s="11"/>
      <c r="AA158" s="11"/>
      <c r="AB158" s="11"/>
      <c r="AC158" s="11"/>
    </row>
    <row r="159" spans="3:29" x14ac:dyDescent="0.25">
      <c r="C159" s="74"/>
      <c r="D159" s="1" t="s">
        <v>5</v>
      </c>
      <c r="E159" s="1">
        <v>8.5000000000000006E-2</v>
      </c>
      <c r="F159" s="72"/>
      <c r="X159" s="11"/>
      <c r="Y159" s="11"/>
      <c r="Z159" s="11"/>
      <c r="AA159" s="11"/>
      <c r="AB159" s="11"/>
      <c r="AC159" s="11"/>
    </row>
    <row r="160" spans="3:29" x14ac:dyDescent="0.25">
      <c r="C160" s="74"/>
      <c r="D160" s="1" t="s">
        <v>6</v>
      </c>
      <c r="E160" s="1">
        <v>1.5940000000000001</v>
      </c>
      <c r="F160" s="72"/>
      <c r="X160" s="11"/>
      <c r="Y160" s="11"/>
      <c r="Z160" s="11"/>
      <c r="AA160" s="11"/>
      <c r="AB160" s="11"/>
      <c r="AC160" s="11"/>
    </row>
    <row r="161" spans="3:29" x14ac:dyDescent="0.25">
      <c r="C161" s="74"/>
      <c r="D161" s="1" t="s">
        <v>63</v>
      </c>
      <c r="E161" s="1">
        <v>1.31</v>
      </c>
      <c r="F161" s="72"/>
      <c r="X161" s="11"/>
      <c r="Y161" s="11"/>
      <c r="Z161" s="11"/>
      <c r="AA161" s="11"/>
      <c r="AB161" s="11"/>
      <c r="AC161" s="11"/>
    </row>
    <row r="162" spans="3:29" x14ac:dyDescent="0.25">
      <c r="C162" s="74"/>
      <c r="D162" s="1" t="s">
        <v>47</v>
      </c>
      <c r="E162" s="1">
        <v>1.6120000000000001</v>
      </c>
      <c r="F162" s="72"/>
      <c r="X162" s="11"/>
      <c r="Y162" s="11"/>
      <c r="Z162" s="11"/>
      <c r="AA162" s="11"/>
      <c r="AB162" s="11"/>
      <c r="AC162" s="11"/>
    </row>
    <row r="163" spans="3:29" x14ac:dyDescent="0.25">
      <c r="C163" s="74"/>
      <c r="D163" s="1" t="s">
        <v>70</v>
      </c>
      <c r="E163" s="1">
        <v>1.6950000000000001</v>
      </c>
      <c r="F163" s="72"/>
      <c r="X163" s="11"/>
      <c r="Y163" s="11"/>
      <c r="Z163" s="11"/>
      <c r="AA163" s="11"/>
      <c r="AB163" s="11"/>
      <c r="AC163" s="11"/>
    </row>
    <row r="164" spans="3:29" x14ac:dyDescent="0.25">
      <c r="C164" s="75"/>
      <c r="D164" s="1" t="s">
        <v>71</v>
      </c>
      <c r="E164" s="1">
        <v>2.1419999999999999</v>
      </c>
      <c r="F164" s="72"/>
      <c r="X164" s="11"/>
      <c r="Y164" s="11"/>
      <c r="Z164" s="11"/>
      <c r="AA164" s="11"/>
      <c r="AB164" s="11"/>
      <c r="AC164" s="11"/>
    </row>
    <row r="165" spans="3:29" x14ac:dyDescent="0.25">
      <c r="C165" s="73">
        <v>3813</v>
      </c>
      <c r="D165" s="1" t="s">
        <v>3</v>
      </c>
      <c r="E165" s="1">
        <v>2.843</v>
      </c>
      <c r="F165" s="72">
        <f t="shared" ref="F165" si="26">AVERAGE(E165:E172)</f>
        <v>2.8893749999999998</v>
      </c>
      <c r="X165" s="11"/>
      <c r="Y165" s="11"/>
      <c r="Z165" s="11"/>
      <c r="AA165" s="11"/>
      <c r="AB165" s="11"/>
      <c r="AC165" s="11"/>
    </row>
    <row r="166" spans="3:29" x14ac:dyDescent="0.25">
      <c r="C166" s="74"/>
      <c r="D166" s="1" t="s">
        <v>4</v>
      </c>
      <c r="E166" s="1">
        <v>2.7309999999999999</v>
      </c>
      <c r="F166" s="72"/>
      <c r="X166" s="11"/>
      <c r="Y166" s="11"/>
      <c r="Z166" s="11"/>
      <c r="AA166" s="11"/>
      <c r="AB166" s="11"/>
      <c r="AC166" s="11"/>
    </row>
    <row r="167" spans="3:29" x14ac:dyDescent="0.25">
      <c r="C167" s="74"/>
      <c r="D167" s="1" t="s">
        <v>5</v>
      </c>
      <c r="E167" s="1">
        <v>3.492</v>
      </c>
      <c r="F167" s="72"/>
      <c r="X167" s="11"/>
      <c r="Y167" s="11"/>
      <c r="Z167" s="11"/>
      <c r="AA167" s="11"/>
      <c r="AB167" s="11"/>
      <c r="AC167" s="11"/>
    </row>
    <row r="168" spans="3:29" x14ac:dyDescent="0.25">
      <c r="C168" s="74"/>
      <c r="D168" s="1" t="s">
        <v>6</v>
      </c>
      <c r="E168" s="1">
        <v>3.153</v>
      </c>
      <c r="F168" s="72"/>
      <c r="X168" s="11"/>
      <c r="Y168" s="11"/>
      <c r="Z168" s="11"/>
      <c r="AA168" s="11"/>
      <c r="AB168" s="11"/>
      <c r="AC168" s="11"/>
    </row>
    <row r="169" spans="3:29" x14ac:dyDescent="0.25">
      <c r="C169" s="74"/>
      <c r="D169" s="1" t="s">
        <v>63</v>
      </c>
      <c r="E169" s="1">
        <v>2.5550000000000002</v>
      </c>
      <c r="F169" s="72"/>
      <c r="X169" s="11"/>
      <c r="Y169" s="11"/>
      <c r="Z169" s="11"/>
      <c r="AA169" s="11"/>
      <c r="AB169" s="11"/>
      <c r="AC169" s="11"/>
    </row>
    <row r="170" spans="3:29" x14ac:dyDescent="0.25">
      <c r="C170" s="74"/>
      <c r="D170" s="1" t="s">
        <v>47</v>
      </c>
      <c r="E170" s="1">
        <v>2.153</v>
      </c>
      <c r="F170" s="72"/>
      <c r="X170" s="11"/>
      <c r="Y170" s="11"/>
      <c r="Z170" s="11"/>
      <c r="AA170" s="11"/>
      <c r="AB170" s="11"/>
      <c r="AC170" s="11"/>
    </row>
    <row r="171" spans="3:29" x14ac:dyDescent="0.25">
      <c r="C171" s="74"/>
      <c r="D171" s="1" t="s">
        <v>70</v>
      </c>
      <c r="E171" s="1">
        <v>3.2210000000000001</v>
      </c>
      <c r="F171" s="72"/>
      <c r="X171" s="11"/>
      <c r="Y171" s="11"/>
      <c r="Z171" s="11"/>
      <c r="AA171" s="11"/>
      <c r="AB171" s="11"/>
      <c r="AC171" s="11"/>
    </row>
    <row r="172" spans="3:29" x14ac:dyDescent="0.25">
      <c r="C172" s="75"/>
      <c r="D172" s="1" t="s">
        <v>71</v>
      </c>
      <c r="E172" s="1">
        <v>2.9670000000000001</v>
      </c>
      <c r="F172" s="72"/>
    </row>
    <row r="173" spans="3:29" x14ac:dyDescent="0.25">
      <c r="C173" s="73">
        <v>3815</v>
      </c>
      <c r="D173" s="1" t="s">
        <v>3</v>
      </c>
      <c r="E173" s="1">
        <v>3.1019999999999999</v>
      </c>
      <c r="F173" s="72">
        <f t="shared" ref="F173" si="27">AVERAGE(E173:E180)</f>
        <v>2.2132499999999999</v>
      </c>
    </row>
    <row r="174" spans="3:29" x14ac:dyDescent="0.25">
      <c r="C174" s="74"/>
      <c r="D174" s="1" t="s">
        <v>4</v>
      </c>
      <c r="E174" s="1">
        <v>0.34300000000000003</v>
      </c>
      <c r="F174" s="72"/>
    </row>
    <row r="175" spans="3:29" x14ac:dyDescent="0.25">
      <c r="C175" s="74"/>
      <c r="D175" s="1" t="s">
        <v>5</v>
      </c>
      <c r="E175" s="1">
        <v>2.673</v>
      </c>
      <c r="F175" s="72"/>
    </row>
    <row r="176" spans="3:29" x14ac:dyDescent="0.25">
      <c r="C176" s="74"/>
      <c r="D176" s="1" t="s">
        <v>6</v>
      </c>
      <c r="E176" s="1">
        <v>2.746</v>
      </c>
      <c r="F176" s="72"/>
    </row>
    <row r="177" spans="3:6" x14ac:dyDescent="0.25">
      <c r="C177" s="74"/>
      <c r="D177" s="1" t="s">
        <v>63</v>
      </c>
      <c r="E177" s="1">
        <v>3.0339999999999998</v>
      </c>
      <c r="F177" s="72"/>
    </row>
    <row r="178" spans="3:6" x14ac:dyDescent="0.25">
      <c r="C178" s="74"/>
      <c r="D178" s="1" t="s">
        <v>47</v>
      </c>
      <c r="E178" s="1">
        <v>3.0859999999999999</v>
      </c>
      <c r="F178" s="72"/>
    </row>
    <row r="179" spans="3:6" x14ac:dyDescent="0.25">
      <c r="C179" s="74"/>
      <c r="D179" s="1" t="s">
        <v>70</v>
      </c>
      <c r="E179" s="1">
        <v>2.3959999999999999</v>
      </c>
      <c r="F179" s="72"/>
    </row>
    <row r="180" spans="3:6" x14ac:dyDescent="0.25">
      <c r="C180" s="75"/>
      <c r="D180" s="1" t="s">
        <v>71</v>
      </c>
      <c r="E180" s="1">
        <v>0.32600000000000001</v>
      </c>
      <c r="F180" s="72"/>
    </row>
    <row r="181" spans="3:6" x14ac:dyDescent="0.25">
      <c r="C181" s="73">
        <v>3885</v>
      </c>
      <c r="D181" s="1" t="s">
        <v>3</v>
      </c>
      <c r="E181" s="1">
        <v>2.149</v>
      </c>
      <c r="F181" s="72">
        <f t="shared" ref="F181" si="28">AVERAGE(E181:E188)</f>
        <v>2.1847500000000002</v>
      </c>
    </row>
    <row r="182" spans="3:6" x14ac:dyDescent="0.25">
      <c r="C182" s="74"/>
      <c r="D182" s="1" t="s">
        <v>4</v>
      </c>
      <c r="E182" s="1">
        <v>1.728</v>
      </c>
      <c r="F182" s="72"/>
    </row>
    <row r="183" spans="3:6" x14ac:dyDescent="0.25">
      <c r="C183" s="74"/>
      <c r="D183" s="1" t="s">
        <v>5</v>
      </c>
      <c r="E183" s="1">
        <v>2.2229999999999999</v>
      </c>
      <c r="F183" s="72"/>
    </row>
    <row r="184" spans="3:6" x14ac:dyDescent="0.25">
      <c r="C184" s="74"/>
      <c r="D184" s="1" t="s">
        <v>6</v>
      </c>
      <c r="E184" s="1">
        <v>2.0089999999999999</v>
      </c>
      <c r="F184" s="72"/>
    </row>
    <row r="185" spans="3:6" x14ac:dyDescent="0.25">
      <c r="C185" s="74"/>
      <c r="D185" s="1" t="s">
        <v>63</v>
      </c>
      <c r="E185" s="1">
        <v>1.98</v>
      </c>
      <c r="F185" s="72"/>
    </row>
    <row r="186" spans="3:6" x14ac:dyDescent="0.25">
      <c r="C186" s="74"/>
      <c r="D186" s="1" t="s">
        <v>47</v>
      </c>
      <c r="E186" s="1">
        <v>2.2330000000000001</v>
      </c>
      <c r="F186" s="72"/>
    </row>
    <row r="187" spans="3:6" x14ac:dyDescent="0.25">
      <c r="C187" s="74"/>
      <c r="D187" s="1" t="s">
        <v>70</v>
      </c>
      <c r="E187" s="1">
        <v>3.4750000000000001</v>
      </c>
      <c r="F187" s="72"/>
    </row>
    <row r="188" spans="3:6" x14ac:dyDescent="0.25">
      <c r="C188" s="75"/>
      <c r="D188" s="1" t="s">
        <v>71</v>
      </c>
      <c r="E188" s="1">
        <v>1.681</v>
      </c>
      <c r="F188" s="72"/>
    </row>
    <row r="189" spans="3:6" x14ac:dyDescent="0.25">
      <c r="C189" s="73">
        <v>4289</v>
      </c>
      <c r="D189" s="1" t="s">
        <v>3</v>
      </c>
      <c r="E189" s="1">
        <v>3.2850000000000001</v>
      </c>
      <c r="F189" s="72">
        <f t="shared" ref="F189" si="29">AVERAGE(E189:E196)</f>
        <v>3.042125</v>
      </c>
    </row>
    <row r="190" spans="3:6" x14ac:dyDescent="0.25">
      <c r="C190" s="74"/>
      <c r="D190" s="1" t="s">
        <v>4</v>
      </c>
      <c r="E190" s="1">
        <v>2.6179999999999999</v>
      </c>
      <c r="F190" s="72"/>
    </row>
    <row r="191" spans="3:6" x14ac:dyDescent="0.25">
      <c r="C191" s="74"/>
      <c r="D191" s="1" t="s">
        <v>5</v>
      </c>
      <c r="E191" s="1">
        <v>3.12</v>
      </c>
      <c r="F191" s="72"/>
    </row>
    <row r="192" spans="3:6" x14ac:dyDescent="0.25">
      <c r="C192" s="74"/>
      <c r="D192" s="1" t="s">
        <v>6</v>
      </c>
      <c r="E192" s="1">
        <v>2.9510000000000001</v>
      </c>
      <c r="F192" s="72"/>
    </row>
    <row r="193" spans="3:6" x14ac:dyDescent="0.25">
      <c r="C193" s="74"/>
      <c r="D193" s="1" t="s">
        <v>63</v>
      </c>
      <c r="E193" s="1">
        <v>2.9750000000000001</v>
      </c>
      <c r="F193" s="72"/>
    </row>
    <row r="194" spans="3:6" x14ac:dyDescent="0.25">
      <c r="C194" s="74"/>
      <c r="D194" s="1" t="s">
        <v>47</v>
      </c>
      <c r="E194" s="1">
        <v>2.992</v>
      </c>
      <c r="F194" s="72"/>
    </row>
    <row r="195" spans="3:6" x14ac:dyDescent="0.25">
      <c r="C195" s="74"/>
      <c r="D195" s="1" t="s">
        <v>70</v>
      </c>
      <c r="E195" s="1">
        <v>3.36</v>
      </c>
      <c r="F195" s="72"/>
    </row>
    <row r="196" spans="3:6" x14ac:dyDescent="0.25">
      <c r="C196" s="75"/>
      <c r="D196" s="1" t="s">
        <v>71</v>
      </c>
      <c r="E196" s="1">
        <v>3.036</v>
      </c>
      <c r="F196" s="72"/>
    </row>
    <row r="197" spans="3:6" x14ac:dyDescent="0.25">
      <c r="C197" s="73">
        <v>4290</v>
      </c>
      <c r="D197" s="1" t="s">
        <v>3</v>
      </c>
      <c r="E197" s="1">
        <v>0.34100000000000003</v>
      </c>
      <c r="F197" s="72">
        <f t="shared" ref="F197" si="30">AVERAGE(E197:E204)</f>
        <v>1.1943750000000002</v>
      </c>
    </row>
    <row r="198" spans="3:6" x14ac:dyDescent="0.25">
      <c r="C198" s="74"/>
      <c r="D198" s="1" t="s">
        <v>4</v>
      </c>
      <c r="E198" s="1">
        <v>2.4769999999999999</v>
      </c>
      <c r="F198" s="72"/>
    </row>
    <row r="199" spans="3:6" x14ac:dyDescent="0.25">
      <c r="C199" s="74"/>
      <c r="D199" s="1" t="s">
        <v>5</v>
      </c>
      <c r="E199" s="1">
        <v>1.472</v>
      </c>
      <c r="F199" s="72"/>
    </row>
    <row r="200" spans="3:6" x14ac:dyDescent="0.25">
      <c r="C200" s="74"/>
      <c r="D200" s="1" t="s">
        <v>6</v>
      </c>
      <c r="E200" s="1">
        <v>0.91300000000000003</v>
      </c>
      <c r="F200" s="72"/>
    </row>
    <row r="201" spans="3:6" x14ac:dyDescent="0.25">
      <c r="C201" s="74"/>
      <c r="D201" s="1" t="s">
        <v>63</v>
      </c>
      <c r="E201" s="1">
        <v>1.0669999999999999</v>
      </c>
      <c r="F201" s="72"/>
    </row>
    <row r="202" spans="3:6" x14ac:dyDescent="0.25">
      <c r="C202" s="74"/>
      <c r="D202" s="1" t="s">
        <v>47</v>
      </c>
      <c r="E202" s="1">
        <v>1.179</v>
      </c>
      <c r="F202" s="72"/>
    </row>
    <row r="203" spans="3:6" x14ac:dyDescent="0.25">
      <c r="C203" s="74"/>
      <c r="D203" s="1" t="s">
        <v>70</v>
      </c>
      <c r="E203" s="1">
        <v>1.1870000000000001</v>
      </c>
      <c r="F203" s="72"/>
    </row>
    <row r="204" spans="3:6" x14ac:dyDescent="0.25">
      <c r="C204" s="75"/>
      <c r="D204" s="1" t="s">
        <v>71</v>
      </c>
      <c r="E204" s="1">
        <v>0.91900000000000004</v>
      </c>
      <c r="F204" s="72"/>
    </row>
    <row r="205" spans="3:6" x14ac:dyDescent="0.25">
      <c r="C205" s="73">
        <v>4291</v>
      </c>
      <c r="D205" s="1" t="s">
        <v>3</v>
      </c>
      <c r="E205" s="1">
        <v>3.3660000000000001</v>
      </c>
      <c r="F205" s="72">
        <f t="shared" ref="F205" si="31">AVERAGE(E205:E212)</f>
        <v>3.3116250000000003</v>
      </c>
    </row>
    <row r="206" spans="3:6" x14ac:dyDescent="0.25">
      <c r="C206" s="74"/>
      <c r="D206" s="1" t="s">
        <v>4</v>
      </c>
      <c r="E206" s="1">
        <v>3.512</v>
      </c>
      <c r="F206" s="72"/>
    </row>
    <row r="207" spans="3:6" x14ac:dyDescent="0.25">
      <c r="C207" s="74"/>
      <c r="D207" s="1" t="s">
        <v>5</v>
      </c>
      <c r="E207" s="1">
        <v>2.8650000000000002</v>
      </c>
      <c r="F207" s="72"/>
    </row>
    <row r="208" spans="3:6" x14ac:dyDescent="0.25">
      <c r="C208" s="74"/>
      <c r="D208" s="1" t="s">
        <v>6</v>
      </c>
      <c r="E208" s="1">
        <v>3.39</v>
      </c>
      <c r="F208" s="72"/>
    </row>
    <row r="209" spans="3:15" x14ac:dyDescent="0.25">
      <c r="C209" s="74"/>
      <c r="D209" s="1" t="s">
        <v>63</v>
      </c>
      <c r="E209" s="1">
        <v>2.8479999999999999</v>
      </c>
      <c r="F209" s="72"/>
    </row>
    <row r="210" spans="3:15" x14ac:dyDescent="0.25">
      <c r="C210" s="74"/>
      <c r="D210" s="1" t="s">
        <v>47</v>
      </c>
      <c r="E210" s="1">
        <v>3.5089999999999999</v>
      </c>
      <c r="F210" s="72"/>
    </row>
    <row r="211" spans="3:15" x14ac:dyDescent="0.25">
      <c r="C211" s="74"/>
      <c r="D211" s="1" t="s">
        <v>70</v>
      </c>
      <c r="E211" s="1">
        <v>3.5179999999999998</v>
      </c>
      <c r="F211" s="72"/>
    </row>
    <row r="212" spans="3:15" x14ac:dyDescent="0.25">
      <c r="C212" s="75"/>
      <c r="D212" s="1" t="s">
        <v>71</v>
      </c>
      <c r="E212" s="1">
        <v>3.4849999999999999</v>
      </c>
      <c r="F212" s="72"/>
    </row>
    <row r="213" spans="3:15" x14ac:dyDescent="0.25">
      <c r="C213" s="73" t="s">
        <v>183</v>
      </c>
      <c r="D213" s="1" t="s">
        <v>3</v>
      </c>
      <c r="E213" s="1">
        <v>8.5999999999999993E-2</v>
      </c>
      <c r="F213" s="72">
        <f t="shared" ref="F213" si="32">AVERAGE(E213:E220)</f>
        <v>8.3999999999999991E-2</v>
      </c>
    </row>
    <row r="214" spans="3:15" x14ac:dyDescent="0.25">
      <c r="C214" s="74"/>
      <c r="D214" s="1" t="s">
        <v>4</v>
      </c>
      <c r="E214" s="1">
        <v>8.5999999999999993E-2</v>
      </c>
      <c r="F214" s="72"/>
    </row>
    <row r="215" spans="3:15" x14ac:dyDescent="0.25">
      <c r="C215" s="74"/>
      <c r="D215" s="1" t="s">
        <v>5</v>
      </c>
      <c r="E215" s="1">
        <v>0.10299999999999999</v>
      </c>
      <c r="F215" s="72"/>
    </row>
    <row r="216" spans="3:15" x14ac:dyDescent="0.25">
      <c r="C216" s="74"/>
      <c r="D216" s="1" t="s">
        <v>6</v>
      </c>
      <c r="E216" s="1">
        <v>0.153</v>
      </c>
      <c r="F216" s="72"/>
      <c r="J216" s="11">
        <v>3687</v>
      </c>
      <c r="K216" s="11">
        <v>3.6012499999999998</v>
      </c>
    </row>
    <row r="217" spans="3:15" x14ac:dyDescent="0.25">
      <c r="C217" s="74"/>
      <c r="D217" s="1" t="s">
        <v>63</v>
      </c>
      <c r="E217" s="1">
        <v>5.0999999999999997E-2</v>
      </c>
      <c r="F217" s="72"/>
      <c r="J217" s="11">
        <v>3770</v>
      </c>
      <c r="K217" s="11">
        <v>3.4503750000000002</v>
      </c>
    </row>
    <row r="218" spans="3:15" x14ac:dyDescent="0.25">
      <c r="C218" s="74"/>
      <c r="D218" s="1" t="s">
        <v>47</v>
      </c>
      <c r="E218" s="1">
        <v>3.7999999999999999E-2</v>
      </c>
      <c r="F218" s="72"/>
      <c r="J218" s="11">
        <v>4291</v>
      </c>
      <c r="K218" s="11">
        <v>3.3116250000000003</v>
      </c>
      <c r="N218" s="11" t="s">
        <v>225</v>
      </c>
      <c r="O218" s="11">
        <v>3.4503750000000002</v>
      </c>
    </row>
    <row r="219" spans="3:15" x14ac:dyDescent="0.25">
      <c r="C219" s="74"/>
      <c r="D219" s="1" t="s">
        <v>70</v>
      </c>
      <c r="E219" s="1">
        <v>8.5000000000000006E-2</v>
      </c>
      <c r="F219" s="72"/>
      <c r="J219" s="11">
        <v>3616</v>
      </c>
      <c r="K219" s="11">
        <v>3.280875</v>
      </c>
      <c r="N219" s="11" t="s">
        <v>226</v>
      </c>
      <c r="O219" s="11">
        <v>3.2965</v>
      </c>
    </row>
    <row r="220" spans="3:15" x14ac:dyDescent="0.25">
      <c r="C220" s="75"/>
      <c r="D220" s="1" t="s">
        <v>71</v>
      </c>
      <c r="E220" s="1">
        <v>7.0000000000000007E-2</v>
      </c>
      <c r="F220" s="72"/>
      <c r="J220" s="11">
        <v>4289</v>
      </c>
      <c r="K220" s="11">
        <v>3.042125</v>
      </c>
      <c r="N220" s="11" t="s">
        <v>227</v>
      </c>
      <c r="O220" s="11">
        <v>0.22362500000000002</v>
      </c>
    </row>
    <row r="221" spans="3:15" x14ac:dyDescent="0.25">
      <c r="C221" s="73" t="s">
        <v>184</v>
      </c>
      <c r="D221" s="1" t="s">
        <v>3</v>
      </c>
      <c r="E221" s="1">
        <v>0.53200000000000003</v>
      </c>
      <c r="F221" s="72">
        <f>AVERAGE(E221:E228)</f>
        <v>0.22362500000000002</v>
      </c>
      <c r="J221" s="11">
        <v>3128</v>
      </c>
      <c r="K221" s="11">
        <v>2.9561249999999997</v>
      </c>
      <c r="N221" s="11" t="s">
        <v>228</v>
      </c>
      <c r="O221" s="11">
        <v>8.3999999999999991E-2</v>
      </c>
    </row>
    <row r="222" spans="3:15" x14ac:dyDescent="0.25">
      <c r="C222" s="74"/>
      <c r="D222" s="1" t="s">
        <v>4</v>
      </c>
      <c r="E222" s="1">
        <v>0.156</v>
      </c>
      <c r="F222" s="72"/>
      <c r="J222" s="11">
        <v>3813</v>
      </c>
      <c r="K222" s="11">
        <v>2.8893749999999998</v>
      </c>
    </row>
    <row r="223" spans="3:15" x14ac:dyDescent="0.25">
      <c r="C223" s="74"/>
      <c r="D223" s="1" t="s">
        <v>5</v>
      </c>
      <c r="E223" s="1">
        <v>0.30599999999999999</v>
      </c>
      <c r="F223" s="72"/>
      <c r="J223" s="11">
        <v>3118</v>
      </c>
      <c r="K223" s="11">
        <v>2.5086249999999999</v>
      </c>
    </row>
    <row r="224" spans="3:15" x14ac:dyDescent="0.25">
      <c r="C224" s="74"/>
      <c r="D224" s="1" t="s">
        <v>6</v>
      </c>
      <c r="E224" s="1">
        <v>8.5000000000000006E-2</v>
      </c>
      <c r="F224" s="72"/>
      <c r="J224" s="11">
        <v>3815</v>
      </c>
      <c r="K224" s="11">
        <v>2.2132499999999999</v>
      </c>
    </row>
    <row r="225" spans="3:20" x14ac:dyDescent="0.25">
      <c r="C225" s="74"/>
      <c r="D225" s="1" t="s">
        <v>63</v>
      </c>
      <c r="E225" s="1">
        <v>0.20300000000000001</v>
      </c>
      <c r="F225" s="72"/>
      <c r="J225" s="11">
        <v>3885</v>
      </c>
      <c r="K225" s="11">
        <v>2.1847500000000002</v>
      </c>
    </row>
    <row r="226" spans="3:20" x14ac:dyDescent="0.25">
      <c r="C226" s="74"/>
      <c r="D226" s="1" t="s">
        <v>47</v>
      </c>
      <c r="E226" s="1">
        <v>9.9000000000000005E-2</v>
      </c>
      <c r="F226" s="72"/>
      <c r="J226" s="11">
        <v>3126</v>
      </c>
      <c r="K226" s="11">
        <v>1.72675</v>
      </c>
    </row>
    <row r="227" spans="3:20" x14ac:dyDescent="0.25">
      <c r="C227" s="74"/>
      <c r="D227" s="1" t="s">
        <v>70</v>
      </c>
      <c r="E227" s="1">
        <v>0.23499999999999999</v>
      </c>
      <c r="F227" s="72"/>
      <c r="J227" s="11">
        <v>3772</v>
      </c>
      <c r="K227" s="11">
        <v>1.524125</v>
      </c>
    </row>
    <row r="228" spans="3:20" x14ac:dyDescent="0.25">
      <c r="C228" s="75"/>
      <c r="D228" s="1" t="s">
        <v>71</v>
      </c>
      <c r="E228" s="1">
        <v>0.17299999999999999</v>
      </c>
      <c r="F228" s="72"/>
      <c r="J228" s="11">
        <v>4290</v>
      </c>
      <c r="K228" s="11">
        <v>1.1943750000000002</v>
      </c>
    </row>
    <row r="229" spans="3:20" x14ac:dyDescent="0.25">
      <c r="J229" s="11" t="s">
        <v>2</v>
      </c>
      <c r="K229" s="11">
        <v>0.22362500000000002</v>
      </c>
    </row>
    <row r="237" spans="3:20" x14ac:dyDescent="0.25">
      <c r="C237" s="1"/>
      <c r="D237" s="1"/>
      <c r="E237" s="1"/>
      <c r="F237" s="1" t="s">
        <v>109</v>
      </c>
      <c r="G237" s="1" t="s">
        <v>108</v>
      </c>
      <c r="H237" s="1" t="s">
        <v>110</v>
      </c>
      <c r="I237" s="1" t="s">
        <v>111</v>
      </c>
      <c r="J237" s="1" t="s">
        <v>112</v>
      </c>
      <c r="K237" s="1" t="s">
        <v>113</v>
      </c>
      <c r="L237" s="1"/>
      <c r="M237" s="1"/>
      <c r="N237" s="1"/>
      <c r="O237" s="1" t="s">
        <v>145</v>
      </c>
      <c r="P237" s="1" t="s">
        <v>108</v>
      </c>
      <c r="Q237" s="1" t="s">
        <v>110</v>
      </c>
      <c r="R237" s="1" t="s">
        <v>146</v>
      </c>
      <c r="S237" s="1" t="s">
        <v>112</v>
      </c>
      <c r="T237" s="1" t="s">
        <v>113</v>
      </c>
    </row>
    <row r="238" spans="3:20" x14ac:dyDescent="0.25">
      <c r="C238" s="72" t="s">
        <v>192</v>
      </c>
      <c r="D238" s="72" t="s">
        <v>69</v>
      </c>
      <c r="E238" s="1" t="s">
        <v>3</v>
      </c>
      <c r="F238" s="1">
        <v>2.04</v>
      </c>
      <c r="G238" s="71">
        <f>AVERAGEA(F238:F241)</f>
        <v>2.3570000000000002</v>
      </c>
      <c r="H238" s="73">
        <f>AVERAGEA(G238:G253)</f>
        <v>2.1461874999999999</v>
      </c>
      <c r="I238" s="1">
        <v>2.698</v>
      </c>
      <c r="J238" s="71">
        <f>AVERAGEA(I238:I241)</f>
        <v>2.1727500000000002</v>
      </c>
      <c r="K238" s="73">
        <f>AVERAGEA(J238:J253)</f>
        <v>2.0991250000000004</v>
      </c>
      <c r="L238" s="72" t="s">
        <v>95</v>
      </c>
      <c r="M238" s="72" t="s">
        <v>69</v>
      </c>
      <c r="N238" s="1" t="s">
        <v>3</v>
      </c>
      <c r="O238" s="1">
        <f>(F238/H302)*100</f>
        <v>72.311577827994142</v>
      </c>
      <c r="P238" s="71">
        <f>AVERAGEA(O238:O241)</f>
        <v>83.548229872834412</v>
      </c>
      <c r="Q238" s="73">
        <f>AVERAGEA(P238:P253)</f>
        <v>76.075590411626564</v>
      </c>
      <c r="R238" s="1">
        <f>(I238/K302)*100</f>
        <v>111.16891143673871</v>
      </c>
      <c r="S238" s="71">
        <f>AVERAGEA(R238:R241)</f>
        <v>89.526409312147536</v>
      </c>
      <c r="T238" s="73">
        <f>AVERAGEA(S238:S253)</f>
        <v>86.492750637377384</v>
      </c>
    </row>
    <row r="239" spans="3:20" x14ac:dyDescent="0.25">
      <c r="C239" s="72"/>
      <c r="D239" s="72"/>
      <c r="E239" s="1" t="s">
        <v>4</v>
      </c>
      <c r="F239" s="1">
        <v>1.9279999999999999</v>
      </c>
      <c r="G239" s="71"/>
      <c r="H239" s="74"/>
      <c r="I239" s="1">
        <v>2.4169999999999998</v>
      </c>
      <c r="J239" s="71"/>
      <c r="K239" s="74"/>
      <c r="L239" s="72"/>
      <c r="M239" s="72"/>
      <c r="N239" s="1" t="s">
        <v>4</v>
      </c>
      <c r="O239" s="1">
        <f>(F239/H302)*100</f>
        <v>68.341530417829759</v>
      </c>
      <c r="P239" s="71"/>
      <c r="Q239" s="74"/>
      <c r="R239" s="1">
        <f>(I239/K302)*100</f>
        <v>99.590533336767024</v>
      </c>
      <c r="S239" s="71"/>
      <c r="T239" s="74"/>
    </row>
    <row r="240" spans="3:20" x14ac:dyDescent="0.25">
      <c r="C240" s="72"/>
      <c r="D240" s="72"/>
      <c r="E240" s="1" t="s">
        <v>5</v>
      </c>
      <c r="F240" s="1">
        <v>2.6459999999999999</v>
      </c>
      <c r="G240" s="71"/>
      <c r="H240" s="74"/>
      <c r="I240" s="1">
        <v>1.5449999999999999</v>
      </c>
      <c r="J240" s="71"/>
      <c r="K240" s="74"/>
      <c r="L240" s="72"/>
      <c r="M240" s="72"/>
      <c r="N240" s="1" t="s">
        <v>5</v>
      </c>
      <c r="O240" s="1">
        <f>(F240/H302)*100</f>
        <v>93.792370065133582</v>
      </c>
      <c r="P240" s="71"/>
      <c r="Q240" s="74"/>
      <c r="R240" s="1">
        <f>(I240/K302)*100</f>
        <v>63.66047745358091</v>
      </c>
      <c r="S240" s="71"/>
      <c r="T240" s="74"/>
    </row>
    <row r="241" spans="3:20" x14ac:dyDescent="0.25">
      <c r="C241" s="72"/>
      <c r="D241" s="72"/>
      <c r="E241" s="1" t="s">
        <v>6</v>
      </c>
      <c r="F241" s="1">
        <v>2.8140000000000001</v>
      </c>
      <c r="G241" s="71"/>
      <c r="H241" s="74"/>
      <c r="I241" s="1">
        <v>2.0310000000000001</v>
      </c>
      <c r="J241" s="71"/>
      <c r="K241" s="74"/>
      <c r="L241" s="72"/>
      <c r="M241" s="72"/>
      <c r="N241" s="1" t="s">
        <v>6</v>
      </c>
      <c r="O241" s="1">
        <f>(F241/H302)*100</f>
        <v>99.747441180380164</v>
      </c>
      <c r="P241" s="71"/>
      <c r="Q241" s="74"/>
      <c r="R241" s="1">
        <f>(I241/K302)*100</f>
        <v>83.685715021503455</v>
      </c>
      <c r="S241" s="71"/>
      <c r="T241" s="74"/>
    </row>
    <row r="242" spans="3:20" x14ac:dyDescent="0.25">
      <c r="C242" s="72"/>
      <c r="D242" s="72" t="s">
        <v>68</v>
      </c>
      <c r="E242" s="1" t="s">
        <v>3</v>
      </c>
      <c r="F242" s="1">
        <v>2.8029999999999999</v>
      </c>
      <c r="G242" s="71">
        <f>AVERAGEA(F242:F245)</f>
        <v>2.4112499999999999</v>
      </c>
      <c r="H242" s="74"/>
      <c r="I242" s="1">
        <v>2.4159999999999999</v>
      </c>
      <c r="J242" s="71">
        <f>AVERAGEA(I242:I245)</f>
        <v>2.1440000000000001</v>
      </c>
      <c r="K242" s="74"/>
      <c r="L242" s="72"/>
      <c r="M242" s="72" t="s">
        <v>68</v>
      </c>
      <c r="N242" s="1" t="s">
        <v>3</v>
      </c>
      <c r="O242" s="1">
        <f>(F242/H302)*100</f>
        <v>99.357525809739016</v>
      </c>
      <c r="P242" s="71">
        <f>AVERAGEA(O242:O245)</f>
        <v>85.471221587132788</v>
      </c>
      <c r="Q242" s="74"/>
      <c r="R242" s="1">
        <f>(I242/K302)*100</f>
        <v>99.549329144240431</v>
      </c>
      <c r="S242" s="71">
        <f>AVERAGEA(R242:R245)</f>
        <v>88.341788777008077</v>
      </c>
      <c r="T242" s="74"/>
    </row>
    <row r="243" spans="3:20" x14ac:dyDescent="0.25">
      <c r="C243" s="72"/>
      <c r="D243" s="72"/>
      <c r="E243" s="1" t="s">
        <v>4</v>
      </c>
      <c r="F243" s="1">
        <v>2.218</v>
      </c>
      <c r="G243" s="71"/>
      <c r="H243" s="74"/>
      <c r="I243" s="1">
        <v>1.903</v>
      </c>
      <c r="J243" s="71"/>
      <c r="K243" s="74"/>
      <c r="L243" s="72"/>
      <c r="M243" s="72"/>
      <c r="N243" s="1" t="s">
        <v>4</v>
      </c>
      <c r="O243" s="1">
        <f>(F243/H302)*100</f>
        <v>78.621117462005401</v>
      </c>
      <c r="P243" s="71"/>
      <c r="Q243" s="74"/>
      <c r="R243" s="1">
        <f>(I243/K302)*100</f>
        <v>78.411578378099975</v>
      </c>
      <c r="S243" s="71"/>
      <c r="T243" s="74"/>
    </row>
    <row r="244" spans="3:20" x14ac:dyDescent="0.25">
      <c r="C244" s="72"/>
      <c r="D244" s="72"/>
      <c r="E244" s="1" t="s">
        <v>5</v>
      </c>
      <c r="F244" s="1">
        <v>2.129</v>
      </c>
      <c r="G244" s="71"/>
      <c r="H244" s="74"/>
      <c r="I244" s="1">
        <v>1.9570000000000001</v>
      </c>
      <c r="J244" s="71"/>
      <c r="K244" s="74"/>
      <c r="L244" s="72"/>
      <c r="M244" s="72"/>
      <c r="N244" s="1" t="s">
        <v>5</v>
      </c>
      <c r="O244" s="1">
        <f>(F244/H302)*100</f>
        <v>75.466347644999772</v>
      </c>
      <c r="P244" s="71"/>
      <c r="Q244" s="74"/>
      <c r="R244" s="1">
        <f>(I244/K302)*100</f>
        <v>80.636604774535826</v>
      </c>
      <c r="S244" s="71"/>
      <c r="T244" s="74"/>
    </row>
    <row r="245" spans="3:20" x14ac:dyDescent="0.25">
      <c r="C245" s="72"/>
      <c r="D245" s="72"/>
      <c r="E245" s="1" t="s">
        <v>6</v>
      </c>
      <c r="F245" s="1">
        <v>2.4950000000000001</v>
      </c>
      <c r="G245" s="71"/>
      <c r="H245" s="74"/>
      <c r="I245" s="1">
        <v>2.2999999999999998</v>
      </c>
      <c r="J245" s="71"/>
      <c r="K245" s="74"/>
      <c r="L245" s="72"/>
      <c r="M245" s="72"/>
      <c r="N245" s="1" t="s">
        <v>6</v>
      </c>
      <c r="O245" s="1">
        <f>(F245/H302)*100</f>
        <v>88.439895431786965</v>
      </c>
      <c r="P245" s="71"/>
      <c r="Q245" s="74"/>
      <c r="R245" s="1">
        <f>(I245/K302)*100</f>
        <v>94.769642811156046</v>
      </c>
      <c r="S245" s="71"/>
      <c r="T245" s="74"/>
    </row>
    <row r="246" spans="3:20" x14ac:dyDescent="0.25">
      <c r="C246" s="72"/>
      <c r="D246" s="72" t="s">
        <v>66</v>
      </c>
      <c r="E246" s="1" t="s">
        <v>3</v>
      </c>
      <c r="F246" s="1">
        <v>2.2559999999999998</v>
      </c>
      <c r="G246" s="71">
        <f>AVERAGEA(F246:F249)</f>
        <v>1.863</v>
      </c>
      <c r="H246" s="74"/>
      <c r="I246" s="1">
        <v>1.679</v>
      </c>
      <c r="J246" s="71">
        <f>AVERAGEA(I246:I249)</f>
        <v>2.1135000000000002</v>
      </c>
      <c r="K246" s="74"/>
      <c r="L246" s="72"/>
      <c r="M246" s="72" t="s">
        <v>66</v>
      </c>
      <c r="N246" s="1" t="s">
        <v>3</v>
      </c>
      <c r="O246" s="1">
        <f>(F246/H302)*100</f>
        <v>79.968097833311163</v>
      </c>
      <c r="P246" s="71">
        <f>AVERAGEA(O246:O249)</f>
        <v>66.037485045859356</v>
      </c>
      <c r="Q246" s="74"/>
      <c r="R246" s="1">
        <f>(I246/K302)*100</f>
        <v>69.181839252143916</v>
      </c>
      <c r="S246" s="71">
        <f>AVERAGEA(R246:R249)</f>
        <v>87.085060904947085</v>
      </c>
      <c r="T246" s="74"/>
    </row>
    <row r="247" spans="3:20" x14ac:dyDescent="0.25">
      <c r="C247" s="72"/>
      <c r="D247" s="72"/>
      <c r="E247" s="1" t="s">
        <v>4</v>
      </c>
      <c r="F247" s="1">
        <v>1.222</v>
      </c>
      <c r="G247" s="71"/>
      <c r="H247" s="74"/>
      <c r="I247" s="1">
        <v>1.7290000000000001</v>
      </c>
      <c r="J247" s="71"/>
      <c r="K247" s="74"/>
      <c r="L247" s="72"/>
      <c r="M247" s="72"/>
      <c r="N247" s="1" t="s">
        <v>4</v>
      </c>
      <c r="O247" s="1">
        <f>(F247/H302)*100</f>
        <v>43.316052993043549</v>
      </c>
      <c r="P247" s="71"/>
      <c r="Q247" s="74"/>
      <c r="R247" s="1">
        <f>(I247/K302)*100</f>
        <v>71.242048878473398</v>
      </c>
      <c r="S247" s="71"/>
      <c r="T247" s="74"/>
    </row>
    <row r="248" spans="3:20" x14ac:dyDescent="0.25">
      <c r="C248" s="72"/>
      <c r="D248" s="72"/>
      <c r="E248" s="1" t="s">
        <v>5</v>
      </c>
      <c r="F248" s="1">
        <v>1.7</v>
      </c>
      <c r="G248" s="71"/>
      <c r="H248" s="74"/>
      <c r="I248" s="1">
        <v>2.73</v>
      </c>
      <c r="J248" s="71"/>
      <c r="K248" s="74"/>
      <c r="L248" s="72"/>
      <c r="M248" s="72"/>
      <c r="N248" s="1" t="s">
        <v>5</v>
      </c>
      <c r="O248" s="1">
        <f>(F248/H302)*100</f>
        <v>60.259648189995119</v>
      </c>
      <c r="P248" s="71"/>
      <c r="Q248" s="74"/>
      <c r="R248" s="1">
        <f>(I248/K302)*100</f>
        <v>112.48744559758957</v>
      </c>
      <c r="S248" s="71"/>
      <c r="T248" s="74"/>
    </row>
    <row r="249" spans="3:20" x14ac:dyDescent="0.25">
      <c r="C249" s="72"/>
      <c r="D249" s="72"/>
      <c r="E249" s="1" t="s">
        <v>6</v>
      </c>
      <c r="F249" s="1">
        <v>2.274</v>
      </c>
      <c r="G249" s="71"/>
      <c r="H249" s="74"/>
      <c r="I249" s="1">
        <v>2.3159999999999998</v>
      </c>
      <c r="J249" s="71"/>
      <c r="K249" s="74"/>
      <c r="L249" s="72"/>
      <c r="M249" s="72"/>
      <c r="N249" s="1" t="s">
        <v>6</v>
      </c>
      <c r="O249" s="1">
        <f>(F249/H302)*100</f>
        <v>80.606141167087586</v>
      </c>
      <c r="P249" s="71"/>
      <c r="Q249" s="74"/>
      <c r="R249" s="1">
        <f>(I249/K302)*100</f>
        <v>95.428909891581469</v>
      </c>
      <c r="S249" s="71"/>
      <c r="T249" s="74"/>
    </row>
    <row r="250" spans="3:20" x14ac:dyDescent="0.25">
      <c r="C250" s="72"/>
      <c r="D250" s="72" t="s">
        <v>67</v>
      </c>
      <c r="E250" s="1" t="s">
        <v>3</v>
      </c>
      <c r="F250" s="1">
        <v>2.052</v>
      </c>
      <c r="G250" s="71">
        <f>AVERAGEA(F250:F253)</f>
        <v>1.9535</v>
      </c>
      <c r="H250" s="74"/>
      <c r="I250" s="1">
        <v>1.7150000000000001</v>
      </c>
      <c r="J250" s="71">
        <f>AVERAGEA(I250:I253)</f>
        <v>1.9662499999999998</v>
      </c>
      <c r="K250" s="74"/>
      <c r="L250" s="72"/>
      <c r="M250" s="72" t="s">
        <v>67</v>
      </c>
      <c r="N250" s="1" t="s">
        <v>3</v>
      </c>
      <c r="O250" s="1">
        <f>(F250/H302)*100</f>
        <v>72.736940050511762</v>
      </c>
      <c r="P250" s="71">
        <f>AVERAGEA(O250:O253)</f>
        <v>69.245425140679686</v>
      </c>
      <c r="Q250" s="74"/>
      <c r="R250" s="1">
        <f>(I250/K302)*100</f>
        <v>70.665190183101146</v>
      </c>
      <c r="S250" s="71">
        <f>AVERAGEA(R250:R253)</f>
        <v>81.017743555406781</v>
      </c>
      <c r="T250" s="74"/>
    </row>
    <row r="251" spans="3:20" x14ac:dyDescent="0.25">
      <c r="C251" s="72"/>
      <c r="D251" s="72"/>
      <c r="E251" s="1" t="s">
        <v>4</v>
      </c>
      <c r="F251" s="1">
        <v>1.853</v>
      </c>
      <c r="G251" s="71"/>
      <c r="H251" s="74"/>
      <c r="I251" s="1">
        <v>2.4790000000000001</v>
      </c>
      <c r="J251" s="71"/>
      <c r="K251" s="74"/>
      <c r="L251" s="72"/>
      <c r="M251" s="72"/>
      <c r="N251" s="1" t="s">
        <v>4</v>
      </c>
      <c r="O251" s="1">
        <f>(F251/H302)*100</f>
        <v>65.683016527094679</v>
      </c>
      <c r="P251" s="71"/>
      <c r="Q251" s="74"/>
      <c r="R251" s="1">
        <f>(I251/K302)*100</f>
        <v>102.14519327341559</v>
      </c>
      <c r="S251" s="71"/>
      <c r="T251" s="74"/>
    </row>
    <row r="252" spans="3:20" x14ac:dyDescent="0.25">
      <c r="C252" s="72"/>
      <c r="D252" s="72"/>
      <c r="E252" s="1" t="s">
        <v>5</v>
      </c>
      <c r="F252" s="1">
        <v>1.875</v>
      </c>
      <c r="G252" s="71"/>
      <c r="H252" s="74"/>
      <c r="I252" s="1">
        <v>1.73</v>
      </c>
      <c r="J252" s="71"/>
      <c r="K252" s="74"/>
      <c r="L252" s="72"/>
      <c r="M252" s="72"/>
      <c r="N252" s="1" t="s">
        <v>5</v>
      </c>
      <c r="O252" s="1">
        <f>(F252/H302)*100</f>
        <v>66.462847268376962</v>
      </c>
      <c r="P252" s="71"/>
      <c r="Q252" s="74"/>
      <c r="R252" s="1">
        <f>(I252/K302)*100</f>
        <v>71.28325307099999</v>
      </c>
      <c r="S252" s="71"/>
      <c r="T252" s="74"/>
    </row>
    <row r="253" spans="3:20" x14ac:dyDescent="0.25">
      <c r="C253" s="72"/>
      <c r="D253" s="72"/>
      <c r="E253" s="1" t="s">
        <v>6</v>
      </c>
      <c r="F253" s="1">
        <v>2.0339999999999998</v>
      </c>
      <c r="G253" s="71"/>
      <c r="H253" s="75"/>
      <c r="I253" s="1">
        <v>1.9410000000000001</v>
      </c>
      <c r="J253" s="71"/>
      <c r="K253" s="75"/>
      <c r="L253" s="72"/>
      <c r="M253" s="72"/>
      <c r="N253" s="1" t="s">
        <v>6</v>
      </c>
      <c r="O253" s="1">
        <f>(F253/H302)*100</f>
        <v>72.098896716735325</v>
      </c>
      <c r="P253" s="71"/>
      <c r="Q253" s="75"/>
      <c r="R253" s="1">
        <f>(I253/K302)*100</f>
        <v>79.977337694110389</v>
      </c>
      <c r="S253" s="71"/>
      <c r="T253" s="75"/>
    </row>
    <row r="254" spans="3:20" x14ac:dyDescent="0.25">
      <c r="C254" s="72" t="s">
        <v>96</v>
      </c>
      <c r="D254" s="72" t="s">
        <v>69</v>
      </c>
      <c r="E254" s="1" t="s">
        <v>3</v>
      </c>
      <c r="F254" s="1">
        <v>2.2709999999999999</v>
      </c>
      <c r="G254" s="71">
        <f>AVERAGEA(F254:F257)</f>
        <v>2.3842499999999998</v>
      </c>
      <c r="H254" s="73">
        <f>AVERAGEA(G254:G269)</f>
        <v>2.2675624999999999</v>
      </c>
      <c r="I254" s="1">
        <v>1.1839999999999999</v>
      </c>
      <c r="J254" s="71">
        <f>AVERAGEA(I254:I257)</f>
        <v>1.5575000000000001</v>
      </c>
      <c r="K254" s="73">
        <f>AVERAGEA(J254:J269)</f>
        <v>1.4098125000000001</v>
      </c>
      <c r="L254" s="72" t="s">
        <v>96</v>
      </c>
      <c r="M254" s="72" t="s">
        <v>69</v>
      </c>
      <c r="N254" s="1" t="s">
        <v>3</v>
      </c>
      <c r="O254" s="1">
        <f>(F254/H302)*100</f>
        <v>80.499800611458184</v>
      </c>
      <c r="P254" s="71">
        <f>AVERAGEA(O254:O257)</f>
        <v>84.514156586468147</v>
      </c>
      <c r="Q254" s="73">
        <f>AVERAGEA(P254:P269)</f>
        <v>80.37795205813282</v>
      </c>
      <c r="R254" s="1">
        <f>(I254/K302)*100</f>
        <v>48.785763951482068</v>
      </c>
      <c r="S254" s="71">
        <f>AVERAGEA(R254:R257)</f>
        <v>64.17552986016328</v>
      </c>
      <c r="T254" s="73">
        <f>AVERAGEA(S254:S269)</f>
        <v>58.090185676392579</v>
      </c>
    </row>
    <row r="255" spans="3:20" x14ac:dyDescent="0.25">
      <c r="C255" s="72"/>
      <c r="D255" s="72"/>
      <c r="E255" s="1" t="s">
        <v>4</v>
      </c>
      <c r="F255" s="1">
        <v>3.0609999999999999</v>
      </c>
      <c r="G255" s="71"/>
      <c r="H255" s="74"/>
      <c r="I255" s="1">
        <v>1.6970000000000001</v>
      </c>
      <c r="J255" s="71"/>
      <c r="K255" s="74"/>
      <c r="L255" s="72"/>
      <c r="M255" s="72"/>
      <c r="N255" s="1" t="s">
        <v>4</v>
      </c>
      <c r="O255" s="1">
        <f>(F255/H302)*100</f>
        <v>108.50281359386769</v>
      </c>
      <c r="P255" s="71"/>
      <c r="Q255" s="74"/>
      <c r="R255" s="1">
        <f>(I255/K302)*100</f>
        <v>69.923514717622524</v>
      </c>
      <c r="S255" s="71"/>
      <c r="T255" s="74"/>
    </row>
    <row r="256" spans="3:20" x14ac:dyDescent="0.25">
      <c r="C256" s="72"/>
      <c r="D256" s="72"/>
      <c r="E256" s="1" t="s">
        <v>5</v>
      </c>
      <c r="F256" s="1">
        <v>2.41</v>
      </c>
      <c r="G256" s="71"/>
      <c r="H256" s="74"/>
      <c r="I256" s="1">
        <v>1.466</v>
      </c>
      <c r="J256" s="71"/>
      <c r="K256" s="74"/>
      <c r="L256" s="72"/>
      <c r="M256" s="72"/>
      <c r="N256" s="1" t="s">
        <v>5</v>
      </c>
      <c r="O256" s="1">
        <f>(F256/H302)*100</f>
        <v>85.426913022287195</v>
      </c>
      <c r="P256" s="71"/>
      <c r="Q256" s="74"/>
      <c r="R256" s="1">
        <f>(I256/K302)*100</f>
        <v>60.405346243980333</v>
      </c>
      <c r="S256" s="71"/>
      <c r="T256" s="74"/>
    </row>
    <row r="257" spans="3:20" x14ac:dyDescent="0.25">
      <c r="C257" s="72"/>
      <c r="D257" s="72"/>
      <c r="E257" s="1" t="s">
        <v>6</v>
      </c>
      <c r="F257" s="1">
        <v>1.7949999999999999</v>
      </c>
      <c r="G257" s="71"/>
      <c r="H257" s="74"/>
      <c r="I257" s="1">
        <v>1.883</v>
      </c>
      <c r="J257" s="71"/>
      <c r="K257" s="74"/>
      <c r="L257" s="72"/>
      <c r="M257" s="72"/>
      <c r="N257" s="1" t="s">
        <v>6</v>
      </c>
      <c r="O257" s="1">
        <f>(F257/H302)*100</f>
        <v>63.627099118259544</v>
      </c>
      <c r="P257" s="71"/>
      <c r="Q257" s="74"/>
      <c r="R257" s="1">
        <f>(I257/K302)*100</f>
        <v>77.587494527568197</v>
      </c>
      <c r="S257" s="71"/>
      <c r="T257" s="74"/>
    </row>
    <row r="258" spans="3:20" x14ac:dyDescent="0.25">
      <c r="C258" s="72"/>
      <c r="D258" s="72" t="s">
        <v>68</v>
      </c>
      <c r="E258" s="1" t="s">
        <v>3</v>
      </c>
      <c r="F258" s="1">
        <v>2.5590000000000002</v>
      </c>
      <c r="G258" s="71">
        <f>AVERAGEA(F258:F261)</f>
        <v>2.4780000000000002</v>
      </c>
      <c r="H258" s="74"/>
      <c r="I258" s="1">
        <v>1.323</v>
      </c>
      <c r="J258" s="71">
        <f>AVERAGEA(I258:I261)</f>
        <v>1.294</v>
      </c>
      <c r="K258" s="74"/>
      <c r="L258" s="72"/>
      <c r="M258" s="72" t="s">
        <v>68</v>
      </c>
      <c r="N258" s="1" t="s">
        <v>3</v>
      </c>
      <c r="O258" s="1">
        <f>(F258/H302)*100</f>
        <v>90.708493951880897</v>
      </c>
      <c r="P258" s="71">
        <f>AVERAGEA(O258:O261)</f>
        <v>87.837298949887</v>
      </c>
      <c r="Q258" s="74"/>
      <c r="R258" s="1">
        <f>(I258/K302)*100</f>
        <v>54.513146712678015</v>
      </c>
      <c r="S258" s="71">
        <f>AVERAGEA(R258:R261)</f>
        <v>53.318225129406926</v>
      </c>
      <c r="T258" s="74"/>
    </row>
    <row r="259" spans="3:20" x14ac:dyDescent="0.25">
      <c r="C259" s="72"/>
      <c r="D259" s="72"/>
      <c r="E259" s="1" t="s">
        <v>4</v>
      </c>
      <c r="F259" s="1">
        <v>2.4950000000000001</v>
      </c>
      <c r="G259" s="71"/>
      <c r="H259" s="74"/>
      <c r="I259" s="1">
        <v>1.4750000000000001</v>
      </c>
      <c r="J259" s="71"/>
      <c r="K259" s="74"/>
      <c r="L259" s="72"/>
      <c r="M259" s="72"/>
      <c r="N259" s="1" t="s">
        <v>4</v>
      </c>
      <c r="O259" s="1">
        <f>(F259/H302)*100</f>
        <v>88.439895431786965</v>
      </c>
      <c r="P259" s="71"/>
      <c r="Q259" s="74"/>
      <c r="R259" s="1">
        <f>(I259/K302)*100</f>
        <v>60.776183976719643</v>
      </c>
      <c r="S259" s="71"/>
      <c r="T259" s="74"/>
    </row>
    <row r="260" spans="3:20" x14ac:dyDescent="0.25">
      <c r="C260" s="72"/>
      <c r="D260" s="72"/>
      <c r="E260" s="1" t="s">
        <v>5</v>
      </c>
      <c r="F260" s="1">
        <v>2.4929999999999999</v>
      </c>
      <c r="G260" s="71"/>
      <c r="H260" s="74"/>
      <c r="I260" s="1">
        <v>1.17</v>
      </c>
      <c r="J260" s="71"/>
      <c r="K260" s="74"/>
      <c r="L260" s="72"/>
      <c r="M260" s="72"/>
      <c r="N260" s="1" t="s">
        <v>5</v>
      </c>
      <c r="O260" s="1">
        <f>(F260/H302)*100</f>
        <v>88.369001728034007</v>
      </c>
      <c r="P260" s="71"/>
      <c r="Q260" s="74"/>
      <c r="R260" s="1">
        <f>(I260/K302)*100</f>
        <v>48.208905256109816</v>
      </c>
      <c r="S260" s="71"/>
      <c r="T260" s="74"/>
    </row>
    <row r="261" spans="3:20" x14ac:dyDescent="0.25">
      <c r="C261" s="72"/>
      <c r="D261" s="72"/>
      <c r="E261" s="2" t="s">
        <v>6</v>
      </c>
      <c r="F261" s="1">
        <v>2.3650000000000002</v>
      </c>
      <c r="G261" s="71"/>
      <c r="H261" s="74"/>
      <c r="I261" s="1">
        <v>1.208</v>
      </c>
      <c r="J261" s="71"/>
      <c r="K261" s="74"/>
      <c r="L261" s="72"/>
      <c r="M261" s="72"/>
      <c r="N261" s="2" t="s">
        <v>6</v>
      </c>
      <c r="O261" s="1">
        <f>(F261/H302)*100</f>
        <v>83.831804687846159</v>
      </c>
      <c r="P261" s="71"/>
      <c r="Q261" s="74"/>
      <c r="R261" s="1">
        <f>(I261/K302)*100</f>
        <v>49.774664572120216</v>
      </c>
      <c r="S261" s="71"/>
      <c r="T261" s="74"/>
    </row>
    <row r="262" spans="3:20" x14ac:dyDescent="0.25">
      <c r="C262" s="72"/>
      <c r="D262" s="72" t="s">
        <v>66</v>
      </c>
      <c r="E262" s="1" t="s">
        <v>3</v>
      </c>
      <c r="F262" s="1">
        <v>2.2719999999999998</v>
      </c>
      <c r="G262" s="71">
        <f>AVERAGEA(F262:F265)</f>
        <v>2.1927500000000002</v>
      </c>
      <c r="H262" s="74"/>
      <c r="I262" s="1">
        <v>1.1910000000000001</v>
      </c>
      <c r="J262" s="71">
        <f>AVERAGEA(I262:I265)</f>
        <v>1.1040000000000001</v>
      </c>
      <c r="K262" s="74"/>
      <c r="L262" s="72"/>
      <c r="M262" s="72" t="s">
        <v>66</v>
      </c>
      <c r="N262" s="1" t="s">
        <v>3</v>
      </c>
      <c r="O262" s="1">
        <f>(F262/H302)*100</f>
        <v>80.535247463334642</v>
      </c>
      <c r="P262" s="71">
        <f>AVERAGEA(O262:O265)</f>
        <v>77.726084452124582</v>
      </c>
      <c r="Q262" s="74"/>
      <c r="R262" s="1">
        <f>(I262/K302)*100</f>
        <v>49.074193299168201</v>
      </c>
      <c r="S262" s="71">
        <f>AVERAGEA(R262:R265)</f>
        <v>45.489428549354898</v>
      </c>
      <c r="T262" s="74"/>
    </row>
    <row r="263" spans="3:20" x14ac:dyDescent="0.25">
      <c r="C263" s="72"/>
      <c r="D263" s="72"/>
      <c r="E263" s="1" t="s">
        <v>4</v>
      </c>
      <c r="F263" s="1">
        <v>1.9410000000000001</v>
      </c>
      <c r="G263" s="71"/>
      <c r="H263" s="74"/>
      <c r="I263" s="1">
        <v>0.92300000000000004</v>
      </c>
      <c r="J263" s="71"/>
      <c r="K263" s="74"/>
      <c r="L263" s="72"/>
      <c r="M263" s="72"/>
      <c r="N263" s="1" t="s">
        <v>4</v>
      </c>
      <c r="O263" s="1">
        <f>(F263/H302)*100</f>
        <v>68.802339492223837</v>
      </c>
      <c r="P263" s="71"/>
      <c r="Q263" s="74"/>
      <c r="R263" s="1">
        <f>(I263/K302)*100</f>
        <v>38.031469702042187</v>
      </c>
      <c r="S263" s="71"/>
      <c r="T263" s="74"/>
    </row>
    <row r="264" spans="3:20" x14ac:dyDescent="0.25">
      <c r="C264" s="72"/>
      <c r="D264" s="72"/>
      <c r="E264" s="1" t="s">
        <v>5</v>
      </c>
      <c r="F264" s="1">
        <v>2.0529999999999999</v>
      </c>
      <c r="G264" s="71"/>
      <c r="H264" s="74"/>
      <c r="I264" s="1">
        <v>1.147</v>
      </c>
      <c r="J264" s="71"/>
      <c r="K264" s="74"/>
      <c r="L264" s="72"/>
      <c r="M264" s="72"/>
      <c r="N264" s="1" t="s">
        <v>5</v>
      </c>
      <c r="O264" s="1">
        <f>(F264/H302)*100</f>
        <v>72.77238690238822</v>
      </c>
      <c r="P264" s="71"/>
      <c r="Q264" s="74"/>
      <c r="R264" s="1">
        <f>(I264/K302)*100</f>
        <v>47.261208827998253</v>
      </c>
      <c r="S264" s="71"/>
      <c r="T264" s="74"/>
    </row>
    <row r="265" spans="3:20" x14ac:dyDescent="0.25">
      <c r="C265" s="72"/>
      <c r="D265" s="72"/>
      <c r="E265" s="1" t="s">
        <v>6</v>
      </c>
      <c r="F265" s="1">
        <v>2.5049999999999999</v>
      </c>
      <c r="G265" s="71"/>
      <c r="H265" s="74"/>
      <c r="I265" s="1">
        <v>1.155</v>
      </c>
      <c r="J265" s="71"/>
      <c r="K265" s="74"/>
      <c r="L265" s="72"/>
      <c r="M265" s="72"/>
      <c r="N265" s="1" t="s">
        <v>6</v>
      </c>
      <c r="O265" s="1">
        <f>(F265/H302)*100</f>
        <v>88.794363950551627</v>
      </c>
      <c r="P265" s="71"/>
      <c r="Q265" s="74"/>
      <c r="R265" s="1">
        <f>(I265/K302)*100</f>
        <v>47.590842368210971</v>
      </c>
      <c r="S265" s="71"/>
      <c r="T265" s="74"/>
    </row>
    <row r="266" spans="3:20" x14ac:dyDescent="0.25">
      <c r="C266" s="72"/>
      <c r="D266" s="72" t="s">
        <v>67</v>
      </c>
      <c r="E266" s="1" t="s">
        <v>3</v>
      </c>
      <c r="F266" s="1">
        <v>1.9730000000000001</v>
      </c>
      <c r="G266" s="71">
        <f>AVERAGEA(F266:F269)</f>
        <v>2.01525</v>
      </c>
      <c r="H266" s="74"/>
      <c r="I266" s="1">
        <v>1.3049999999999999</v>
      </c>
      <c r="J266" s="71">
        <f>AVERAGEA(I266:I269)</f>
        <v>1.6837499999999999</v>
      </c>
      <c r="K266" s="74"/>
      <c r="L266" s="72"/>
      <c r="M266" s="72" t="s">
        <v>67</v>
      </c>
      <c r="N266" s="1" t="s">
        <v>3</v>
      </c>
      <c r="O266" s="1">
        <f>(F266/H302)*100</f>
        <v>69.93663875227081</v>
      </c>
      <c r="P266" s="71">
        <f>AVERAGEA(O266:O269)</f>
        <v>71.434268244051566</v>
      </c>
      <c r="Q266" s="74"/>
      <c r="R266" s="1">
        <f>(I266/K302)*100</f>
        <v>53.771471247199408</v>
      </c>
      <c r="S266" s="71">
        <f>AVERAGEA(R266:R269)</f>
        <v>69.377559166645213</v>
      </c>
      <c r="T266" s="74"/>
    </row>
    <row r="267" spans="3:20" x14ac:dyDescent="0.25">
      <c r="C267" s="72"/>
      <c r="D267" s="72"/>
      <c r="E267" s="1" t="s">
        <v>4</v>
      </c>
      <c r="F267" s="1">
        <v>2.113</v>
      </c>
      <c r="G267" s="71"/>
      <c r="H267" s="74"/>
      <c r="I267" s="1">
        <v>1.782</v>
      </c>
      <c r="J267" s="71"/>
      <c r="K267" s="74"/>
      <c r="L267" s="72"/>
      <c r="M267" s="72"/>
      <c r="N267" s="1" t="s">
        <v>4</v>
      </c>
      <c r="O267" s="1">
        <f>(F267/H302)*100</f>
        <v>74.899198014976292</v>
      </c>
      <c r="P267" s="71"/>
      <c r="Q267" s="74"/>
      <c r="R267" s="1">
        <f>(I267/K302)*100</f>
        <v>73.425871082382642</v>
      </c>
      <c r="S267" s="71"/>
      <c r="T267" s="74"/>
    </row>
    <row r="268" spans="3:20" x14ac:dyDescent="0.25">
      <c r="C268" s="72"/>
      <c r="D268" s="72"/>
      <c r="E268" s="1" t="s">
        <v>5</v>
      </c>
      <c r="F268" s="1">
        <v>2.6619999999999999</v>
      </c>
      <c r="G268" s="71"/>
      <c r="H268" s="74"/>
      <c r="I268" s="1">
        <v>2.3570000000000002</v>
      </c>
      <c r="J268" s="71"/>
      <c r="K268" s="74"/>
      <c r="L268" s="72"/>
      <c r="M268" s="72"/>
      <c r="N268" s="1" t="s">
        <v>5</v>
      </c>
      <c r="O268" s="1">
        <f>(F268/H302)*100</f>
        <v>94.359519695157061</v>
      </c>
      <c r="P268" s="71"/>
      <c r="Q268" s="74"/>
      <c r="R268" s="1">
        <f>(I268/K302)*100</f>
        <v>97.118281785171661</v>
      </c>
      <c r="S268" s="71"/>
      <c r="T268" s="74"/>
    </row>
    <row r="269" spans="3:20" x14ac:dyDescent="0.25">
      <c r="C269" s="72"/>
      <c r="D269" s="72"/>
      <c r="E269" s="1" t="s">
        <v>6</v>
      </c>
      <c r="F269" s="1">
        <v>1.3129999999999999</v>
      </c>
      <c r="G269" s="71"/>
      <c r="H269" s="75"/>
      <c r="I269" s="1">
        <v>1.2909999999999999</v>
      </c>
      <c r="J269" s="71"/>
      <c r="K269" s="75"/>
      <c r="L269" s="72"/>
      <c r="M269" s="72"/>
      <c r="N269" s="1" t="s">
        <v>6</v>
      </c>
      <c r="O269" s="1">
        <f>(F269/H302)*100</f>
        <v>46.541716513802115</v>
      </c>
      <c r="P269" s="71"/>
      <c r="Q269" s="75"/>
      <c r="R269" s="1">
        <f>(I269/K302)*100</f>
        <v>53.194612551827149</v>
      </c>
      <c r="S269" s="71"/>
      <c r="T269" s="75"/>
    </row>
    <row r="270" spans="3:20" x14ac:dyDescent="0.25">
      <c r="C270" s="72" t="s">
        <v>97</v>
      </c>
      <c r="D270" s="72" t="s">
        <v>69</v>
      </c>
      <c r="E270" s="1" t="s">
        <v>3</v>
      </c>
      <c r="F270" s="1">
        <v>2.577</v>
      </c>
      <c r="G270" s="71">
        <f>AVERAGEA(F270:F273)</f>
        <v>2.4747500000000002</v>
      </c>
      <c r="H270" s="73">
        <f>AVERAGEA(G270:G285)</f>
        <v>2.2833750000000004</v>
      </c>
      <c r="I270" s="1">
        <v>1.5649999999999999</v>
      </c>
      <c r="J270" s="71">
        <f>AVERAGEA(I270:I273)</f>
        <v>1.3222499999999999</v>
      </c>
      <c r="K270" s="73">
        <f>AVERAGEA(J270:J285)</f>
        <v>1.4156249999999999</v>
      </c>
      <c r="L270" s="72" t="s">
        <v>97</v>
      </c>
      <c r="M270" s="72" t="s">
        <v>69</v>
      </c>
      <c r="N270" s="1" t="s">
        <v>3</v>
      </c>
      <c r="O270" s="1">
        <f>(F270/H302)*100</f>
        <v>91.346537285657305</v>
      </c>
      <c r="P270" s="71">
        <f>AVERAGEA(O270:O273)</f>
        <v>87.722096681288491</v>
      </c>
      <c r="Q270" s="73">
        <f>AVERAGEA(P270:P285)</f>
        <v>80.938455403429472</v>
      </c>
      <c r="R270" s="1">
        <f>(I270/K302)*100</f>
        <v>64.484561304112702</v>
      </c>
      <c r="S270" s="71">
        <f>AVERAGEA(R270:R273)</f>
        <v>54.482243568283081</v>
      </c>
      <c r="T270" s="73">
        <f>AVERAGEA(S270:S285)</f>
        <v>58.329685045453381</v>
      </c>
    </row>
    <row r="271" spans="3:20" x14ac:dyDescent="0.25">
      <c r="C271" s="72"/>
      <c r="D271" s="72"/>
      <c r="E271" s="1" t="s">
        <v>4</v>
      </c>
      <c r="F271" s="1">
        <v>2.7989999999999999</v>
      </c>
      <c r="G271" s="71"/>
      <c r="H271" s="74"/>
      <c r="I271" s="1">
        <v>1.381</v>
      </c>
      <c r="J271" s="71"/>
      <c r="K271" s="74"/>
      <c r="L271" s="72"/>
      <c r="M271" s="72"/>
      <c r="N271" s="1" t="s">
        <v>4</v>
      </c>
      <c r="O271" s="1">
        <f>(F271/H302)*100</f>
        <v>99.215738402233129</v>
      </c>
      <c r="P271" s="71"/>
      <c r="Q271" s="74"/>
      <c r="R271" s="1">
        <f>(I271/K302)*100</f>
        <v>56.902989879220215</v>
      </c>
      <c r="S271" s="71"/>
      <c r="T271" s="74"/>
    </row>
    <row r="272" spans="3:20" x14ac:dyDescent="0.25">
      <c r="C272" s="72"/>
      <c r="D272" s="72"/>
      <c r="E272" s="1" t="s">
        <v>5</v>
      </c>
      <c r="F272" s="1">
        <v>2.0310000000000001</v>
      </c>
      <c r="G272" s="71"/>
      <c r="H272" s="74"/>
      <c r="I272" s="1">
        <v>1.3080000000000001</v>
      </c>
      <c r="J272" s="71"/>
      <c r="K272" s="74"/>
      <c r="L272" s="72"/>
      <c r="M272" s="72"/>
      <c r="N272" s="1" t="s">
        <v>5</v>
      </c>
      <c r="O272" s="1">
        <f>(F272/H302)*100</f>
        <v>71.992556161105938</v>
      </c>
      <c r="P272" s="71"/>
      <c r="Q272" s="74"/>
      <c r="R272" s="1">
        <f>(I272/K302)*100</f>
        <v>53.895083824779178</v>
      </c>
      <c r="S272" s="71"/>
      <c r="T272" s="74"/>
    </row>
    <row r="273" spans="3:29" x14ac:dyDescent="0.25">
      <c r="C273" s="72"/>
      <c r="D273" s="72"/>
      <c r="E273" s="1" t="s">
        <v>6</v>
      </c>
      <c r="F273" s="1">
        <v>2.492</v>
      </c>
      <c r="G273" s="71"/>
      <c r="H273" s="74"/>
      <c r="I273" s="1">
        <v>1.0349999999999999</v>
      </c>
      <c r="J273" s="71"/>
      <c r="K273" s="74"/>
      <c r="L273" s="72"/>
      <c r="M273" s="72"/>
      <c r="N273" s="1" t="s">
        <v>6</v>
      </c>
      <c r="O273" s="1">
        <f>(F273/H302)*100</f>
        <v>88.33355487615755</v>
      </c>
      <c r="P273" s="71"/>
      <c r="Q273" s="74"/>
      <c r="R273" s="1">
        <f>(I273/K302)*100</f>
        <v>42.646339265020217</v>
      </c>
      <c r="S273" s="71"/>
      <c r="T273" s="74"/>
      <c r="W273" s="42" t="s">
        <v>147</v>
      </c>
      <c r="X273" t="s">
        <v>148</v>
      </c>
    </row>
    <row r="274" spans="3:29" x14ac:dyDescent="0.25">
      <c r="C274" s="72"/>
      <c r="D274" s="72" t="s">
        <v>68</v>
      </c>
      <c r="E274" s="1" t="s">
        <v>3</v>
      </c>
      <c r="F274" s="1">
        <v>2.0339999999999998</v>
      </c>
      <c r="G274" s="71">
        <f>AVERAGEA(F274:F277)</f>
        <v>2.57525</v>
      </c>
      <c r="H274" s="74"/>
      <c r="I274" s="1">
        <v>1.4790000000000001</v>
      </c>
      <c r="J274" s="71">
        <f>AVERAGEA(I274:I277)</f>
        <v>1.3245</v>
      </c>
      <c r="K274" s="74"/>
      <c r="L274" s="72"/>
      <c r="M274" s="72" t="s">
        <v>68</v>
      </c>
      <c r="N274" s="1" t="s">
        <v>3</v>
      </c>
      <c r="O274" s="1">
        <f>(F274/H302)*100</f>
        <v>72.098896716735325</v>
      </c>
      <c r="P274" s="71">
        <f>AVERAGEA(O274:O277)</f>
        <v>91.284505294873469</v>
      </c>
      <c r="Q274" s="74"/>
      <c r="R274" s="1">
        <f>(I274/K302)*100</f>
        <v>60.941000746825999</v>
      </c>
      <c r="S274" s="71">
        <f>AVERAGEA(R274:R277)</f>
        <v>54.574953001467904</v>
      </c>
      <c r="T274" s="74"/>
      <c r="V274" s="42" t="s">
        <v>193</v>
      </c>
      <c r="W274" s="42">
        <v>76.075590411626564</v>
      </c>
      <c r="X274">
        <v>86.492750637377384</v>
      </c>
    </row>
    <row r="275" spans="3:29" x14ac:dyDescent="0.25">
      <c r="C275" s="72"/>
      <c r="D275" s="72"/>
      <c r="E275" s="1" t="s">
        <v>4</v>
      </c>
      <c r="F275" s="1">
        <v>2.4089999999999998</v>
      </c>
      <c r="G275" s="71"/>
      <c r="H275" s="74"/>
      <c r="I275" s="1">
        <v>1.478</v>
      </c>
      <c r="J275" s="71"/>
      <c r="K275" s="74"/>
      <c r="L275" s="72"/>
      <c r="M275" s="72"/>
      <c r="N275" s="1" t="s">
        <v>4</v>
      </c>
      <c r="O275" s="1">
        <f>(F275/H302)*100</f>
        <v>85.391466170410723</v>
      </c>
      <c r="P275" s="71"/>
      <c r="Q275" s="74"/>
      <c r="R275" s="1">
        <f>(I275/K302)*100</f>
        <v>60.8997965542994</v>
      </c>
      <c r="S275" s="71"/>
      <c r="T275" s="74"/>
      <c r="V275" s="42" t="s">
        <v>92</v>
      </c>
      <c r="W275" s="42">
        <v>80.37795205813282</v>
      </c>
      <c r="X275">
        <v>58.090185676392579</v>
      </c>
    </row>
    <row r="276" spans="3:29" x14ac:dyDescent="0.25">
      <c r="C276" s="72"/>
      <c r="D276" s="72"/>
      <c r="E276" s="1" t="s">
        <v>5</v>
      </c>
      <c r="F276" s="1">
        <v>2.484</v>
      </c>
      <c r="G276" s="71"/>
      <c r="H276" s="74"/>
      <c r="I276" s="1">
        <v>0.68</v>
      </c>
      <c r="J276" s="71"/>
      <c r="K276" s="74"/>
      <c r="L276" s="72"/>
      <c r="M276" s="72"/>
      <c r="N276" s="1" t="s">
        <v>5</v>
      </c>
      <c r="O276" s="1">
        <f>(F276/H302)*100</f>
        <v>88.049980061145803</v>
      </c>
      <c r="P276" s="71"/>
      <c r="Q276" s="74"/>
      <c r="R276" s="1">
        <f>(I276/K302)*100</f>
        <v>28.018850918080918</v>
      </c>
      <c r="S276" s="71"/>
      <c r="T276" s="74"/>
      <c r="V276" s="42" t="s">
        <v>93</v>
      </c>
      <c r="W276" s="42">
        <v>80.938455403429472</v>
      </c>
      <c r="X276">
        <v>58.329685045453381</v>
      </c>
    </row>
    <row r="277" spans="3:29" x14ac:dyDescent="0.25">
      <c r="C277" s="72"/>
      <c r="D277" s="72"/>
      <c r="E277" s="1" t="s">
        <v>6</v>
      </c>
      <c r="F277" s="1">
        <v>3.3740000000000001</v>
      </c>
      <c r="G277" s="71"/>
      <c r="H277" s="74"/>
      <c r="I277" s="1">
        <v>1.661</v>
      </c>
      <c r="J277" s="71"/>
      <c r="K277" s="74"/>
      <c r="L277" s="72"/>
      <c r="M277" s="72"/>
      <c r="N277" s="1" t="s">
        <v>6</v>
      </c>
      <c r="O277" s="1">
        <f>(F277/H302)*100</f>
        <v>119.59767823120208</v>
      </c>
      <c r="P277" s="71"/>
      <c r="Q277" s="74"/>
      <c r="R277" s="1">
        <f>(I277/K302)*100</f>
        <v>68.440163786665295</v>
      </c>
      <c r="S277" s="71"/>
      <c r="T277" s="74"/>
      <c r="V277" s="42" t="s">
        <v>94</v>
      </c>
      <c r="W277" s="42">
        <v>75.176126545261198</v>
      </c>
      <c r="X277">
        <v>43.333934227807681</v>
      </c>
    </row>
    <row r="278" spans="3:29" x14ac:dyDescent="0.25">
      <c r="C278" s="72"/>
      <c r="D278" s="72" t="s">
        <v>66</v>
      </c>
      <c r="E278" s="1" t="s">
        <v>3</v>
      </c>
      <c r="F278" s="1">
        <v>2.0510000000000002</v>
      </c>
      <c r="G278" s="71">
        <f>AVERAGEA(F278:F281)</f>
        <v>2.0402499999999999</v>
      </c>
      <c r="H278" s="74"/>
      <c r="I278" s="1">
        <v>1.2569999999999999</v>
      </c>
      <c r="J278" s="71">
        <f>AVERAGEA(I278:I281)</f>
        <v>1.71225</v>
      </c>
      <c r="K278" s="74"/>
      <c r="L278" s="72"/>
      <c r="M278" s="72" t="s">
        <v>66</v>
      </c>
      <c r="N278" s="1" t="s">
        <v>3</v>
      </c>
      <c r="O278" s="1">
        <f>(F278/H302)*100</f>
        <v>72.701493198635291</v>
      </c>
      <c r="P278" s="71">
        <f>AVERAGEA(O278:O281)</f>
        <v>72.320439540963264</v>
      </c>
      <c r="Q278" s="74"/>
      <c r="R278" s="1">
        <f>(I278/K302)*100</f>
        <v>51.793670005923111</v>
      </c>
      <c r="S278" s="71">
        <f>AVERAGEA(R278:R281)</f>
        <v>70.55187865365302</v>
      </c>
      <c r="T278" s="74"/>
    </row>
    <row r="279" spans="3:29" x14ac:dyDescent="0.25">
      <c r="C279" s="72"/>
      <c r="D279" s="72"/>
      <c r="E279" s="1" t="s">
        <v>4</v>
      </c>
      <c r="F279" s="1">
        <v>2.1539999999999999</v>
      </c>
      <c r="G279" s="71"/>
      <c r="H279" s="74"/>
      <c r="I279" s="1">
        <v>2.8050000000000002</v>
      </c>
      <c r="J279" s="71"/>
      <c r="K279" s="74"/>
      <c r="L279" s="72"/>
      <c r="M279" s="72"/>
      <c r="N279" s="1" t="s">
        <v>4</v>
      </c>
      <c r="O279" s="1">
        <f>(F279/H302)*100</f>
        <v>76.352518941911455</v>
      </c>
      <c r="P279" s="71"/>
      <c r="Q279" s="74"/>
      <c r="R279" s="1">
        <f>(I279/K302)*100</f>
        <v>115.57776003708381</v>
      </c>
      <c r="S279" s="71"/>
      <c r="T279" s="74"/>
    </row>
    <row r="280" spans="3:29" x14ac:dyDescent="0.25">
      <c r="C280" s="72"/>
      <c r="D280" s="72"/>
      <c r="E280" s="1" t="s">
        <v>5</v>
      </c>
      <c r="F280" s="1">
        <v>1.885</v>
      </c>
      <c r="G280" s="71"/>
      <c r="H280" s="74"/>
      <c r="I280" s="1">
        <v>1.3120000000000001</v>
      </c>
      <c r="J280" s="71"/>
      <c r="K280" s="74"/>
      <c r="L280" s="72"/>
      <c r="M280" s="72"/>
      <c r="N280" s="1" t="s">
        <v>5</v>
      </c>
      <c r="O280" s="1">
        <f>(F280/H302)*100</f>
        <v>66.817315787141652</v>
      </c>
      <c r="P280" s="71"/>
      <c r="Q280" s="74"/>
      <c r="R280" s="1">
        <f>(I280/K302)*100</f>
        <v>54.059900594885534</v>
      </c>
      <c r="S280" s="71"/>
      <c r="T280" s="74"/>
    </row>
    <row r="281" spans="3:29" x14ac:dyDescent="0.25">
      <c r="C281" s="72"/>
      <c r="D281" s="72"/>
      <c r="E281" s="1" t="s">
        <v>6</v>
      </c>
      <c r="F281" s="1">
        <v>2.0710000000000002</v>
      </c>
      <c r="G281" s="71"/>
      <c r="H281" s="74"/>
      <c r="I281" s="1">
        <v>1.4750000000000001</v>
      </c>
      <c r="J281" s="71"/>
      <c r="K281" s="74"/>
      <c r="L281" s="72"/>
      <c r="M281" s="72"/>
      <c r="N281" s="1" t="s">
        <v>6</v>
      </c>
      <c r="O281" s="1">
        <f>(F281/H302)*100</f>
        <v>73.410430236164643</v>
      </c>
      <c r="P281" s="71"/>
      <c r="Q281" s="74"/>
      <c r="R281" s="1">
        <f>(I281/K302)*100</f>
        <v>60.776183976719643</v>
      </c>
      <c r="S281" s="71"/>
      <c r="T281" s="74"/>
    </row>
    <row r="282" spans="3:29" x14ac:dyDescent="0.25">
      <c r="C282" s="72"/>
      <c r="D282" s="72" t="s">
        <v>67</v>
      </c>
      <c r="E282" s="1" t="s">
        <v>3</v>
      </c>
      <c r="F282" s="1">
        <v>1.7989999999999999</v>
      </c>
      <c r="G282" s="71">
        <f>AVERAGEA(F282:F285)</f>
        <v>2.04325</v>
      </c>
      <c r="H282" s="74"/>
      <c r="I282" s="1">
        <v>1.208</v>
      </c>
      <c r="J282" s="71">
        <f>AVERAGEA(I282:I285)</f>
        <v>1.3034999999999999</v>
      </c>
      <c r="K282" s="74"/>
      <c r="L282" s="72"/>
      <c r="M282" s="72" t="s">
        <v>67</v>
      </c>
      <c r="N282" s="1" t="s">
        <v>3</v>
      </c>
      <c r="O282" s="1">
        <f>(F282/H302)*100</f>
        <v>63.768886525765424</v>
      </c>
      <c r="P282" s="71">
        <f>AVERAGEA(O282:O285)</f>
        <v>72.426780096592665</v>
      </c>
      <c r="Q282" s="74"/>
      <c r="R282" s="1">
        <f>(I282/K302)*100</f>
        <v>49.774664572120216</v>
      </c>
      <c r="S282" s="71">
        <f>AVERAGEA(R282:R285)</f>
        <v>53.709664958409519</v>
      </c>
      <c r="T282" s="74"/>
      <c r="V282" s="55" t="s">
        <v>194</v>
      </c>
      <c r="W282" s="55" t="s">
        <v>150</v>
      </c>
      <c r="X282" s="55" t="s">
        <v>151</v>
      </c>
      <c r="Y282" s="55" t="s">
        <v>152</v>
      </c>
      <c r="Z282" s="55" t="s">
        <v>195</v>
      </c>
      <c r="AA282" s="55" t="s">
        <v>154</v>
      </c>
      <c r="AB282" s="55" t="s">
        <v>155</v>
      </c>
      <c r="AC282" s="55" t="s">
        <v>156</v>
      </c>
    </row>
    <row r="283" spans="3:29" x14ac:dyDescent="0.25">
      <c r="C283" s="72"/>
      <c r="D283" s="72"/>
      <c r="E283" s="1" t="s">
        <v>4</v>
      </c>
      <c r="F283" s="1">
        <v>1.883</v>
      </c>
      <c r="G283" s="71"/>
      <c r="H283" s="74"/>
      <c r="I283" s="1">
        <v>1.0069999999999999</v>
      </c>
      <c r="J283" s="71"/>
      <c r="K283" s="74"/>
      <c r="L283" s="72"/>
      <c r="M283" s="72"/>
      <c r="N283" s="1" t="s">
        <v>4</v>
      </c>
      <c r="O283" s="1">
        <f>(F283/H302)*100</f>
        <v>66.746422083388708</v>
      </c>
      <c r="P283" s="71"/>
      <c r="Q283" s="74"/>
      <c r="R283" s="1">
        <f>(I283/K302)*100</f>
        <v>41.492621874275706</v>
      </c>
      <c r="S283" s="71"/>
      <c r="T283" s="74"/>
      <c r="V283" s="42">
        <v>72.311577827994142</v>
      </c>
      <c r="W283" s="42">
        <v>80.499800611458184</v>
      </c>
      <c r="X283">
        <v>91.346537285657305</v>
      </c>
      <c r="Y283">
        <v>110.94864637334393</v>
      </c>
      <c r="Z283">
        <v>111.16891143673871</v>
      </c>
      <c r="AA283">
        <v>48.785763951482068</v>
      </c>
      <c r="AB283">
        <v>64.484561304112702</v>
      </c>
      <c r="AC283">
        <v>61.435451057145073</v>
      </c>
    </row>
    <row r="284" spans="3:29" x14ac:dyDescent="0.25">
      <c r="C284" s="72"/>
      <c r="D284" s="72"/>
      <c r="E284" s="1" t="s">
        <v>5</v>
      </c>
      <c r="F284" s="1">
        <v>2.2370000000000001</v>
      </c>
      <c r="G284" s="71"/>
      <c r="H284" s="74"/>
      <c r="I284" s="1">
        <v>1.46</v>
      </c>
      <c r="J284" s="71"/>
      <c r="K284" s="74"/>
      <c r="L284" s="72"/>
      <c r="M284" s="72"/>
      <c r="N284" s="1" t="s">
        <v>5</v>
      </c>
      <c r="O284" s="1">
        <f>(F284/H302)*100</f>
        <v>79.294607647658282</v>
      </c>
      <c r="P284" s="71"/>
      <c r="Q284" s="74"/>
      <c r="R284" s="1">
        <f>(I284/K302)*100</f>
        <v>60.158121088820792</v>
      </c>
      <c r="S284" s="71"/>
      <c r="T284" s="74"/>
      <c r="V284" s="42">
        <v>68.341530417829759</v>
      </c>
      <c r="W284" s="42">
        <v>108.50281359386769</v>
      </c>
      <c r="X284">
        <v>99.215738402233129</v>
      </c>
      <c r="Y284">
        <v>61.35850059816562</v>
      </c>
      <c r="Z284">
        <v>99.590533336767024</v>
      </c>
      <c r="AA284">
        <v>69.923514717622524</v>
      </c>
      <c r="AB284">
        <v>56.902989879220215</v>
      </c>
      <c r="AC284">
        <v>32.139270170739877</v>
      </c>
    </row>
    <row r="285" spans="3:29" x14ac:dyDescent="0.25">
      <c r="C285" s="72"/>
      <c r="D285" s="72"/>
      <c r="E285" s="1" t="s">
        <v>6</v>
      </c>
      <c r="F285" s="1">
        <v>2.254</v>
      </c>
      <c r="G285" s="71"/>
      <c r="H285" s="75"/>
      <c r="I285" s="1">
        <v>1.5389999999999999</v>
      </c>
      <c r="J285" s="71"/>
      <c r="K285" s="75"/>
      <c r="L285" s="72"/>
      <c r="M285" s="72"/>
      <c r="N285" s="1" t="s">
        <v>6</v>
      </c>
      <c r="O285" s="1">
        <f>(F285/H302)*100</f>
        <v>79.897204129558233</v>
      </c>
      <c r="P285" s="71"/>
      <c r="Q285" s="75"/>
      <c r="R285" s="1">
        <f>(I285/K302)*100</f>
        <v>63.413252298421362</v>
      </c>
      <c r="S285" s="71"/>
      <c r="T285" s="75"/>
      <c r="V285" s="42">
        <v>93.792370065133582</v>
      </c>
      <c r="W285" s="42">
        <v>85.426913022287195</v>
      </c>
      <c r="X285">
        <v>71.992556161105938</v>
      </c>
      <c r="Y285">
        <v>76.175284682529124</v>
      </c>
      <c r="Z285">
        <v>63.66047745358091</v>
      </c>
      <c r="AA285">
        <v>60.405346243980333</v>
      </c>
      <c r="AB285">
        <v>53.895083824779178</v>
      </c>
      <c r="AC285">
        <v>39.226391285313284</v>
      </c>
    </row>
    <row r="286" spans="3:29" x14ac:dyDescent="0.25">
      <c r="C286" s="72" t="s">
        <v>98</v>
      </c>
      <c r="D286" s="72" t="s">
        <v>69</v>
      </c>
      <c r="E286" s="1" t="s">
        <v>3</v>
      </c>
      <c r="F286" s="1">
        <v>3.13</v>
      </c>
      <c r="G286" s="71">
        <f>AVERAGEA(F286:F289)</f>
        <v>2.1847500000000002</v>
      </c>
      <c r="H286" s="73">
        <f>AVERAGEA(G286:G301)</f>
        <v>2.1208125</v>
      </c>
      <c r="I286" s="1">
        <v>1.4910000000000001</v>
      </c>
      <c r="J286" s="71">
        <f>AVERAGEA(I286:I289)</f>
        <v>1.0305</v>
      </c>
      <c r="K286" s="73">
        <f>AVERAGEA(J286:J301)</f>
        <v>1.0516874999999999</v>
      </c>
      <c r="L286" s="72" t="s">
        <v>98</v>
      </c>
      <c r="M286" s="72" t="s">
        <v>69</v>
      </c>
      <c r="N286" s="1" t="s">
        <v>3</v>
      </c>
      <c r="O286" s="1">
        <f>(F286/H302)*100</f>
        <v>110.94864637334393</v>
      </c>
      <c r="P286" s="71">
        <f>AVERAGEA(O286:O289)</f>
        <v>77.442509637112849</v>
      </c>
      <c r="Q286" s="73">
        <f>AVERAGEA(P286:P301)</f>
        <v>75.176126545261198</v>
      </c>
      <c r="R286" s="1">
        <f>(I286/K302)*100</f>
        <v>61.435451057145073</v>
      </c>
      <c r="S286" s="71">
        <f>AVERAGEA(R286:R289)</f>
        <v>42.460920398650572</v>
      </c>
      <c r="T286" s="73">
        <f>AVERAGEA(S286:S301)</f>
        <v>43.333934227807681</v>
      </c>
      <c r="V286" s="42">
        <v>99.747441180380164</v>
      </c>
      <c r="W286" s="42">
        <v>63.627099118259544</v>
      </c>
      <c r="X286">
        <v>88.33355487615755</v>
      </c>
      <c r="Y286">
        <v>61.287606894412683</v>
      </c>
      <c r="Z286">
        <v>83.685715021503455</v>
      </c>
      <c r="AA286">
        <v>77.587494527568197</v>
      </c>
      <c r="AB286">
        <v>42.646339265020217</v>
      </c>
      <c r="AC286">
        <v>37.042569081404039</v>
      </c>
    </row>
    <row r="287" spans="3:29" x14ac:dyDescent="0.25">
      <c r="C287" s="72"/>
      <c r="D287" s="72"/>
      <c r="E287" s="1" t="s">
        <v>4</v>
      </c>
      <c r="F287" s="1">
        <v>1.7310000000000001</v>
      </c>
      <c r="G287" s="71"/>
      <c r="H287" s="74"/>
      <c r="I287" s="1">
        <v>0.78</v>
      </c>
      <c r="J287" s="71"/>
      <c r="K287" s="74"/>
      <c r="L287" s="72"/>
      <c r="M287" s="72"/>
      <c r="N287" s="1" t="s">
        <v>4</v>
      </c>
      <c r="O287" s="1">
        <f>(F287/H302)*100</f>
        <v>61.35850059816562</v>
      </c>
      <c r="P287" s="71"/>
      <c r="Q287" s="74"/>
      <c r="R287" s="1">
        <f>(I287/K302)*100</f>
        <v>32.139270170739877</v>
      </c>
      <c r="S287" s="71"/>
      <c r="T287" s="74"/>
      <c r="V287" s="42">
        <v>99.357525809739016</v>
      </c>
      <c r="W287" s="42">
        <v>90.708493951880897</v>
      </c>
      <c r="X287">
        <v>72.098896716735325</v>
      </c>
      <c r="Y287">
        <v>69.93663875227081</v>
      </c>
      <c r="Z287">
        <v>99.549329144240431</v>
      </c>
      <c r="AA287">
        <v>54.513146712678015</v>
      </c>
      <c r="AB287">
        <v>60.941000746825999</v>
      </c>
      <c r="AC287">
        <v>48.250109448636408</v>
      </c>
    </row>
    <row r="288" spans="3:29" x14ac:dyDescent="0.25">
      <c r="C288" s="72"/>
      <c r="D288" s="72"/>
      <c r="E288" s="1" t="s">
        <v>5</v>
      </c>
      <c r="F288" s="1">
        <v>2.149</v>
      </c>
      <c r="G288" s="71"/>
      <c r="H288" s="74"/>
      <c r="I288" s="1">
        <v>0.95199999999999996</v>
      </c>
      <c r="J288" s="71"/>
      <c r="K288" s="74"/>
      <c r="L288" s="72"/>
      <c r="M288" s="72"/>
      <c r="N288" s="1" t="s">
        <v>5</v>
      </c>
      <c r="O288" s="1">
        <f>(F288/H302)*100</f>
        <v>76.175284682529124</v>
      </c>
      <c r="P288" s="71"/>
      <c r="Q288" s="74"/>
      <c r="R288" s="1">
        <f>(I288/K302)*100</f>
        <v>39.226391285313284</v>
      </c>
      <c r="S288" s="71"/>
      <c r="T288" s="74"/>
      <c r="V288" s="42">
        <v>78.621117462005401</v>
      </c>
      <c r="W288" s="42">
        <v>88.439895431786965</v>
      </c>
      <c r="X288">
        <v>85.391466170410723</v>
      </c>
      <c r="Y288">
        <v>75.182772829988025</v>
      </c>
      <c r="Z288">
        <v>78.411578378099975</v>
      </c>
      <c r="AA288">
        <v>60.776183976719643</v>
      </c>
      <c r="AB288">
        <v>60.8997965542994</v>
      </c>
      <c r="AC288">
        <v>48.868172336535245</v>
      </c>
    </row>
    <row r="289" spans="3:29" x14ac:dyDescent="0.25">
      <c r="C289" s="72"/>
      <c r="D289" s="72"/>
      <c r="E289" s="1" t="s">
        <v>6</v>
      </c>
      <c r="F289" s="1">
        <v>1.7290000000000001</v>
      </c>
      <c r="G289" s="71"/>
      <c r="H289" s="74"/>
      <c r="I289" s="1">
        <v>0.89900000000000002</v>
      </c>
      <c r="J289" s="71"/>
      <c r="K289" s="74"/>
      <c r="L289" s="72"/>
      <c r="M289" s="72"/>
      <c r="N289" s="1" t="s">
        <v>6</v>
      </c>
      <c r="O289" s="1">
        <f>(F289/H302)*100</f>
        <v>61.287606894412683</v>
      </c>
      <c r="P289" s="71"/>
      <c r="Q289" s="74"/>
      <c r="R289" s="1">
        <f>(I289/K302)*100</f>
        <v>37.042569081404039</v>
      </c>
      <c r="S289" s="71"/>
      <c r="T289" s="74"/>
      <c r="V289" s="42">
        <v>75.466347644999772</v>
      </c>
      <c r="W289" s="42">
        <v>88.369001728034007</v>
      </c>
      <c r="X289">
        <v>88.049980061145803</v>
      </c>
      <c r="Y289">
        <v>98.684035624086121</v>
      </c>
      <c r="Z289">
        <v>80.636604774535826</v>
      </c>
      <c r="AA289">
        <v>48.208905256109816</v>
      </c>
      <c r="AB289">
        <v>28.018850918080918</v>
      </c>
      <c r="AC289">
        <v>47.92047590842369</v>
      </c>
    </row>
    <row r="290" spans="3:29" x14ac:dyDescent="0.25">
      <c r="C290" s="72"/>
      <c r="D290" s="72" t="s">
        <v>68</v>
      </c>
      <c r="E290" s="1" t="s">
        <v>3</v>
      </c>
      <c r="F290" s="1">
        <v>1.9730000000000001</v>
      </c>
      <c r="G290" s="71">
        <f>AVERAGEA(F290:F293)</f>
        <v>2.3725000000000001</v>
      </c>
      <c r="H290" s="74"/>
      <c r="I290" s="1">
        <v>1.171</v>
      </c>
      <c r="J290" s="71">
        <f>AVERAGEA(I290:I293)</f>
        <v>1.19825</v>
      </c>
      <c r="K290" s="74"/>
      <c r="L290" s="72"/>
      <c r="M290" s="72" t="s">
        <v>68</v>
      </c>
      <c r="N290" s="1" t="s">
        <v>3</v>
      </c>
      <c r="O290" s="1">
        <f>(F290/H302)*100</f>
        <v>69.93663875227081</v>
      </c>
      <c r="P290" s="71">
        <f>AVERAGEA(O290:O293)</f>
        <v>84.097656076919662</v>
      </c>
      <c r="Q290" s="74"/>
      <c r="R290" s="1">
        <f>(I290/K302)*100</f>
        <v>48.250109448636408</v>
      </c>
      <c r="S290" s="71">
        <f>AVERAGEA(R290:R293)</f>
        <v>49.372923694985971</v>
      </c>
      <c r="T290" s="74"/>
      <c r="V290" s="42">
        <v>88.439895431786965</v>
      </c>
      <c r="W290" s="42">
        <v>83.831804687846159</v>
      </c>
      <c r="X290">
        <v>119.59767823120208</v>
      </c>
      <c r="Y290">
        <v>92.58717710133368</v>
      </c>
      <c r="Z290">
        <v>94.769642811156046</v>
      </c>
      <c r="AA290">
        <v>49.774664572120216</v>
      </c>
      <c r="AB290">
        <v>68.440163786665295</v>
      </c>
      <c r="AC290">
        <v>52.452937086348541</v>
      </c>
    </row>
    <row r="291" spans="3:29" x14ac:dyDescent="0.25">
      <c r="C291" s="72"/>
      <c r="D291" s="72"/>
      <c r="E291" s="1" t="s">
        <v>4</v>
      </c>
      <c r="F291" s="1">
        <v>2.121</v>
      </c>
      <c r="G291" s="71"/>
      <c r="H291" s="74"/>
      <c r="I291" s="1">
        <v>1.1859999999999999</v>
      </c>
      <c r="J291" s="71"/>
      <c r="K291" s="74"/>
      <c r="L291" s="72"/>
      <c r="M291" s="72"/>
      <c r="N291" s="1" t="s">
        <v>4</v>
      </c>
      <c r="O291" s="1">
        <f>(F291/H302)*100</f>
        <v>75.182772829988025</v>
      </c>
      <c r="P291" s="71"/>
      <c r="Q291" s="74"/>
      <c r="R291" s="1">
        <f>(I291/K302)*100</f>
        <v>48.868172336535245</v>
      </c>
      <c r="S291" s="71"/>
      <c r="T291" s="74"/>
      <c r="V291" s="42">
        <v>79.968097833311163</v>
      </c>
      <c r="W291" s="42">
        <v>80.535247463334642</v>
      </c>
      <c r="X291">
        <v>72.701493198635291</v>
      </c>
      <c r="Y291">
        <v>92.232708582569003</v>
      </c>
      <c r="Z291">
        <v>69.181839252143916</v>
      </c>
      <c r="AA291">
        <v>49.074193299168201</v>
      </c>
      <c r="AB291">
        <v>51.793670005923111</v>
      </c>
      <c r="AC291">
        <v>32.139270170739877</v>
      </c>
    </row>
    <row r="292" spans="3:29" x14ac:dyDescent="0.25">
      <c r="C292" s="72"/>
      <c r="D292" s="72"/>
      <c r="E292" s="1" t="s">
        <v>5</v>
      </c>
      <c r="F292" s="1">
        <v>2.7839999999999998</v>
      </c>
      <c r="G292" s="71"/>
      <c r="H292" s="74"/>
      <c r="I292" s="1">
        <v>1.163</v>
      </c>
      <c r="J292" s="71"/>
      <c r="K292" s="74"/>
      <c r="L292" s="72"/>
      <c r="M292" s="72"/>
      <c r="N292" s="1" t="s">
        <v>5</v>
      </c>
      <c r="O292" s="1">
        <f>(F292/H302)*100</f>
        <v>98.684035624086121</v>
      </c>
      <c r="P292" s="71"/>
      <c r="Q292" s="74"/>
      <c r="R292" s="1">
        <f>(I292/K302)*100</f>
        <v>47.92047590842369</v>
      </c>
      <c r="S292" s="71"/>
      <c r="T292" s="74"/>
      <c r="V292" s="42">
        <v>43.316052993043549</v>
      </c>
      <c r="W292" s="42">
        <v>68.802339492223837</v>
      </c>
      <c r="X292">
        <v>76.352518941911455</v>
      </c>
      <c r="Y292">
        <v>77.841286720723119</v>
      </c>
      <c r="Z292">
        <v>71.242048878473398</v>
      </c>
      <c r="AA292">
        <v>38.031469702042187</v>
      </c>
      <c r="AB292">
        <v>115.57776003708381</v>
      </c>
      <c r="AC292">
        <v>46.107491437253742</v>
      </c>
    </row>
    <row r="293" spans="3:29" x14ac:dyDescent="0.25">
      <c r="C293" s="72"/>
      <c r="D293" s="72"/>
      <c r="E293" s="1" t="s">
        <v>6</v>
      </c>
      <c r="F293" s="1">
        <v>2.6120000000000001</v>
      </c>
      <c r="G293" s="71"/>
      <c r="H293" s="74"/>
      <c r="I293" s="1">
        <v>1.2729999999999999</v>
      </c>
      <c r="J293" s="71"/>
      <c r="K293" s="74"/>
      <c r="L293" s="72"/>
      <c r="M293" s="72"/>
      <c r="N293" s="1" t="s">
        <v>6</v>
      </c>
      <c r="O293" s="1">
        <f>(F293/H302)*100</f>
        <v>92.58717710133368</v>
      </c>
      <c r="P293" s="71"/>
      <c r="Q293" s="74"/>
      <c r="R293" s="1">
        <f>(I293/K302)*100</f>
        <v>52.452937086348541</v>
      </c>
      <c r="S293" s="71"/>
      <c r="T293" s="74"/>
      <c r="V293" s="42">
        <v>60.259648189995119</v>
      </c>
      <c r="W293" s="42">
        <v>72.77238690238822</v>
      </c>
      <c r="X293">
        <v>66.817315787141652</v>
      </c>
      <c r="Y293">
        <v>58.593646151801138</v>
      </c>
      <c r="Z293">
        <v>112.48744559758957</v>
      </c>
      <c r="AA293">
        <v>47.261208827998253</v>
      </c>
      <c r="AB293">
        <v>54.059900594885534</v>
      </c>
      <c r="AC293">
        <v>34.281888182122536</v>
      </c>
    </row>
    <row r="294" spans="3:29" x14ac:dyDescent="0.25">
      <c r="C294" s="72"/>
      <c r="D294" s="72" t="s">
        <v>66</v>
      </c>
      <c r="E294" s="1" t="s">
        <v>3</v>
      </c>
      <c r="F294" s="1">
        <v>2.6019999999999999</v>
      </c>
      <c r="G294" s="71">
        <f>AVERAGEA(F294:F297)</f>
        <v>2.117</v>
      </c>
      <c r="H294" s="74"/>
      <c r="I294" s="1">
        <v>0.78</v>
      </c>
      <c r="J294" s="71">
        <f>AVERAGEA(I294:I297)</f>
        <v>1.0389999999999999</v>
      </c>
      <c r="K294" s="74"/>
      <c r="L294" s="72"/>
      <c r="M294" s="72" t="s">
        <v>66</v>
      </c>
      <c r="N294" s="1" t="s">
        <v>3</v>
      </c>
      <c r="O294" s="1">
        <f>(F294/H302)*100</f>
        <v>92.232708582569003</v>
      </c>
      <c r="P294" s="71">
        <f>AVERAGEA(O294:O297)</f>
        <v>75.040985422482152</v>
      </c>
      <c r="Q294" s="74"/>
      <c r="R294" s="1">
        <f>(I294/K302)*100</f>
        <v>32.139270170739877</v>
      </c>
      <c r="S294" s="71">
        <f>AVERAGEA(R294:R297)</f>
        <v>42.811156035126579</v>
      </c>
      <c r="T294" s="74"/>
      <c r="V294" s="42">
        <v>80.606141167087586</v>
      </c>
      <c r="W294" s="42">
        <v>88.794363950551627</v>
      </c>
      <c r="X294">
        <v>73.410430236164643</v>
      </c>
      <c r="Y294">
        <v>71.496300234835388</v>
      </c>
      <c r="Z294">
        <v>95.428909891581469</v>
      </c>
      <c r="AA294">
        <v>47.590842368210971</v>
      </c>
      <c r="AB294">
        <v>60.776183976719643</v>
      </c>
      <c r="AC294">
        <v>58.715974350390162</v>
      </c>
    </row>
    <row r="295" spans="3:29" x14ac:dyDescent="0.25">
      <c r="C295" s="72"/>
      <c r="D295" s="72"/>
      <c r="E295" s="1" t="s">
        <v>4</v>
      </c>
      <c r="F295" s="1">
        <v>2.1960000000000002</v>
      </c>
      <c r="G295" s="71"/>
      <c r="H295" s="74"/>
      <c r="I295" s="1">
        <v>1.119</v>
      </c>
      <c r="J295" s="71"/>
      <c r="K295" s="74"/>
      <c r="L295" s="72"/>
      <c r="M295" s="72"/>
      <c r="N295" s="1" t="s">
        <v>4</v>
      </c>
      <c r="O295" s="1">
        <f>(F295/H302)*100</f>
        <v>77.841286720723119</v>
      </c>
      <c r="P295" s="71"/>
      <c r="Q295" s="74"/>
      <c r="R295" s="1">
        <f>(I295/K302)*100</f>
        <v>46.107491437253742</v>
      </c>
      <c r="S295" s="71"/>
      <c r="T295" s="74"/>
      <c r="V295" s="42">
        <v>72.736940050511762</v>
      </c>
      <c r="W295" s="42">
        <v>69.93663875227081</v>
      </c>
      <c r="X295">
        <v>63.768886525765424</v>
      </c>
      <c r="Y295">
        <v>62.492799858212578</v>
      </c>
      <c r="Z295">
        <v>70.665190183101146</v>
      </c>
      <c r="AA295">
        <v>53.771471247199408</v>
      </c>
      <c r="AB295">
        <v>49.774664572120216</v>
      </c>
      <c r="AC295">
        <v>40.586129638690736</v>
      </c>
    </row>
    <row r="296" spans="3:29" x14ac:dyDescent="0.25">
      <c r="C296" s="72"/>
      <c r="D296" s="72"/>
      <c r="E296" s="1" t="s">
        <v>5</v>
      </c>
      <c r="F296" s="1">
        <v>1.653</v>
      </c>
      <c r="G296" s="71"/>
      <c r="H296" s="74"/>
      <c r="I296" s="1">
        <v>0.83199999999999996</v>
      </c>
      <c r="J296" s="71"/>
      <c r="K296" s="74"/>
      <c r="L296" s="72"/>
      <c r="M296" s="72"/>
      <c r="N296" s="1" t="s">
        <v>5</v>
      </c>
      <c r="O296" s="1">
        <f>(F296/H302)*100</f>
        <v>58.593646151801138</v>
      </c>
      <c r="P296" s="71"/>
      <c r="Q296" s="74"/>
      <c r="R296" s="1">
        <f>(I296/K302)*100</f>
        <v>34.281888182122536</v>
      </c>
      <c r="S296" s="71"/>
      <c r="T296" s="74"/>
      <c r="V296" s="42">
        <v>65.683016527094679</v>
      </c>
      <c r="W296" s="42">
        <v>74.899198014976292</v>
      </c>
      <c r="X296">
        <v>66.746422083388708</v>
      </c>
      <c r="Y296">
        <v>69.68851078913552</v>
      </c>
      <c r="Z296">
        <v>102.14519327341559</v>
      </c>
      <c r="AA296">
        <v>73.425871082382642</v>
      </c>
      <c r="AB296">
        <v>41.492621874275706</v>
      </c>
      <c r="AC296">
        <v>32.716128866112129</v>
      </c>
    </row>
    <row r="297" spans="3:29" x14ac:dyDescent="0.25">
      <c r="C297" s="72"/>
      <c r="D297" s="72"/>
      <c r="E297" s="1" t="s">
        <v>6</v>
      </c>
      <c r="F297" s="1">
        <v>2.0169999999999999</v>
      </c>
      <c r="G297" s="71"/>
      <c r="H297" s="74"/>
      <c r="I297" s="1">
        <v>1.425</v>
      </c>
      <c r="J297" s="71"/>
      <c r="K297" s="74"/>
      <c r="L297" s="72"/>
      <c r="M297" s="72"/>
      <c r="N297" s="1" t="s">
        <v>6</v>
      </c>
      <c r="O297" s="1">
        <f>(F297/H302)*100</f>
        <v>71.496300234835388</v>
      </c>
      <c r="P297" s="71"/>
      <c r="Q297" s="74"/>
      <c r="R297" s="1">
        <f>(I297/K302)*100</f>
        <v>58.715974350390162</v>
      </c>
      <c r="S297" s="71"/>
      <c r="T297" s="74"/>
      <c r="V297" s="42">
        <v>66.462847268376962</v>
      </c>
      <c r="W297" s="42">
        <v>94.359519695157061</v>
      </c>
      <c r="X297">
        <v>79.294607647658282</v>
      </c>
      <c r="Y297">
        <v>47.46333466259027</v>
      </c>
      <c r="Z297">
        <v>71.28325307099999</v>
      </c>
      <c r="AA297">
        <v>97.118281785171661</v>
      </c>
      <c r="AB297">
        <v>60.158121088820792</v>
      </c>
      <c r="AC297">
        <v>36.424506193505188</v>
      </c>
    </row>
    <row r="298" spans="3:29" x14ac:dyDescent="0.25">
      <c r="C298" s="72"/>
      <c r="D298" s="72" t="s">
        <v>67</v>
      </c>
      <c r="E298" s="1" t="s">
        <v>3</v>
      </c>
      <c r="F298" s="1">
        <v>1.7629999999999999</v>
      </c>
      <c r="G298" s="71">
        <f>AVERAGEA(F298:F301)</f>
        <v>1.8089999999999999</v>
      </c>
      <c r="H298" s="74"/>
      <c r="I298" s="1">
        <v>0.98499999999999999</v>
      </c>
      <c r="J298" s="71">
        <f>AVERAGEA(I298:I301)</f>
        <v>0.93899999999999995</v>
      </c>
      <c r="K298" s="74"/>
      <c r="L298" s="72"/>
      <c r="M298" s="72" t="s">
        <v>67</v>
      </c>
      <c r="N298" s="1" t="s">
        <v>3</v>
      </c>
      <c r="O298" s="1">
        <f>(F298/H302)*100</f>
        <v>62.492799858212578</v>
      </c>
      <c r="P298" s="71">
        <f>AVERAGEA(O298:O301)</f>
        <v>64.123355044530101</v>
      </c>
      <c r="Q298" s="74"/>
      <c r="R298" s="1">
        <f>(I298/K302)*100</f>
        <v>40.586129638690736</v>
      </c>
      <c r="S298" s="71">
        <f>AVERAGEA(R298:R301)</f>
        <v>38.690736782467617</v>
      </c>
      <c r="T298" s="74"/>
      <c r="V298" s="42">
        <v>72.098896716735325</v>
      </c>
      <c r="W298" s="42">
        <v>46.541716513802115</v>
      </c>
      <c r="X298">
        <v>79.897204129558233</v>
      </c>
      <c r="Y298">
        <v>76.848774868182019</v>
      </c>
      <c r="Z298">
        <v>79.977337694110389</v>
      </c>
      <c r="AA298">
        <v>53.194612551827149</v>
      </c>
      <c r="AB298">
        <v>63.413252298421362</v>
      </c>
      <c r="AC298">
        <v>45.036182431562416</v>
      </c>
    </row>
    <row r="299" spans="3:29" x14ac:dyDescent="0.25">
      <c r="C299" s="72"/>
      <c r="D299" s="72"/>
      <c r="E299" s="1" t="s">
        <v>4</v>
      </c>
      <c r="F299" s="1">
        <v>1.966</v>
      </c>
      <c r="G299" s="71"/>
      <c r="H299" s="74"/>
      <c r="I299" s="1">
        <v>0.79400000000000004</v>
      </c>
      <c r="J299" s="71"/>
      <c r="K299" s="74"/>
      <c r="L299" s="72"/>
      <c r="M299" s="72"/>
      <c r="N299" s="1" t="s">
        <v>4</v>
      </c>
      <c r="O299" s="1">
        <f>(F299/H302)*100</f>
        <v>69.68851078913552</v>
      </c>
      <c r="P299" s="71"/>
      <c r="Q299" s="74"/>
      <c r="R299" s="1">
        <f>(I299/K302)*100</f>
        <v>32.716128866112129</v>
      </c>
      <c r="S299" s="71"/>
      <c r="T299" s="74"/>
    </row>
    <row r="300" spans="3:29" x14ac:dyDescent="0.25">
      <c r="C300" s="72"/>
      <c r="D300" s="72"/>
      <c r="E300" s="1" t="s">
        <v>5</v>
      </c>
      <c r="F300" s="1">
        <v>1.339</v>
      </c>
      <c r="G300" s="71"/>
      <c r="H300" s="74"/>
      <c r="I300" s="1">
        <v>0.88400000000000001</v>
      </c>
      <c r="J300" s="71"/>
      <c r="K300" s="74"/>
      <c r="L300" s="72"/>
      <c r="M300" s="72"/>
      <c r="N300" s="1" t="s">
        <v>5</v>
      </c>
      <c r="O300" s="1">
        <f>(F300/H302)*100</f>
        <v>47.46333466259027</v>
      </c>
      <c r="P300" s="71"/>
      <c r="Q300" s="74"/>
      <c r="R300" s="1">
        <f>(I300/K302)*100</f>
        <v>36.424506193505188</v>
      </c>
      <c r="S300" s="71"/>
      <c r="T300" s="74"/>
    </row>
    <row r="301" spans="3:29" x14ac:dyDescent="0.25">
      <c r="C301" s="72"/>
      <c r="D301" s="72"/>
      <c r="E301" s="1" t="s">
        <v>6</v>
      </c>
      <c r="F301" s="1">
        <v>2.1680000000000001</v>
      </c>
      <c r="G301" s="71"/>
      <c r="H301" s="75"/>
      <c r="I301" s="1">
        <v>1.093</v>
      </c>
      <c r="J301" s="71"/>
      <c r="K301" s="75"/>
      <c r="L301" s="72"/>
      <c r="M301" s="72"/>
      <c r="N301" s="1" t="s">
        <v>6</v>
      </c>
      <c r="O301" s="1">
        <f>(F301/H302)*100</f>
        <v>76.848774868182019</v>
      </c>
      <c r="P301" s="71"/>
      <c r="Q301" s="75"/>
      <c r="R301" s="1">
        <f>(I301/K302)*100</f>
        <v>45.036182431562416</v>
      </c>
      <c r="S301" s="71"/>
      <c r="T301" s="75"/>
    </row>
    <row r="302" spans="3:29" x14ac:dyDescent="0.25">
      <c r="C302" s="72" t="s">
        <v>99</v>
      </c>
      <c r="D302" s="72" t="s">
        <v>69</v>
      </c>
      <c r="E302" s="1" t="s">
        <v>3</v>
      </c>
      <c r="F302" s="1">
        <v>2.4929999999999999</v>
      </c>
      <c r="G302" s="71">
        <f>AVERAGEA(F302:F305)</f>
        <v>2.6040000000000001</v>
      </c>
      <c r="H302" s="73">
        <f>AVERAGEA(G302:G317)</f>
        <v>2.8211250000000003</v>
      </c>
      <c r="I302" s="1">
        <v>2.222</v>
      </c>
      <c r="J302" s="71">
        <f>AVERAGEA(I302:I305)</f>
        <v>2.2610000000000001</v>
      </c>
      <c r="K302" s="73">
        <f>AVERAGEA(J302:J317)</f>
        <v>2.4269374999999997</v>
      </c>
      <c r="L302" s="72" t="s">
        <v>99</v>
      </c>
      <c r="M302" s="72" t="s">
        <v>69</v>
      </c>
      <c r="N302" s="1" t="s">
        <v>3</v>
      </c>
      <c r="O302" s="1">
        <f>(F302/H302)*100</f>
        <v>88.369001728034007</v>
      </c>
      <c r="P302" s="71">
        <f>AVERAGEA(O302:O305)</f>
        <v>92.303602286321933</v>
      </c>
      <c r="Q302" s="73">
        <f>AVERAGEA(P302:P317)</f>
        <v>99.999999999999986</v>
      </c>
      <c r="R302" s="1">
        <f>(I302/K302)*100</f>
        <v>91.555715794082062</v>
      </c>
      <c r="S302" s="71">
        <f>AVERAGEA(R302:R305)</f>
        <v>93.16267930261904</v>
      </c>
      <c r="T302" s="73">
        <f>AVERAGEA(S302:S317)</f>
        <v>100</v>
      </c>
    </row>
    <row r="303" spans="3:29" x14ac:dyDescent="0.25">
      <c r="C303" s="72"/>
      <c r="D303" s="72"/>
      <c r="E303" s="1" t="s">
        <v>4</v>
      </c>
      <c r="F303" s="1">
        <v>2.7629999999999999</v>
      </c>
      <c r="G303" s="71"/>
      <c r="H303" s="74"/>
      <c r="I303" s="1">
        <v>2.2069999999999999</v>
      </c>
      <c r="J303" s="71"/>
      <c r="K303" s="74"/>
      <c r="L303" s="72"/>
      <c r="M303" s="72"/>
      <c r="N303" s="1" t="s">
        <v>4</v>
      </c>
      <c r="O303" s="1">
        <f>(F303/H302)*100</f>
        <v>97.939651734680297</v>
      </c>
      <c r="P303" s="71"/>
      <c r="Q303" s="74"/>
      <c r="R303" s="1">
        <f>(I303/K302)*100</f>
        <v>90.937652906183203</v>
      </c>
      <c r="S303" s="71"/>
      <c r="T303" s="74"/>
    </row>
    <row r="304" spans="3:29" x14ac:dyDescent="0.25">
      <c r="C304" s="72"/>
      <c r="D304" s="72"/>
      <c r="E304" s="1" t="s">
        <v>5</v>
      </c>
      <c r="F304" s="1">
        <v>2.3839999999999999</v>
      </c>
      <c r="G304" s="71"/>
      <c r="H304" s="74"/>
      <c r="I304" s="1">
        <v>2.0680000000000001</v>
      </c>
      <c r="J304" s="71"/>
      <c r="K304" s="74"/>
      <c r="L304" s="72"/>
      <c r="M304" s="72"/>
      <c r="N304" s="1" t="s">
        <v>5</v>
      </c>
      <c r="O304" s="1">
        <f>(F304/H302)*100</f>
        <v>84.505294873499039</v>
      </c>
      <c r="P304" s="71"/>
      <c r="Q304" s="74"/>
      <c r="R304" s="1">
        <f>(I304/K302)*100</f>
        <v>85.210270144987263</v>
      </c>
      <c r="S304" s="71"/>
      <c r="T304" s="74"/>
    </row>
    <row r="305" spans="3:20" x14ac:dyDescent="0.25">
      <c r="C305" s="72"/>
      <c r="D305" s="72"/>
      <c r="E305" s="1" t="s">
        <v>6</v>
      </c>
      <c r="F305" s="1">
        <v>2.7759999999999998</v>
      </c>
      <c r="G305" s="71"/>
      <c r="H305" s="74"/>
      <c r="I305" s="1">
        <v>2.5470000000000002</v>
      </c>
      <c r="J305" s="71"/>
      <c r="K305" s="74"/>
      <c r="L305" s="72"/>
      <c r="M305" s="72"/>
      <c r="N305" s="1" t="s">
        <v>6</v>
      </c>
      <c r="O305" s="1">
        <f>(F305/H302)*100</f>
        <v>98.400460809074374</v>
      </c>
      <c r="P305" s="71"/>
      <c r="Q305" s="74"/>
      <c r="R305" s="1">
        <f>(I305/K302)*100</f>
        <v>104.94707836522367</v>
      </c>
      <c r="S305" s="71"/>
      <c r="T305" s="74"/>
    </row>
    <row r="306" spans="3:20" x14ac:dyDescent="0.25">
      <c r="C306" s="72"/>
      <c r="D306" s="72" t="s">
        <v>68</v>
      </c>
      <c r="E306" s="1" t="s">
        <v>3</v>
      </c>
      <c r="F306" s="1">
        <v>3.2719999999999998</v>
      </c>
      <c r="G306" s="71">
        <f>AVERAGEA(F306:F309)</f>
        <v>3.1519999999999997</v>
      </c>
      <c r="H306" s="74"/>
      <c r="I306" s="1">
        <v>2.72</v>
      </c>
      <c r="J306" s="71">
        <f>AVERAGEA(I306:I309)</f>
        <v>2.4535</v>
      </c>
      <c r="K306" s="74"/>
      <c r="L306" s="72"/>
      <c r="M306" s="72" t="s">
        <v>68</v>
      </c>
      <c r="N306" s="1" t="s">
        <v>3</v>
      </c>
      <c r="O306" s="1">
        <f>(F306/H302)*100</f>
        <v>115.98209933980237</v>
      </c>
      <c r="P306" s="71">
        <f>AVERAGEA(O306:O309)</f>
        <v>111.72847711462626</v>
      </c>
      <c r="Q306" s="74"/>
      <c r="R306" s="1">
        <f>(I306/K302)*100</f>
        <v>112.07540367232367</v>
      </c>
      <c r="S306" s="71">
        <f>AVERAGEA(R306:R309)</f>
        <v>101.09448636398754</v>
      </c>
      <c r="T306" s="74"/>
    </row>
    <row r="307" spans="3:20" x14ac:dyDescent="0.25">
      <c r="C307" s="72"/>
      <c r="D307" s="72"/>
      <c r="E307" s="1" t="s">
        <v>4</v>
      </c>
      <c r="F307" s="1">
        <v>3.2549999999999999</v>
      </c>
      <c r="G307" s="71"/>
      <c r="H307" s="74"/>
      <c r="I307" s="1">
        <v>2.7480000000000002</v>
      </c>
      <c r="J307" s="71"/>
      <c r="K307" s="74"/>
      <c r="L307" s="72"/>
      <c r="M307" s="72"/>
      <c r="N307" s="1" t="s">
        <v>4</v>
      </c>
      <c r="O307" s="1">
        <f>(F307/H302)*100</f>
        <v>115.37950285790242</v>
      </c>
      <c r="P307" s="71"/>
      <c r="Q307" s="74"/>
      <c r="R307" s="1">
        <f>(I307/K302)*100</f>
        <v>113.22912106306819</v>
      </c>
      <c r="S307" s="71"/>
      <c r="T307" s="74"/>
    </row>
    <row r="308" spans="3:20" x14ac:dyDescent="0.25">
      <c r="C308" s="72"/>
      <c r="D308" s="72"/>
      <c r="E308" s="1" t="s">
        <v>5</v>
      </c>
      <c r="F308" s="1">
        <v>2.7309999999999999</v>
      </c>
      <c r="G308" s="71"/>
      <c r="H308" s="74"/>
      <c r="I308" s="1">
        <v>2.3769999999999998</v>
      </c>
      <c r="J308" s="71"/>
      <c r="K308" s="74"/>
      <c r="L308" s="72"/>
      <c r="M308" s="72"/>
      <c r="N308" s="1" t="s">
        <v>5</v>
      </c>
      <c r="O308" s="1">
        <f>(F308/H302)*100</f>
        <v>96.805352474633338</v>
      </c>
      <c r="P308" s="71"/>
      <c r="Q308" s="74"/>
      <c r="R308" s="1">
        <f>(I308/K302)*100</f>
        <v>97.942365635703439</v>
      </c>
      <c r="S308" s="71"/>
      <c r="T308" s="74"/>
    </row>
    <row r="309" spans="3:20" x14ac:dyDescent="0.25">
      <c r="C309" s="72"/>
      <c r="D309" s="72"/>
      <c r="E309" s="2" t="s">
        <v>6</v>
      </c>
      <c r="F309" s="1">
        <v>3.35</v>
      </c>
      <c r="G309" s="71"/>
      <c r="H309" s="74"/>
      <c r="I309" s="1">
        <v>1.9690000000000001</v>
      </c>
      <c r="J309" s="71"/>
      <c r="K309" s="74"/>
      <c r="L309" s="72"/>
      <c r="M309" s="72"/>
      <c r="N309" s="2" t="s">
        <v>6</v>
      </c>
      <c r="O309" s="1">
        <f>(F309/H302)*100</f>
        <v>118.74695378616687</v>
      </c>
      <c r="P309" s="71"/>
      <c r="Q309" s="74"/>
      <c r="R309" s="1">
        <f>(I309/K302)*100</f>
        <v>81.131055084854893</v>
      </c>
      <c r="S309" s="71"/>
      <c r="T309" s="74"/>
    </row>
    <row r="310" spans="3:20" x14ac:dyDescent="0.25">
      <c r="C310" s="72"/>
      <c r="D310" s="72" t="s">
        <v>66</v>
      </c>
      <c r="E310" s="1" t="s">
        <v>3</v>
      </c>
      <c r="F310" s="1">
        <v>1.911</v>
      </c>
      <c r="G310" s="71">
        <f>AVERAGEA(F310:F313)</f>
        <v>2.5739999999999998</v>
      </c>
      <c r="H310" s="74"/>
      <c r="I310" s="1">
        <v>1.8839999999999999</v>
      </c>
      <c r="J310" s="71">
        <f>AVERAGEA(I310:I313)</f>
        <v>2.4647499999999996</v>
      </c>
      <c r="K310" s="74"/>
      <c r="L310" s="72"/>
      <c r="M310" s="72" t="s">
        <v>66</v>
      </c>
      <c r="N310" s="1" t="s">
        <v>3</v>
      </c>
      <c r="O310" s="1">
        <f>(F310/H302)*100</f>
        <v>67.738933935929808</v>
      </c>
      <c r="P310" s="71">
        <f>AVERAGEA(O310:O313)</f>
        <v>91.240196730027904</v>
      </c>
      <c r="Q310" s="74"/>
      <c r="R310" s="1">
        <f>(I310/K302)*100</f>
        <v>77.628698720094775</v>
      </c>
      <c r="S310" s="71">
        <f>AVERAGEA(R310:R313)</f>
        <v>101.55803352991167</v>
      </c>
      <c r="T310" s="74"/>
    </row>
    <row r="311" spans="3:20" x14ac:dyDescent="0.25">
      <c r="C311" s="72"/>
      <c r="D311" s="72"/>
      <c r="E311" s="1" t="s">
        <v>4</v>
      </c>
      <c r="F311" s="1">
        <v>3.137</v>
      </c>
      <c r="G311" s="71"/>
      <c r="H311" s="74"/>
      <c r="I311" s="1">
        <v>2.6269999999999998</v>
      </c>
      <c r="J311" s="71"/>
      <c r="K311" s="74"/>
      <c r="L311" s="72"/>
      <c r="M311" s="72"/>
      <c r="N311" s="1" t="s">
        <v>4</v>
      </c>
      <c r="O311" s="1">
        <f>(F311/H302)*100</f>
        <v>111.19677433647924</v>
      </c>
      <c r="P311" s="71"/>
      <c r="Q311" s="74"/>
      <c r="R311" s="1">
        <f>(I311/K302)*100</f>
        <v>108.24341376735083</v>
      </c>
      <c r="S311" s="71"/>
      <c r="T311" s="74"/>
    </row>
    <row r="312" spans="3:20" x14ac:dyDescent="0.25">
      <c r="C312" s="72"/>
      <c r="D312" s="72"/>
      <c r="E312" s="1" t="s">
        <v>5</v>
      </c>
      <c r="F312" s="1">
        <v>2.2559999999999998</v>
      </c>
      <c r="G312" s="71"/>
      <c r="H312" s="74"/>
      <c r="I312" s="1">
        <v>3.0680000000000001</v>
      </c>
      <c r="J312" s="71"/>
      <c r="K312" s="74"/>
      <c r="L312" s="72"/>
      <c r="M312" s="72"/>
      <c r="N312" s="1" t="s">
        <v>5</v>
      </c>
      <c r="O312" s="1">
        <f>(F312/H302)*100</f>
        <v>79.968097833311163</v>
      </c>
      <c r="P312" s="71"/>
      <c r="Q312" s="74"/>
      <c r="R312" s="1">
        <f>(I312/K302)*100</f>
        <v>126.41446267157686</v>
      </c>
      <c r="S312" s="71"/>
      <c r="T312" s="74"/>
    </row>
    <row r="313" spans="3:20" x14ac:dyDescent="0.25">
      <c r="C313" s="72"/>
      <c r="D313" s="72"/>
      <c r="E313" s="1" t="s">
        <v>6</v>
      </c>
      <c r="F313" s="1">
        <v>2.992</v>
      </c>
      <c r="G313" s="71"/>
      <c r="H313" s="74"/>
      <c r="I313" s="1">
        <v>2.2799999999999998</v>
      </c>
      <c r="J313" s="71"/>
      <c r="K313" s="74"/>
      <c r="L313" s="72"/>
      <c r="M313" s="72"/>
      <c r="N313" s="1" t="s">
        <v>6</v>
      </c>
      <c r="O313" s="1">
        <f>(F313/H302)*100</f>
        <v>106.05698081439141</v>
      </c>
      <c r="P313" s="71"/>
      <c r="Q313" s="74"/>
      <c r="R313" s="1">
        <f>(I313/K302)*100</f>
        <v>93.94555896062424</v>
      </c>
      <c r="S313" s="71"/>
      <c r="T313" s="74"/>
    </row>
    <row r="314" spans="3:20" x14ac:dyDescent="0.25">
      <c r="C314" s="72"/>
      <c r="D314" s="72" t="s">
        <v>67</v>
      </c>
      <c r="E314" s="1" t="s">
        <v>3</v>
      </c>
      <c r="F314" s="1">
        <v>3.1320000000000001</v>
      </c>
      <c r="G314" s="71">
        <f>AVERAGEA(F314:F317)</f>
        <v>2.9545000000000003</v>
      </c>
      <c r="H314" s="74"/>
      <c r="I314" s="1">
        <v>2.7469999999999999</v>
      </c>
      <c r="J314" s="71">
        <f>AVERAGEA(I314:I317)</f>
        <v>2.5284999999999997</v>
      </c>
      <c r="K314" s="74"/>
      <c r="L314" s="72"/>
      <c r="M314" s="72" t="s">
        <v>67</v>
      </c>
      <c r="N314" s="1" t="s">
        <v>3</v>
      </c>
      <c r="O314" s="1">
        <f>(F314/H302)*100</f>
        <v>111.01954007709689</v>
      </c>
      <c r="P314" s="71">
        <f>AVERAGEA(O314:O317)</f>
        <v>104.72772386902386</v>
      </c>
      <c r="Q314" s="74"/>
      <c r="R314" s="1">
        <f>(I314/K302)*100</f>
        <v>113.1879168705416</v>
      </c>
      <c r="S314" s="71">
        <f>AVERAGEA(R314:R317)</f>
        <v>104.18480080348175</v>
      </c>
      <c r="T314" s="74"/>
    </row>
    <row r="315" spans="3:20" x14ac:dyDescent="0.25">
      <c r="C315" s="72"/>
      <c r="D315" s="72"/>
      <c r="E315" s="1" t="s">
        <v>4</v>
      </c>
      <c r="F315" s="1">
        <v>2.601</v>
      </c>
      <c r="G315" s="71"/>
      <c r="H315" s="74"/>
      <c r="I315" s="1">
        <v>2.36</v>
      </c>
      <c r="J315" s="71"/>
      <c r="K315" s="74"/>
      <c r="L315" s="72"/>
      <c r="M315" s="72"/>
      <c r="N315" s="1" t="s">
        <v>4</v>
      </c>
      <c r="O315" s="1">
        <f>(F315/H302)*100</f>
        <v>92.197261730692532</v>
      </c>
      <c r="P315" s="71"/>
      <c r="Q315" s="74"/>
      <c r="R315" s="1">
        <f>(I315/K302)*100</f>
        <v>97.24189436275141</v>
      </c>
      <c r="S315" s="71"/>
      <c r="T315" s="74"/>
    </row>
    <row r="316" spans="3:20" x14ac:dyDescent="0.25">
      <c r="C316" s="72"/>
      <c r="D316" s="72"/>
      <c r="E316" s="1" t="s">
        <v>5</v>
      </c>
      <c r="F316" s="1">
        <v>2.9769999999999999</v>
      </c>
      <c r="G316" s="71"/>
      <c r="H316" s="74"/>
      <c r="I316" s="1">
        <v>2.4820000000000002</v>
      </c>
      <c r="J316" s="71"/>
      <c r="K316" s="74"/>
      <c r="L316" s="72"/>
      <c r="M316" s="72"/>
      <c r="N316" s="1" t="s">
        <v>5</v>
      </c>
      <c r="O316" s="1">
        <f>(F316/H302)*100</f>
        <v>105.52527803624439</v>
      </c>
      <c r="P316" s="71"/>
      <c r="Q316" s="74"/>
      <c r="R316" s="1">
        <f>(I316/K302)*100</f>
        <v>102.26880585099536</v>
      </c>
      <c r="S316" s="71"/>
      <c r="T316" s="74"/>
    </row>
    <row r="317" spans="3:20" x14ac:dyDescent="0.25">
      <c r="C317" s="72"/>
      <c r="D317" s="72"/>
      <c r="E317" s="1" t="s">
        <v>6</v>
      </c>
      <c r="F317" s="1">
        <v>3.1080000000000001</v>
      </c>
      <c r="G317" s="71"/>
      <c r="H317" s="75"/>
      <c r="I317" s="1">
        <v>2.5249999999999999</v>
      </c>
      <c r="J317" s="71"/>
      <c r="K317" s="75"/>
      <c r="L317" s="72"/>
      <c r="M317" s="72"/>
      <c r="N317" s="1" t="s">
        <v>6</v>
      </c>
      <c r="O317" s="1">
        <f>(F317/H302)*100</f>
        <v>110.16881563206167</v>
      </c>
      <c r="P317" s="71"/>
      <c r="Q317" s="75"/>
      <c r="R317" s="1">
        <f>(I317/K302)*100</f>
        <v>104.04058612963868</v>
      </c>
      <c r="S317" s="71"/>
      <c r="T317" s="75"/>
    </row>
    <row r="320" spans="3:20" x14ac:dyDescent="0.25">
      <c r="E320" s="42"/>
    </row>
    <row r="321" spans="3:6" x14ac:dyDescent="0.25">
      <c r="E321" s="42"/>
      <c r="F321" s="42"/>
    </row>
    <row r="322" spans="3:6" x14ac:dyDescent="0.25">
      <c r="E322" s="42"/>
    </row>
    <row r="323" spans="3:6" x14ac:dyDescent="0.25">
      <c r="C323" s="42"/>
      <c r="E323" s="42"/>
      <c r="F323" s="42"/>
    </row>
    <row r="324" spans="3:6" x14ac:dyDescent="0.25">
      <c r="C324" s="42"/>
      <c r="E324" s="42"/>
      <c r="F324" s="42"/>
    </row>
    <row r="325" spans="3:6" x14ac:dyDescent="0.25">
      <c r="C325" s="42"/>
      <c r="E325" s="42"/>
      <c r="F325" s="42"/>
    </row>
    <row r="326" spans="3:6" x14ac:dyDescent="0.25">
      <c r="C326" s="42"/>
      <c r="E326" s="42"/>
      <c r="F326" s="42"/>
    </row>
    <row r="327" spans="3:6" x14ac:dyDescent="0.25">
      <c r="C327" s="42"/>
      <c r="E327" s="42"/>
      <c r="F327" s="42"/>
    </row>
    <row r="328" spans="3:6" x14ac:dyDescent="0.25">
      <c r="C328" s="42"/>
      <c r="E328" s="42"/>
      <c r="F328" s="42"/>
    </row>
    <row r="329" spans="3:6" x14ac:dyDescent="0.25">
      <c r="C329" s="42"/>
      <c r="E329" s="42"/>
      <c r="F329" s="42"/>
    </row>
    <row r="330" spans="3:6" x14ac:dyDescent="0.25">
      <c r="C330" s="42"/>
      <c r="E330" s="42"/>
      <c r="F330" s="42"/>
    </row>
    <row r="331" spans="3:6" x14ac:dyDescent="0.25">
      <c r="C331" s="42"/>
      <c r="E331" s="42"/>
      <c r="F331" s="42"/>
    </row>
    <row r="332" spans="3:6" x14ac:dyDescent="0.25">
      <c r="C332" s="42"/>
      <c r="E332" s="42"/>
      <c r="F332" s="42"/>
    </row>
    <row r="333" spans="3:6" x14ac:dyDescent="0.25">
      <c r="C333" s="42"/>
      <c r="E333" s="42"/>
      <c r="F333" s="42"/>
    </row>
    <row r="334" spans="3:6" x14ac:dyDescent="0.25">
      <c r="C334" s="42"/>
      <c r="E334" s="42"/>
      <c r="F334" s="42"/>
    </row>
    <row r="335" spans="3:6" x14ac:dyDescent="0.25">
      <c r="C335" s="42"/>
      <c r="E335" s="42"/>
      <c r="F335" s="42"/>
    </row>
    <row r="336" spans="3:6" x14ac:dyDescent="0.25">
      <c r="C336" s="42"/>
      <c r="E336" s="42"/>
      <c r="F336" s="42"/>
    </row>
    <row r="337" spans="3:20" x14ac:dyDescent="0.25">
      <c r="C337" s="42"/>
      <c r="E337" s="42"/>
      <c r="F337" s="42"/>
    </row>
    <row r="338" spans="3:20" x14ac:dyDescent="0.25">
      <c r="C338" s="42"/>
      <c r="E338" s="42"/>
      <c r="F338" s="42"/>
    </row>
    <row r="339" spans="3:20" x14ac:dyDescent="0.25">
      <c r="C339" s="42"/>
      <c r="E339" s="42"/>
      <c r="F339" s="42"/>
    </row>
    <row r="340" spans="3:20" x14ac:dyDescent="0.25">
      <c r="C340" s="42"/>
      <c r="E340" s="42"/>
      <c r="F340" s="42"/>
    </row>
    <row r="341" spans="3:20" x14ac:dyDescent="0.25">
      <c r="C341" s="42"/>
      <c r="E341" s="42"/>
      <c r="F341" s="42"/>
    </row>
    <row r="342" spans="3:20" x14ac:dyDescent="0.25">
      <c r="C342" s="42"/>
      <c r="E342" s="42"/>
      <c r="F342" s="42"/>
    </row>
    <row r="343" spans="3:20" x14ac:dyDescent="0.25">
      <c r="C343" s="42"/>
      <c r="E343" s="42"/>
      <c r="F343" s="42"/>
    </row>
    <row r="344" spans="3:20" x14ac:dyDescent="0.25">
      <c r="C344" s="80" t="s">
        <v>196</v>
      </c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</row>
    <row r="345" spans="3:20" x14ac:dyDescent="0.25"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</row>
    <row r="346" spans="3:20" x14ac:dyDescent="0.25"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</row>
    <row r="347" spans="3:20" x14ac:dyDescent="0.25">
      <c r="C347" s="42"/>
      <c r="E347" s="42"/>
      <c r="F347" s="42"/>
    </row>
    <row r="348" spans="3:20" x14ac:dyDescent="0.25">
      <c r="C348" s="42"/>
      <c r="E348" s="42"/>
      <c r="F348" s="42"/>
    </row>
    <row r="349" spans="3:20" x14ac:dyDescent="0.25">
      <c r="C349" s="42"/>
      <c r="E349" s="42"/>
      <c r="F349" s="42"/>
    </row>
    <row r="350" spans="3:20" x14ac:dyDescent="0.25">
      <c r="C350" s="42"/>
      <c r="E350" s="42"/>
      <c r="F350" s="42"/>
    </row>
    <row r="351" spans="3:20" x14ac:dyDescent="0.25">
      <c r="C351" s="42"/>
      <c r="E351" s="42"/>
      <c r="F351" s="42"/>
    </row>
    <row r="352" spans="3:20" x14ac:dyDescent="0.25">
      <c r="C352" s="1"/>
      <c r="D352" s="1"/>
      <c r="E352" s="1"/>
      <c r="F352" s="1" t="s">
        <v>109</v>
      </c>
      <c r="G352" s="1" t="s">
        <v>108</v>
      </c>
      <c r="H352" s="1" t="s">
        <v>110</v>
      </c>
      <c r="I352" s="1" t="s">
        <v>111</v>
      </c>
      <c r="J352" s="1" t="s">
        <v>112</v>
      </c>
      <c r="K352" s="1" t="s">
        <v>113</v>
      </c>
      <c r="L352" s="1"/>
      <c r="M352" s="1"/>
      <c r="N352" s="1"/>
      <c r="O352" s="1" t="s">
        <v>145</v>
      </c>
      <c r="P352" s="1" t="s">
        <v>108</v>
      </c>
      <c r="Q352" s="1" t="s">
        <v>110</v>
      </c>
      <c r="R352" s="1" t="s">
        <v>146</v>
      </c>
      <c r="S352" s="1" t="s">
        <v>112</v>
      </c>
      <c r="T352" s="1" t="s">
        <v>113</v>
      </c>
    </row>
    <row r="353" spans="3:20" x14ac:dyDescent="0.25">
      <c r="C353" s="72" t="s">
        <v>192</v>
      </c>
      <c r="D353" s="73" t="s">
        <v>68</v>
      </c>
      <c r="E353" s="1" t="s">
        <v>3</v>
      </c>
      <c r="F353" s="1">
        <v>0.97299999999999998</v>
      </c>
      <c r="G353" s="71">
        <f>AVERAGEA(F353:F356)</f>
        <v>1.11225</v>
      </c>
      <c r="H353" s="73">
        <f>AVERAGEA(G353:G368)</f>
        <v>0.94887500000000002</v>
      </c>
      <c r="I353" s="1">
        <v>0.57299999999999995</v>
      </c>
      <c r="J353" s="71">
        <f>AVERAGEA(I353:I356)</f>
        <v>0.81674999999999998</v>
      </c>
      <c r="K353" s="73">
        <f>AVERAGEA(J353:J368)</f>
        <v>0.7155625000000001</v>
      </c>
      <c r="L353" s="72" t="s">
        <v>95</v>
      </c>
      <c r="M353" s="72" t="s">
        <v>69</v>
      </c>
      <c r="N353" s="1" t="s">
        <v>3</v>
      </c>
      <c r="O353" s="1">
        <f>(F353/H417)*100</f>
        <v>89.910482240831655</v>
      </c>
      <c r="P353" s="71">
        <f>AVERAGEA(O353:O356)</f>
        <v>102.7779382038695</v>
      </c>
      <c r="Q353" s="73">
        <f>AVERAGEA(P353:P368)</f>
        <v>87.681201270574661</v>
      </c>
      <c r="R353" s="1">
        <f>(I353/K417)*100</f>
        <v>62.401306833650963</v>
      </c>
      <c r="S353" s="71">
        <f>AVERAGEA(R353:R356)</f>
        <v>88.946365368908246</v>
      </c>
      <c r="T353" s="73">
        <f>AVERAGEA(S353:S368)</f>
        <v>77.926762864143768</v>
      </c>
    </row>
    <row r="354" spans="3:20" x14ac:dyDescent="0.25">
      <c r="C354" s="72"/>
      <c r="D354" s="74"/>
      <c r="E354" s="1" t="s">
        <v>4</v>
      </c>
      <c r="F354" s="1">
        <v>1.0820000000000001</v>
      </c>
      <c r="G354" s="71"/>
      <c r="H354" s="74"/>
      <c r="I354" s="1">
        <v>0.95</v>
      </c>
      <c r="J354" s="71"/>
      <c r="K354" s="74"/>
      <c r="L354" s="72"/>
      <c r="M354" s="72"/>
      <c r="N354" s="1" t="s">
        <v>4</v>
      </c>
      <c r="O354" s="1">
        <f>(F354/H417)*100</f>
        <v>99.982673982096472</v>
      </c>
      <c r="P354" s="71"/>
      <c r="Q354" s="74"/>
      <c r="R354" s="1">
        <f>(I354/K417)*100</f>
        <v>103.45766403484889</v>
      </c>
      <c r="S354" s="71"/>
      <c r="T354" s="74"/>
    </row>
    <row r="355" spans="3:20" x14ac:dyDescent="0.25">
      <c r="C355" s="72"/>
      <c r="D355" s="74"/>
      <c r="E355" s="1" t="s">
        <v>5</v>
      </c>
      <c r="F355" s="1">
        <v>1.1870000000000001</v>
      </c>
      <c r="G355" s="71"/>
      <c r="H355" s="74"/>
      <c r="I355" s="1">
        <v>0.81599999999999995</v>
      </c>
      <c r="J355" s="71"/>
      <c r="K355" s="74"/>
      <c r="L355" s="72"/>
      <c r="M355" s="72"/>
      <c r="N355" s="1" t="s">
        <v>5</v>
      </c>
      <c r="O355" s="1">
        <f>(F355/H417)*100</f>
        <v>109.6852440080855</v>
      </c>
      <c r="P355" s="71"/>
      <c r="Q355" s="74"/>
      <c r="R355" s="1">
        <f>(I355/K417)*100</f>
        <v>88.864688265722833</v>
      </c>
      <c r="S355" s="71"/>
      <c r="T355" s="74"/>
    </row>
    <row r="356" spans="3:20" x14ac:dyDescent="0.25">
      <c r="C356" s="72"/>
      <c r="D356" s="75"/>
      <c r="E356" s="1" t="s">
        <v>6</v>
      </c>
      <c r="F356" s="1">
        <v>1.2070000000000001</v>
      </c>
      <c r="G356" s="71"/>
      <c r="H356" s="74"/>
      <c r="I356" s="1">
        <v>0.92800000000000005</v>
      </c>
      <c r="J356" s="71"/>
      <c r="K356" s="74"/>
      <c r="L356" s="72"/>
      <c r="M356" s="72"/>
      <c r="N356" s="1" t="s">
        <v>6</v>
      </c>
      <c r="O356" s="1">
        <f>(F356/H417)*100</f>
        <v>111.53335258446435</v>
      </c>
      <c r="P356" s="71"/>
      <c r="Q356" s="74"/>
      <c r="R356" s="1">
        <f>(I356/K417)*100</f>
        <v>101.06180234141029</v>
      </c>
      <c r="S356" s="71"/>
      <c r="T356" s="74"/>
    </row>
    <row r="357" spans="3:20" x14ac:dyDescent="0.25">
      <c r="C357" s="72"/>
      <c r="D357" s="72" t="s">
        <v>69</v>
      </c>
      <c r="E357" s="1" t="s">
        <v>3</v>
      </c>
      <c r="F357" s="1">
        <v>0.89400000000000002</v>
      </c>
      <c r="G357" s="71">
        <f>AVERAGEA(F357:F360)</f>
        <v>0.98599999999999999</v>
      </c>
      <c r="H357" s="74"/>
      <c r="I357" s="1">
        <v>0.64800000000000002</v>
      </c>
      <c r="J357" s="71">
        <f>AVERAGEA(I357:I360)</f>
        <v>0.67374999999999996</v>
      </c>
      <c r="K357" s="74"/>
      <c r="L357" s="72"/>
      <c r="M357" s="72" t="s">
        <v>68</v>
      </c>
      <c r="N357" s="1" t="s">
        <v>3</v>
      </c>
      <c r="O357" s="1">
        <f>(F357/H417)*100</f>
        <v>82.610453364135154</v>
      </c>
      <c r="P357" s="71">
        <f>AVERAGEA(O357:O360)</f>
        <v>91.111752815477928</v>
      </c>
      <c r="Q357" s="74"/>
      <c r="R357" s="1">
        <f>(I357/K417)*100</f>
        <v>70.569017152191677</v>
      </c>
      <c r="S357" s="71">
        <f>AVERAGEA(R357:R360)</f>
        <v>73.373264361557318</v>
      </c>
      <c r="T357" s="74"/>
    </row>
    <row r="358" spans="3:20" x14ac:dyDescent="0.25">
      <c r="C358" s="72"/>
      <c r="D358" s="72"/>
      <c r="E358" s="1" t="s">
        <v>4</v>
      </c>
      <c r="F358" s="1">
        <v>0.93400000000000005</v>
      </c>
      <c r="G358" s="71"/>
      <c r="H358" s="74"/>
      <c r="I358" s="1">
        <v>0.68700000000000006</v>
      </c>
      <c r="J358" s="71"/>
      <c r="K358" s="74"/>
      <c r="L358" s="72"/>
      <c r="M358" s="72"/>
      <c r="N358" s="1" t="s">
        <v>4</v>
      </c>
      <c r="O358" s="1">
        <f>(F358/H417)*100</f>
        <v>86.306670516892879</v>
      </c>
      <c r="P358" s="71"/>
      <c r="Q358" s="74"/>
      <c r="R358" s="1">
        <f>(I358/K417)*100</f>
        <v>74.816226517832845</v>
      </c>
      <c r="S358" s="71"/>
      <c r="T358" s="74"/>
    </row>
    <row r="359" spans="3:20" x14ac:dyDescent="0.25">
      <c r="C359" s="72"/>
      <c r="D359" s="72"/>
      <c r="E359" s="1" t="s">
        <v>5</v>
      </c>
      <c r="F359" s="1">
        <v>1.1000000000000001</v>
      </c>
      <c r="G359" s="71"/>
      <c r="H359" s="74"/>
      <c r="I359" s="1">
        <v>0.80700000000000005</v>
      </c>
      <c r="J359" s="71"/>
      <c r="K359" s="74"/>
      <c r="L359" s="72"/>
      <c r="M359" s="72"/>
      <c r="N359" s="1" t="s">
        <v>5</v>
      </c>
      <c r="O359" s="1">
        <f>(F359/H417)*100</f>
        <v>101.64597170083745</v>
      </c>
      <c r="P359" s="71"/>
      <c r="Q359" s="74"/>
      <c r="R359" s="1">
        <f>(I359/K417)*100</f>
        <v>87.884563027497961</v>
      </c>
      <c r="S359" s="71"/>
      <c r="T359" s="74"/>
    </row>
    <row r="360" spans="3:20" x14ac:dyDescent="0.25">
      <c r="C360" s="72"/>
      <c r="D360" s="72"/>
      <c r="E360" s="1" t="s">
        <v>6</v>
      </c>
      <c r="F360" s="1">
        <v>1.016</v>
      </c>
      <c r="G360" s="71"/>
      <c r="H360" s="74"/>
      <c r="I360" s="1">
        <v>0.55300000000000005</v>
      </c>
      <c r="J360" s="71"/>
      <c r="K360" s="74"/>
      <c r="L360" s="72"/>
      <c r="M360" s="72"/>
      <c r="N360" s="1" t="s">
        <v>6</v>
      </c>
      <c r="O360" s="1">
        <f>(F360/H417)*100</f>
        <v>93.883915680046215</v>
      </c>
      <c r="P360" s="71"/>
      <c r="Q360" s="74"/>
      <c r="R360" s="1">
        <f>(I360/K417)*100</f>
        <v>60.223250748706782</v>
      </c>
      <c r="S360" s="71"/>
      <c r="T360" s="74"/>
    </row>
    <row r="361" spans="3:20" x14ac:dyDescent="0.25">
      <c r="C361" s="72"/>
      <c r="D361" s="72" t="s">
        <v>66</v>
      </c>
      <c r="E361" s="1" t="s">
        <v>3</v>
      </c>
      <c r="F361" s="1">
        <v>0.94699999999999995</v>
      </c>
      <c r="G361" s="71">
        <f>AVERAGEA(F361:F364)</f>
        <v>0.83899999999999997</v>
      </c>
      <c r="H361" s="74"/>
      <c r="I361" s="1">
        <v>0.56200000000000006</v>
      </c>
      <c r="J361" s="71">
        <f>AVERAGEA(I361:I364)</f>
        <v>0.53649999999999998</v>
      </c>
      <c r="K361" s="74"/>
      <c r="L361" s="72"/>
      <c r="M361" s="72" t="s">
        <v>66</v>
      </c>
      <c r="N361" s="1" t="s">
        <v>3</v>
      </c>
      <c r="O361" s="1">
        <f>(F361/H417)*100</f>
        <v>87.507941091539138</v>
      </c>
      <c r="P361" s="71">
        <f>AVERAGEA(O361:O364)</f>
        <v>77.528154779093285</v>
      </c>
      <c r="Q361" s="74"/>
      <c r="R361" s="1">
        <f>(I361/K417)*100</f>
        <v>61.203375986931675</v>
      </c>
      <c r="S361" s="71">
        <f>AVERAGEA(R361:R364)</f>
        <v>58.426354478627829</v>
      </c>
      <c r="T361" s="74"/>
    </row>
    <row r="362" spans="3:20" x14ac:dyDescent="0.25">
      <c r="C362" s="72"/>
      <c r="D362" s="72"/>
      <c r="E362" s="1" t="s">
        <v>4</v>
      </c>
      <c r="F362" s="1">
        <v>0.433</v>
      </c>
      <c r="G362" s="71"/>
      <c r="H362" s="74"/>
      <c r="I362" s="1">
        <v>0.58199999999999996</v>
      </c>
      <c r="J362" s="71"/>
      <c r="K362" s="74"/>
      <c r="L362" s="72"/>
      <c r="M362" s="72"/>
      <c r="N362" s="1" t="s">
        <v>4</v>
      </c>
      <c r="O362" s="1">
        <f>(F362/H417)*100</f>
        <v>40.011550678602369</v>
      </c>
      <c r="P362" s="71"/>
      <c r="Q362" s="74"/>
      <c r="R362" s="1">
        <f>(I362/K417)*100</f>
        <v>63.381432071875842</v>
      </c>
      <c r="S362" s="71"/>
      <c r="T362" s="74"/>
    </row>
    <row r="363" spans="3:20" x14ac:dyDescent="0.25">
      <c r="C363" s="72"/>
      <c r="D363" s="72"/>
      <c r="E363" s="1" t="s">
        <v>5</v>
      </c>
      <c r="F363" s="1">
        <v>0.96299999999999997</v>
      </c>
      <c r="G363" s="71"/>
      <c r="H363" s="74"/>
      <c r="I363" s="1">
        <v>0.36699999999999999</v>
      </c>
      <c r="J363" s="71"/>
      <c r="K363" s="74"/>
      <c r="L363" s="72"/>
      <c r="M363" s="72"/>
      <c r="N363" s="1" t="s">
        <v>5</v>
      </c>
      <c r="O363" s="1">
        <f>(F363/H417)*100</f>
        <v>88.986427952642217</v>
      </c>
      <c r="P363" s="71"/>
      <c r="Q363" s="74"/>
      <c r="R363" s="1">
        <f>(I363/K417)*100</f>
        <v>39.967329158725832</v>
      </c>
      <c r="S363" s="71"/>
      <c r="T363" s="74"/>
    </row>
    <row r="364" spans="3:20" x14ac:dyDescent="0.25">
      <c r="C364" s="72"/>
      <c r="D364" s="72"/>
      <c r="E364" s="1" t="s">
        <v>6</v>
      </c>
      <c r="F364" s="1">
        <v>1.0129999999999999</v>
      </c>
      <c r="G364" s="71"/>
      <c r="H364" s="74"/>
      <c r="I364" s="1">
        <v>0.63500000000000001</v>
      </c>
      <c r="J364" s="71"/>
      <c r="K364" s="74"/>
      <c r="L364" s="72"/>
      <c r="M364" s="72"/>
      <c r="N364" s="1" t="s">
        <v>6</v>
      </c>
      <c r="O364" s="1">
        <f>(F364/H417)*100</f>
        <v>93.606699393589381</v>
      </c>
      <c r="P364" s="71"/>
      <c r="Q364" s="74"/>
      <c r="R364" s="1">
        <f>(I364/K417)*100</f>
        <v>69.153280696977944</v>
      </c>
      <c r="S364" s="71"/>
      <c r="T364" s="74"/>
    </row>
    <row r="365" spans="3:20" x14ac:dyDescent="0.25">
      <c r="C365" s="72"/>
      <c r="D365" s="72" t="s">
        <v>67</v>
      </c>
      <c r="E365" s="1" t="s">
        <v>3</v>
      </c>
      <c r="F365" s="1">
        <v>0.66</v>
      </c>
      <c r="G365" s="71">
        <f>AVERAGEA(F365:F368)</f>
        <v>0.85824999999999996</v>
      </c>
      <c r="H365" s="74"/>
      <c r="I365" s="1">
        <v>0.78800000000000003</v>
      </c>
      <c r="J365" s="71">
        <f>AVERAGEA(I365:I368)</f>
        <v>0.83525000000000005</v>
      </c>
      <c r="K365" s="74"/>
      <c r="L365" s="72"/>
      <c r="M365" s="72" t="s">
        <v>67</v>
      </c>
      <c r="N365" s="1" t="s">
        <v>3</v>
      </c>
      <c r="O365" s="1">
        <f>(F365/H417)*100</f>
        <v>60.98758302050247</v>
      </c>
      <c r="P365" s="71">
        <f>AVERAGEA(O365:O368)</f>
        <v>79.306959283857935</v>
      </c>
      <c r="Q365" s="74"/>
      <c r="R365" s="1">
        <f>(I365/K417)*100</f>
        <v>85.815409746800981</v>
      </c>
      <c r="S365" s="71">
        <f>AVERAGEA(R365:R368)</f>
        <v>90.961067247481623</v>
      </c>
      <c r="T365" s="74"/>
    </row>
    <row r="366" spans="3:20" x14ac:dyDescent="0.25">
      <c r="C366" s="72"/>
      <c r="D366" s="72"/>
      <c r="E366" s="1" t="s">
        <v>4</v>
      </c>
      <c r="F366" s="1">
        <v>1.0149999999999999</v>
      </c>
      <c r="G366" s="71"/>
      <c r="H366" s="74"/>
      <c r="I366" s="1">
        <v>0.90700000000000003</v>
      </c>
      <c r="J366" s="71"/>
      <c r="K366" s="74"/>
      <c r="L366" s="72"/>
      <c r="M366" s="72"/>
      <c r="N366" s="1" t="s">
        <v>4</v>
      </c>
      <c r="O366" s="1">
        <f>(F366/H417)*100</f>
        <v>93.791510251227265</v>
      </c>
      <c r="P366" s="71"/>
      <c r="Q366" s="74"/>
      <c r="R366" s="1">
        <f>(I366/K417)*100</f>
        <v>98.774843452218903</v>
      </c>
      <c r="S366" s="71"/>
      <c r="T366" s="74"/>
    </row>
    <row r="367" spans="3:20" x14ac:dyDescent="0.25">
      <c r="C367" s="72"/>
      <c r="D367" s="72"/>
      <c r="E367" s="1" t="s">
        <v>5</v>
      </c>
      <c r="F367" s="1">
        <v>0.81599999999999995</v>
      </c>
      <c r="G367" s="71"/>
      <c r="H367" s="74"/>
      <c r="I367" s="1">
        <v>0.81299999999999994</v>
      </c>
      <c r="J367" s="71"/>
      <c r="K367" s="74"/>
      <c r="L367" s="72"/>
      <c r="M367" s="72"/>
      <c r="N367" s="1" t="s">
        <v>5</v>
      </c>
      <c r="O367" s="1">
        <f>(F367/H417)*100</f>
        <v>75.402829916257588</v>
      </c>
      <c r="P367" s="71"/>
      <c r="Q367" s="74"/>
      <c r="R367" s="1">
        <f>(I367/K417)*100</f>
        <v>88.537979852981209</v>
      </c>
      <c r="S367" s="71"/>
      <c r="T367" s="74"/>
    </row>
    <row r="368" spans="3:20" x14ac:dyDescent="0.25">
      <c r="C368" s="72"/>
      <c r="D368" s="72"/>
      <c r="E368" s="1" t="s">
        <v>6</v>
      </c>
      <c r="F368" s="1">
        <v>0.94199999999999995</v>
      </c>
      <c r="G368" s="71"/>
      <c r="H368" s="75"/>
      <c r="I368" s="1">
        <v>0.83299999999999996</v>
      </c>
      <c r="J368" s="71"/>
      <c r="K368" s="75"/>
      <c r="L368" s="72"/>
      <c r="M368" s="72"/>
      <c r="N368" s="1" t="s">
        <v>6</v>
      </c>
      <c r="O368" s="1">
        <f>(F368/H417)*100</f>
        <v>87.045913947444419</v>
      </c>
      <c r="P368" s="71"/>
      <c r="Q368" s="75"/>
      <c r="R368" s="1">
        <f>(I368/K417)*100</f>
        <v>90.716035937925398</v>
      </c>
      <c r="S368" s="71"/>
      <c r="T368" s="75"/>
    </row>
    <row r="369" spans="3:32" x14ac:dyDescent="0.25">
      <c r="C369" s="72" t="s">
        <v>96</v>
      </c>
      <c r="D369" s="72" t="s">
        <v>68</v>
      </c>
      <c r="E369" s="1" t="s">
        <v>3</v>
      </c>
      <c r="F369" s="1">
        <v>1.06</v>
      </c>
      <c r="G369" s="71">
        <f>AVERAGEA(F369:F372)</f>
        <v>1.0389999999999999</v>
      </c>
      <c r="H369" s="73">
        <f>AVERAGEA(G369:G384)</f>
        <v>0.88687499999999986</v>
      </c>
      <c r="I369" s="1">
        <v>1.1419999999999999</v>
      </c>
      <c r="J369" s="71">
        <f>AVERAGEA(I369:I372)</f>
        <v>0.93099999999999994</v>
      </c>
      <c r="K369" s="73">
        <f>AVERAGEA(J369:J384)</f>
        <v>0.83318749999999997</v>
      </c>
      <c r="L369" s="72" t="s">
        <v>96</v>
      </c>
      <c r="M369" s="72" t="s">
        <v>69</v>
      </c>
      <c r="N369" s="1" t="s">
        <v>3</v>
      </c>
      <c r="O369" s="1">
        <f>(F369/H417)*100</f>
        <v>97.94975454807971</v>
      </c>
      <c r="P369" s="71">
        <f>AVERAGEA(O369:O372)</f>
        <v>96.009240542881898</v>
      </c>
      <c r="Q369" s="73">
        <f>AVERAGEA(P369:P384)</f>
        <v>81.952064683800188</v>
      </c>
      <c r="R369" s="1">
        <f>(I369/K417)*100</f>
        <v>124.36700245031309</v>
      </c>
      <c r="S369" s="71">
        <f>AVERAGEA(R369:R372)</f>
        <v>101.38851075415192</v>
      </c>
      <c r="T369" s="73">
        <f>AVERAGEA(S369:S384)</f>
        <v>90.736455213721754</v>
      </c>
    </row>
    <row r="370" spans="3:32" x14ac:dyDescent="0.25">
      <c r="C370" s="72"/>
      <c r="D370" s="72"/>
      <c r="E370" s="1" t="s">
        <v>4</v>
      </c>
      <c r="F370" s="1">
        <v>1.077</v>
      </c>
      <c r="G370" s="71"/>
      <c r="H370" s="74"/>
      <c r="I370" s="1">
        <v>0.83399999999999996</v>
      </c>
      <c r="J370" s="71"/>
      <c r="K370" s="74"/>
      <c r="L370" s="72"/>
      <c r="M370" s="72"/>
      <c r="N370" s="1" t="s">
        <v>4</v>
      </c>
      <c r="O370" s="1">
        <f>(F370/H417)*100</f>
        <v>99.520646838001753</v>
      </c>
      <c r="P370" s="71"/>
      <c r="Q370" s="74"/>
      <c r="R370" s="1">
        <f>(I370/K417)*100</f>
        <v>90.824938742172606</v>
      </c>
      <c r="S370" s="71"/>
      <c r="T370" s="74"/>
      <c r="Y370" s="42" t="s">
        <v>230</v>
      </c>
      <c r="Z370" s="42" t="s">
        <v>147</v>
      </c>
      <c r="AA370" t="s">
        <v>148</v>
      </c>
    </row>
    <row r="371" spans="3:32" x14ac:dyDescent="0.25">
      <c r="C371" s="72"/>
      <c r="D371" s="72"/>
      <c r="E371" s="1" t="s">
        <v>5</v>
      </c>
      <c r="F371" s="1">
        <v>0.89600000000000002</v>
      </c>
      <c r="G371" s="71"/>
      <c r="H371" s="74"/>
      <c r="I371" s="1">
        <v>0.80800000000000005</v>
      </c>
      <c r="J371" s="71"/>
      <c r="K371" s="74"/>
      <c r="L371" s="72"/>
      <c r="M371" s="72"/>
      <c r="N371" s="1" t="s">
        <v>5</v>
      </c>
      <c r="O371" s="1">
        <f>(F371/H417)*100</f>
        <v>82.795264221773053</v>
      </c>
      <c r="P371" s="71"/>
      <c r="Q371" s="74"/>
      <c r="R371" s="1">
        <f>(I371/K417)*100</f>
        <v>87.993465831745183</v>
      </c>
      <c r="S371" s="71"/>
      <c r="T371" s="74"/>
      <c r="Y371" s="42" t="s">
        <v>193</v>
      </c>
      <c r="Z371" s="42">
        <v>87.681201270574661</v>
      </c>
      <c r="AA371">
        <v>77.926762864143768</v>
      </c>
    </row>
    <row r="372" spans="3:32" x14ac:dyDescent="0.25">
      <c r="C372" s="72"/>
      <c r="D372" s="72"/>
      <c r="E372" s="1" t="s">
        <v>6</v>
      </c>
      <c r="F372" s="1">
        <v>1.123</v>
      </c>
      <c r="G372" s="71"/>
      <c r="H372" s="74"/>
      <c r="I372" s="1">
        <v>0.94</v>
      </c>
      <c r="J372" s="71"/>
      <c r="K372" s="74"/>
      <c r="L372" s="72"/>
      <c r="M372" s="72"/>
      <c r="N372" s="1" t="s">
        <v>6</v>
      </c>
      <c r="O372" s="1">
        <f>(F372/H417)*100</f>
        <v>103.77129656367312</v>
      </c>
      <c r="P372" s="71"/>
      <c r="Q372" s="74"/>
      <c r="R372" s="1">
        <f>(I372/K417)*100</f>
        <v>102.3686359923768</v>
      </c>
      <c r="S372" s="71"/>
      <c r="T372" s="74"/>
      <c r="Y372" s="42" t="s">
        <v>92</v>
      </c>
      <c r="Z372" s="42">
        <v>81.952064683800188</v>
      </c>
      <c r="AA372">
        <v>90.736455213721754</v>
      </c>
    </row>
    <row r="373" spans="3:32" x14ac:dyDescent="0.25">
      <c r="C373" s="72"/>
      <c r="D373" s="72" t="s">
        <v>69</v>
      </c>
      <c r="E373" s="1" t="s">
        <v>3</v>
      </c>
      <c r="F373" s="1">
        <v>1.0329999999999999</v>
      </c>
      <c r="G373" s="71">
        <f>AVERAGEA(F373:F376)</f>
        <v>0.89249999999999996</v>
      </c>
      <c r="H373" s="74"/>
      <c r="I373" s="1">
        <v>0.82099999999999995</v>
      </c>
      <c r="J373" s="71">
        <f>AVERAGEA(I373:I376)</f>
        <v>0.84399999999999997</v>
      </c>
      <c r="K373" s="74"/>
      <c r="L373" s="72"/>
      <c r="M373" s="72" t="s">
        <v>68</v>
      </c>
      <c r="N373" s="1" t="s">
        <v>3</v>
      </c>
      <c r="O373" s="1">
        <f>(F373/H417)*100</f>
        <v>95.454807969968243</v>
      </c>
      <c r="P373" s="71">
        <f>AVERAGEA(O373:O376)</f>
        <v>82.471845220906744</v>
      </c>
      <c r="Q373" s="74"/>
      <c r="R373" s="1">
        <f>(I373/K417)*100</f>
        <v>89.409202286958873</v>
      </c>
      <c r="S373" s="71">
        <f>AVERAGEA(R373:R376)</f>
        <v>91.913966784644714</v>
      </c>
      <c r="T373" s="74"/>
      <c r="Y373" s="42" t="s">
        <v>93</v>
      </c>
      <c r="Z373" s="42">
        <v>83.603811723938804</v>
      </c>
      <c r="AA373">
        <v>86.067247481622644</v>
      </c>
    </row>
    <row r="374" spans="3:32" x14ac:dyDescent="0.25">
      <c r="C374" s="72"/>
      <c r="D374" s="72"/>
      <c r="E374" s="1" t="s">
        <v>4</v>
      </c>
      <c r="F374" s="1">
        <v>0.89500000000000002</v>
      </c>
      <c r="G374" s="71"/>
      <c r="H374" s="74"/>
      <c r="I374" s="1">
        <v>0.92100000000000004</v>
      </c>
      <c r="J374" s="71"/>
      <c r="K374" s="74"/>
      <c r="L374" s="72"/>
      <c r="M374" s="72"/>
      <c r="N374" s="1" t="s">
        <v>4</v>
      </c>
      <c r="O374" s="1">
        <f>(F374/H417)*100</f>
        <v>82.702858792954103</v>
      </c>
      <c r="P374" s="71"/>
      <c r="Q374" s="74"/>
      <c r="R374" s="1">
        <f>(I374/K417)*100</f>
        <v>100.29948271167983</v>
      </c>
      <c r="S374" s="71"/>
      <c r="T374" s="74"/>
      <c r="Y374" s="42" t="s">
        <v>94</v>
      </c>
      <c r="Z374" s="42">
        <v>86.116084319953814</v>
      </c>
      <c r="AA374">
        <v>73.352845085760961</v>
      </c>
    </row>
    <row r="375" spans="3:32" x14ac:dyDescent="0.25">
      <c r="C375" s="72"/>
      <c r="D375" s="72"/>
      <c r="E375" s="1" t="s">
        <v>5</v>
      </c>
      <c r="F375" s="1">
        <v>0.747</v>
      </c>
      <c r="G375" s="71"/>
      <c r="H375" s="74"/>
      <c r="I375" s="1">
        <v>0.73399999999999999</v>
      </c>
      <c r="J375" s="71"/>
      <c r="K375" s="74"/>
      <c r="L375" s="72"/>
      <c r="M375" s="72"/>
      <c r="N375" s="1" t="s">
        <v>5</v>
      </c>
      <c r="O375" s="1">
        <f>(F375/H417)*100</f>
        <v>69.026855327750511</v>
      </c>
      <c r="P375" s="71"/>
      <c r="Q375" s="74"/>
      <c r="R375" s="1">
        <f>(I375/K417)*100</f>
        <v>79.934658317451664</v>
      </c>
      <c r="S375" s="71"/>
      <c r="T375" s="74"/>
      <c r="Y375" s="42" t="s">
        <v>198</v>
      </c>
      <c r="Z375">
        <v>82.633554721339891</v>
      </c>
      <c r="AA375">
        <v>89.878845630274967</v>
      </c>
    </row>
    <row r="376" spans="3:32" x14ac:dyDescent="0.25">
      <c r="C376" s="72"/>
      <c r="D376" s="72"/>
      <c r="E376" s="2" t="s">
        <v>6</v>
      </c>
      <c r="F376" s="1">
        <v>0.89500000000000002</v>
      </c>
      <c r="G376" s="71"/>
      <c r="H376" s="74"/>
      <c r="I376" s="1">
        <v>0.9</v>
      </c>
      <c r="J376" s="71"/>
      <c r="K376" s="74"/>
      <c r="L376" s="72"/>
      <c r="M376" s="72"/>
      <c r="N376" s="2" t="s">
        <v>6</v>
      </c>
      <c r="O376" s="1">
        <f>(F376/H417)*100</f>
        <v>82.702858792954103</v>
      </c>
      <c r="P376" s="71"/>
      <c r="Q376" s="74"/>
      <c r="R376" s="1">
        <f>(I376/K417)*100</f>
        <v>98.012523822488433</v>
      </c>
      <c r="S376" s="71"/>
      <c r="T376" s="74"/>
    </row>
    <row r="377" spans="3:32" x14ac:dyDescent="0.25">
      <c r="C377" s="72"/>
      <c r="D377" s="72" t="s">
        <v>66</v>
      </c>
      <c r="E377" s="1" t="s">
        <v>3</v>
      </c>
      <c r="F377" s="1">
        <v>0.46700000000000003</v>
      </c>
      <c r="G377" s="71">
        <f>AVERAGEA(F377:F380)</f>
        <v>0.79275000000000007</v>
      </c>
      <c r="H377" s="74"/>
      <c r="I377" s="1">
        <v>0.63600000000000001</v>
      </c>
      <c r="J377" s="71">
        <f>AVERAGEA(I377:I380)</f>
        <v>0.77400000000000002</v>
      </c>
      <c r="K377" s="74"/>
      <c r="L377" s="72"/>
      <c r="M377" s="72" t="s">
        <v>66</v>
      </c>
      <c r="N377" s="1" t="s">
        <v>3</v>
      </c>
      <c r="O377" s="1">
        <f>(F377/H417)*100</f>
        <v>43.15333525844644</v>
      </c>
      <c r="P377" s="71">
        <f>AVERAGEA(O377:O380)</f>
        <v>73.254403696217167</v>
      </c>
      <c r="Q377" s="74"/>
      <c r="R377" s="1">
        <f>(I377/K417)*100</f>
        <v>69.262183501225167</v>
      </c>
      <c r="S377" s="71">
        <f>AVERAGEA(R377:R380)</f>
        <v>84.290770487340055</v>
      </c>
      <c r="T377" s="74"/>
    </row>
    <row r="378" spans="3:32" x14ac:dyDescent="0.25">
      <c r="C378" s="72"/>
      <c r="D378" s="72"/>
      <c r="E378" s="1" t="s">
        <v>4</v>
      </c>
      <c r="F378" s="1">
        <v>1.0840000000000001</v>
      </c>
      <c r="G378" s="71"/>
      <c r="H378" s="74"/>
      <c r="I378" s="1">
        <v>1</v>
      </c>
      <c r="J378" s="71"/>
      <c r="K378" s="74"/>
      <c r="L378" s="72"/>
      <c r="M378" s="72"/>
      <c r="N378" s="1" t="s">
        <v>4</v>
      </c>
      <c r="O378" s="1">
        <f>(F378/H417)*100</f>
        <v>100.16748483973434</v>
      </c>
      <c r="P378" s="71"/>
      <c r="Q378" s="74"/>
      <c r="R378" s="1">
        <f>(I378/K417)*100</f>
        <v>108.90280424720937</v>
      </c>
      <c r="S378" s="71"/>
      <c r="T378" s="74"/>
    </row>
    <row r="379" spans="3:32" x14ac:dyDescent="0.25">
      <c r="C379" s="72"/>
      <c r="D379" s="72"/>
      <c r="E379" s="1" t="s">
        <v>5</v>
      </c>
      <c r="F379" s="1">
        <v>0.74</v>
      </c>
      <c r="G379" s="71"/>
      <c r="H379" s="74"/>
      <c r="I379" s="1">
        <v>0.60799999999999998</v>
      </c>
      <c r="J379" s="71"/>
      <c r="K379" s="74"/>
      <c r="L379" s="72"/>
      <c r="M379" s="72"/>
      <c r="N379" s="1" t="s">
        <v>5</v>
      </c>
      <c r="O379" s="1">
        <f>(F379/H417)*100</f>
        <v>68.380017326017921</v>
      </c>
      <c r="P379" s="71"/>
      <c r="Q379" s="74"/>
      <c r="R379" s="1">
        <f>(I379/K417)*100</f>
        <v>66.212904982303286</v>
      </c>
      <c r="S379" s="71"/>
      <c r="T379" s="74"/>
    </row>
    <row r="380" spans="3:32" x14ac:dyDescent="0.25">
      <c r="C380" s="72"/>
      <c r="D380" s="72"/>
      <c r="E380" s="1" t="s">
        <v>6</v>
      </c>
      <c r="F380" s="1">
        <v>0.88</v>
      </c>
      <c r="G380" s="71"/>
      <c r="H380" s="74"/>
      <c r="I380" s="1">
        <v>0.85199999999999998</v>
      </c>
      <c r="J380" s="71"/>
      <c r="K380" s="74"/>
      <c r="L380" s="72"/>
      <c r="M380" s="72"/>
      <c r="N380" s="1" t="s">
        <v>6</v>
      </c>
      <c r="O380" s="1">
        <f>(F380/H417)*100</f>
        <v>81.316777360669946</v>
      </c>
      <c r="P380" s="71"/>
      <c r="Q380" s="74"/>
      <c r="R380" s="1">
        <f>(I380/K417)*100</f>
        <v>92.785189218622378</v>
      </c>
      <c r="S380" s="71"/>
      <c r="T380" s="74"/>
    </row>
    <row r="381" spans="3:32" x14ac:dyDescent="0.25">
      <c r="C381" s="72"/>
      <c r="D381" s="72" t="s">
        <v>67</v>
      </c>
      <c r="E381" s="1" t="s">
        <v>3</v>
      </c>
      <c r="F381" s="1">
        <v>0.97699999999999998</v>
      </c>
      <c r="G381" s="71">
        <f>AVERAGEA(F381:F384)</f>
        <v>0.82325000000000004</v>
      </c>
      <c r="H381" s="74"/>
      <c r="I381" s="1">
        <v>0.77300000000000002</v>
      </c>
      <c r="J381" s="71">
        <f>AVERAGEA(I381:I384)</f>
        <v>0.78374999999999995</v>
      </c>
      <c r="K381" s="74"/>
      <c r="L381" s="72"/>
      <c r="M381" s="72" t="s">
        <v>67</v>
      </c>
      <c r="N381" s="1" t="s">
        <v>3</v>
      </c>
      <c r="O381" s="1">
        <f>(F381/H417)*100</f>
        <v>90.280103956107425</v>
      </c>
      <c r="P381" s="71">
        <f>AVERAGEA(O381:O384)</f>
        <v>76.072769275194929</v>
      </c>
      <c r="Q381" s="74"/>
      <c r="R381" s="1">
        <f>(I381/K417)*100</f>
        <v>84.181867683092833</v>
      </c>
      <c r="S381" s="71">
        <f>AVERAGEA(R381:R384)</f>
        <v>85.35257282875034</v>
      </c>
      <c r="T381" s="74"/>
    </row>
    <row r="382" spans="3:32" x14ac:dyDescent="0.25">
      <c r="C382" s="72"/>
      <c r="D382" s="72"/>
      <c r="E382" s="1" t="s">
        <v>4</v>
      </c>
      <c r="F382" s="1">
        <v>0.76900000000000002</v>
      </c>
      <c r="G382" s="71"/>
      <c r="H382" s="74"/>
      <c r="I382" s="1">
        <v>0.73299999999999998</v>
      </c>
      <c r="J382" s="71"/>
      <c r="K382" s="74"/>
      <c r="L382" s="72"/>
      <c r="M382" s="72"/>
      <c r="N382" s="1" t="s">
        <v>4</v>
      </c>
      <c r="O382" s="1">
        <f>(F382/H417)*100</f>
        <v>71.059774761767272</v>
      </c>
      <c r="P382" s="71"/>
      <c r="Q382" s="74"/>
      <c r="R382" s="1">
        <f>(I382/K417)*100</f>
        <v>79.82575551320447</v>
      </c>
      <c r="S382" s="71"/>
      <c r="T382" s="74"/>
      <c r="W382" s="42" t="s">
        <v>199</v>
      </c>
      <c r="X382" t="s">
        <v>200</v>
      </c>
      <c r="Y382" t="s">
        <v>201</v>
      </c>
      <c r="Z382" t="s">
        <v>202</v>
      </c>
      <c r="AA382" t="s">
        <v>203</v>
      </c>
      <c r="AB382" s="42" t="s">
        <v>195</v>
      </c>
      <c r="AC382" t="s">
        <v>154</v>
      </c>
      <c r="AD382" t="s">
        <v>155</v>
      </c>
      <c r="AE382" t="s">
        <v>156</v>
      </c>
      <c r="AF382" t="s">
        <v>204</v>
      </c>
    </row>
    <row r="383" spans="3:32" x14ac:dyDescent="0.25">
      <c r="C383" s="72"/>
      <c r="D383" s="72"/>
      <c r="E383" s="1" t="s">
        <v>5</v>
      </c>
      <c r="F383" s="1">
        <v>0.71</v>
      </c>
      <c r="G383" s="71"/>
      <c r="H383" s="74"/>
      <c r="I383" s="1">
        <v>0.78800000000000003</v>
      </c>
      <c r="J383" s="71"/>
      <c r="K383" s="74"/>
      <c r="L383" s="72"/>
      <c r="M383" s="72"/>
      <c r="N383" s="1" t="s">
        <v>5</v>
      </c>
      <c r="O383" s="1">
        <f>(F383/H417)*100</f>
        <v>65.607854461449605</v>
      </c>
      <c r="P383" s="71"/>
      <c r="Q383" s="74"/>
      <c r="R383" s="1">
        <f>(I383/K417)*100</f>
        <v>85.815409746800981</v>
      </c>
      <c r="S383" s="71"/>
      <c r="T383" s="74"/>
      <c r="W383" s="42">
        <v>89.910482240831655</v>
      </c>
      <c r="X383">
        <v>97.94975454807971</v>
      </c>
      <c r="Y383">
        <v>89.356049667918001</v>
      </c>
      <c r="Z383">
        <v>105.34218885359516</v>
      </c>
      <c r="AA383">
        <v>95.269997112330344</v>
      </c>
      <c r="AB383">
        <v>62.401306833650963</v>
      </c>
      <c r="AC383">
        <v>124.36700245031309</v>
      </c>
      <c r="AD383">
        <v>100.40838551592704</v>
      </c>
      <c r="AE383">
        <v>96.5967873672747</v>
      </c>
      <c r="AF383">
        <v>79.60794990471004</v>
      </c>
    </row>
    <row r="384" spans="3:32" x14ac:dyDescent="0.25">
      <c r="C384" s="72"/>
      <c r="D384" s="72"/>
      <c r="E384" s="1" t="s">
        <v>6</v>
      </c>
      <c r="F384" s="1">
        <v>0.83699999999999997</v>
      </c>
      <c r="G384" s="71"/>
      <c r="H384" s="75"/>
      <c r="I384" s="1">
        <v>0.84099999999999997</v>
      </c>
      <c r="J384" s="71"/>
      <c r="K384" s="75"/>
      <c r="L384" s="72"/>
      <c r="M384" s="72"/>
      <c r="N384" s="1" t="s">
        <v>6</v>
      </c>
      <c r="O384" s="1">
        <f>(F384/H417)*100</f>
        <v>77.343343921455386</v>
      </c>
      <c r="P384" s="71"/>
      <c r="Q384" s="75"/>
      <c r="R384" s="1">
        <f>(I384/K417)*100</f>
        <v>91.587258371903062</v>
      </c>
      <c r="S384" s="71"/>
      <c r="T384" s="75"/>
      <c r="W384" s="42">
        <v>99.982673982096472</v>
      </c>
      <c r="X384">
        <v>99.520646838001753</v>
      </c>
      <c r="Y384">
        <v>84.550967369332966</v>
      </c>
      <c r="Z384">
        <v>69.766098758302064</v>
      </c>
      <c r="AA384">
        <v>107.83713543170663</v>
      </c>
      <c r="AB384">
        <v>103.45766403484889</v>
      </c>
      <c r="AC384">
        <v>90.824938742172606</v>
      </c>
      <c r="AD384">
        <v>101.38851075415192</v>
      </c>
      <c r="AE384">
        <v>79.82575551320447</v>
      </c>
      <c r="AF384">
        <v>114.78355567655866</v>
      </c>
    </row>
    <row r="385" spans="3:32" x14ac:dyDescent="0.25">
      <c r="C385" s="72" t="s">
        <v>97</v>
      </c>
      <c r="D385" s="72" t="s">
        <v>68</v>
      </c>
      <c r="E385" s="1" t="s">
        <v>3</v>
      </c>
      <c r="F385" s="1">
        <v>0.96699999999999997</v>
      </c>
      <c r="G385" s="71">
        <f>AVERAGEA(F385:F388)</f>
        <v>0.96275000000000011</v>
      </c>
      <c r="H385" s="73">
        <f>AVERAGEA(G385:G400)</f>
        <v>0.90475000000000005</v>
      </c>
      <c r="I385" s="1">
        <v>0.92200000000000004</v>
      </c>
      <c r="J385" s="71">
        <f>AVERAGEA(I385:I388)</f>
        <v>0.87675000000000003</v>
      </c>
      <c r="K385" s="73">
        <f>AVERAGEA(J385:J400)</f>
        <v>0.79031249999999997</v>
      </c>
      <c r="L385" s="72" t="s">
        <v>97</v>
      </c>
      <c r="M385" s="72" t="s">
        <v>69</v>
      </c>
      <c r="N385" s="1" t="s">
        <v>3</v>
      </c>
      <c r="O385" s="1">
        <f>(F385/H417)*100</f>
        <v>89.356049667918001</v>
      </c>
      <c r="P385" s="71">
        <f>AVERAGEA(O385:O388)</f>
        <v>88.963326595437493</v>
      </c>
      <c r="Q385" s="73">
        <f>AVERAGEA(P385:P400)</f>
        <v>83.603811723938804</v>
      </c>
      <c r="R385" s="1">
        <f>(I385/K417)*100</f>
        <v>100.40838551592704</v>
      </c>
      <c r="S385" s="71">
        <f>AVERAGEA(R385:R388)</f>
        <v>95.480533623740811</v>
      </c>
      <c r="T385" s="73">
        <f>AVERAGEA(S385:S400)</f>
        <v>86.067247481622644</v>
      </c>
      <c r="W385" s="42">
        <v>109.6852440080855</v>
      </c>
      <c r="X385">
        <v>82.795264221773053</v>
      </c>
      <c r="Y385">
        <v>93.32948310713256</v>
      </c>
      <c r="Z385">
        <v>79.468668784291083</v>
      </c>
      <c r="AA385">
        <v>82.980075079410938</v>
      </c>
      <c r="AB385">
        <v>88.864688265722833</v>
      </c>
      <c r="AC385">
        <v>87.993465831745183</v>
      </c>
      <c r="AD385">
        <v>92.240675197386324</v>
      </c>
      <c r="AE385">
        <v>65.341682548325622</v>
      </c>
      <c r="AF385">
        <v>97.359106997005171</v>
      </c>
    </row>
    <row r="386" spans="3:32" x14ac:dyDescent="0.25">
      <c r="C386" s="72"/>
      <c r="D386" s="72"/>
      <c r="E386" s="1" t="s">
        <v>4</v>
      </c>
      <c r="F386" s="1">
        <v>0.91500000000000004</v>
      </c>
      <c r="G386" s="71"/>
      <c r="H386" s="74"/>
      <c r="I386" s="1">
        <v>0.93100000000000005</v>
      </c>
      <c r="J386" s="71"/>
      <c r="K386" s="74"/>
      <c r="L386" s="72"/>
      <c r="M386" s="72"/>
      <c r="N386" s="1" t="s">
        <v>4</v>
      </c>
      <c r="O386" s="1">
        <f>(F386/H417)*100</f>
        <v>84.550967369332966</v>
      </c>
      <c r="P386" s="71"/>
      <c r="Q386" s="74"/>
      <c r="R386" s="1">
        <f>(I386/K417)*100</f>
        <v>101.38851075415192</v>
      </c>
      <c r="S386" s="71"/>
      <c r="T386" s="74"/>
      <c r="W386" s="42">
        <v>111.53335258446435</v>
      </c>
      <c r="X386">
        <v>103.77129656367312</v>
      </c>
      <c r="Y386">
        <v>88.616806237366447</v>
      </c>
      <c r="Z386">
        <v>82.702858792954103</v>
      </c>
      <c r="AA386">
        <v>82.518047935316204</v>
      </c>
      <c r="AB386">
        <v>101.06180234141029</v>
      </c>
      <c r="AC386">
        <v>102.3686359923768</v>
      </c>
      <c r="AD386">
        <v>87.884563027497961</v>
      </c>
      <c r="AE386">
        <v>74.053906888102375</v>
      </c>
      <c r="AF386">
        <v>111.08086033215356</v>
      </c>
    </row>
    <row r="387" spans="3:32" x14ac:dyDescent="0.25">
      <c r="C387" s="72"/>
      <c r="D387" s="72"/>
      <c r="E387" s="1" t="s">
        <v>5</v>
      </c>
      <c r="F387" s="1">
        <v>1.01</v>
      </c>
      <c r="G387" s="71"/>
      <c r="H387" s="74"/>
      <c r="I387" s="1">
        <v>0.84699999999999998</v>
      </c>
      <c r="J387" s="71"/>
      <c r="K387" s="74"/>
      <c r="L387" s="72"/>
      <c r="M387" s="72"/>
      <c r="N387" s="1" t="s">
        <v>5</v>
      </c>
      <c r="O387" s="1">
        <f>(F387/H417)*100</f>
        <v>93.32948310713256</v>
      </c>
      <c r="P387" s="71"/>
      <c r="Q387" s="74"/>
      <c r="R387" s="1">
        <f>(I387/K417)*100</f>
        <v>92.240675197386324</v>
      </c>
      <c r="S387" s="71"/>
      <c r="T387" s="74"/>
      <c r="W387" s="42">
        <v>82.610453364135154</v>
      </c>
      <c r="X387">
        <v>95.454807969968243</v>
      </c>
      <c r="Y387">
        <v>96.101645971700862</v>
      </c>
      <c r="Z387">
        <v>93.052266820675726</v>
      </c>
      <c r="AA387">
        <v>85.012994513427671</v>
      </c>
      <c r="AB387">
        <v>70.569017152191677</v>
      </c>
      <c r="AC387">
        <v>89.409202286958873</v>
      </c>
      <c r="AD387">
        <v>93.547508848352848</v>
      </c>
      <c r="AE387">
        <v>82.875034032126322</v>
      </c>
      <c r="AF387">
        <v>96.814592975769131</v>
      </c>
    </row>
    <row r="388" spans="3:32" x14ac:dyDescent="0.25">
      <c r="C388" s="72"/>
      <c r="D388" s="72"/>
      <c r="E388" s="1" t="s">
        <v>6</v>
      </c>
      <c r="F388" s="1">
        <v>0.95899999999999996</v>
      </c>
      <c r="G388" s="71"/>
      <c r="H388" s="74"/>
      <c r="I388" s="1">
        <v>0.80700000000000005</v>
      </c>
      <c r="J388" s="71"/>
      <c r="K388" s="74"/>
      <c r="L388" s="72"/>
      <c r="M388" s="72"/>
      <c r="N388" s="1" t="s">
        <v>6</v>
      </c>
      <c r="O388" s="1">
        <f>(F388/H417)*100</f>
        <v>88.616806237366447</v>
      </c>
      <c r="P388" s="71"/>
      <c r="Q388" s="74"/>
      <c r="R388" s="1">
        <f>(I388/K417)*100</f>
        <v>87.884563027497961</v>
      </c>
      <c r="S388" s="71"/>
      <c r="T388" s="74"/>
      <c r="W388" s="42">
        <v>86.306670516892879</v>
      </c>
      <c r="X388">
        <v>82.702858792954103</v>
      </c>
      <c r="Y388">
        <v>58.030609298296284</v>
      </c>
      <c r="Z388">
        <v>95.639618827606128</v>
      </c>
      <c r="AA388">
        <v>96.840889402252401</v>
      </c>
      <c r="AB388">
        <v>74.816226517832845</v>
      </c>
      <c r="AC388">
        <v>100.29948271167983</v>
      </c>
      <c r="AD388">
        <v>61.09447318268446</v>
      </c>
      <c r="AE388">
        <v>26.136673019330246</v>
      </c>
      <c r="AF388">
        <v>78.627824666485154</v>
      </c>
    </row>
    <row r="389" spans="3:32" x14ac:dyDescent="0.25">
      <c r="C389" s="72"/>
      <c r="D389" s="72" t="s">
        <v>69</v>
      </c>
      <c r="E389" s="1" t="s">
        <v>3</v>
      </c>
      <c r="F389" s="1">
        <v>1.04</v>
      </c>
      <c r="G389" s="71">
        <f>AVERAGEA(F389:F392)</f>
        <v>0.82350000000000012</v>
      </c>
      <c r="H389" s="74"/>
      <c r="I389" s="1">
        <v>0.85899999999999999</v>
      </c>
      <c r="J389" s="71">
        <f>AVERAGEA(I389:I392)</f>
        <v>0.72524999999999995</v>
      </c>
      <c r="K389" s="74"/>
      <c r="L389" s="72"/>
      <c r="M389" s="72" t="s">
        <v>68</v>
      </c>
      <c r="N389" s="1" t="s">
        <v>3</v>
      </c>
      <c r="O389" s="1">
        <f>(F389/H417)*100</f>
        <v>96.101645971700862</v>
      </c>
      <c r="P389" s="71">
        <f>AVERAGEA(O389:O392)</f>
        <v>76.095870632399667</v>
      </c>
      <c r="Q389" s="74"/>
      <c r="R389" s="1">
        <f>(I389/K417)*100</f>
        <v>93.547508848352848</v>
      </c>
      <c r="S389" s="71">
        <f>AVERAGEA(R389:R392)</f>
        <v>78.981758780288587</v>
      </c>
      <c r="T389" s="74"/>
      <c r="W389" s="42">
        <v>101.64597170083745</v>
      </c>
      <c r="X389">
        <v>69.026855327750511</v>
      </c>
      <c r="Y389">
        <v>91.204158244296863</v>
      </c>
      <c r="Z389">
        <v>74.201559341611329</v>
      </c>
      <c r="AA389">
        <v>78.914236211377428</v>
      </c>
      <c r="AB389">
        <v>87.884563027497961</v>
      </c>
      <c r="AC389">
        <v>79.934658317451664</v>
      </c>
      <c r="AD389">
        <v>103.89327525183774</v>
      </c>
      <c r="AE389">
        <v>57.391777838279332</v>
      </c>
      <c r="AF389">
        <v>99.428260277702151</v>
      </c>
    </row>
    <row r="390" spans="3:32" x14ac:dyDescent="0.25">
      <c r="C390" s="72"/>
      <c r="D390" s="72"/>
      <c r="E390" s="1" t="s">
        <v>4</v>
      </c>
      <c r="F390" s="1">
        <v>0.628</v>
      </c>
      <c r="G390" s="71"/>
      <c r="H390" s="74"/>
      <c r="I390" s="1">
        <v>0.56100000000000005</v>
      </c>
      <c r="J390" s="71"/>
      <c r="K390" s="74"/>
      <c r="L390" s="72"/>
      <c r="M390" s="72"/>
      <c r="N390" s="1" t="s">
        <v>4</v>
      </c>
      <c r="O390" s="1">
        <f>(F390/H417)*100</f>
        <v>58.030609298296284</v>
      </c>
      <c r="P390" s="71"/>
      <c r="Q390" s="74"/>
      <c r="R390" s="1">
        <f>(I390/K417)*100</f>
        <v>61.09447318268446</v>
      </c>
      <c r="S390" s="71"/>
      <c r="T390" s="74"/>
      <c r="W390" s="42">
        <v>93.883915680046215</v>
      </c>
      <c r="X390">
        <v>82.702858792954103</v>
      </c>
      <c r="Y390">
        <v>59.047069015304658</v>
      </c>
      <c r="Z390">
        <v>102.93964770430266</v>
      </c>
      <c r="AA390">
        <v>80.392723072480521</v>
      </c>
      <c r="AB390">
        <v>60.223250748706782</v>
      </c>
      <c r="AC390">
        <v>98.012523822488433</v>
      </c>
      <c r="AD390">
        <v>57.391777838279332</v>
      </c>
      <c r="AE390">
        <v>91.36945276340866</v>
      </c>
      <c r="AF390">
        <v>89.409202286958873</v>
      </c>
    </row>
    <row r="391" spans="3:32" x14ac:dyDescent="0.25">
      <c r="C391" s="72"/>
      <c r="D391" s="72"/>
      <c r="E391" s="1" t="s">
        <v>5</v>
      </c>
      <c r="F391" s="1">
        <v>0.98699999999999999</v>
      </c>
      <c r="G391" s="71"/>
      <c r="H391" s="74"/>
      <c r="I391" s="1">
        <v>0.95399999999999996</v>
      </c>
      <c r="J391" s="71"/>
      <c r="K391" s="74"/>
      <c r="L391" s="72"/>
      <c r="M391" s="72"/>
      <c r="N391" s="1" t="s">
        <v>5</v>
      </c>
      <c r="O391" s="1">
        <f>(F391/H417)*100</f>
        <v>91.204158244296863</v>
      </c>
      <c r="P391" s="71"/>
      <c r="Q391" s="74"/>
      <c r="R391" s="1">
        <f>(I391/K417)*100</f>
        <v>103.89327525183774</v>
      </c>
      <c r="S391" s="71"/>
      <c r="T391" s="74"/>
      <c r="W391" s="42">
        <v>87.507941091539138</v>
      </c>
      <c r="X391">
        <v>43.15333525844644</v>
      </c>
      <c r="Y391">
        <v>81.501588218307845</v>
      </c>
      <c r="Z391">
        <v>82.518047935316204</v>
      </c>
      <c r="AA391">
        <v>84.458561940514016</v>
      </c>
      <c r="AB391">
        <v>61.203375986931675</v>
      </c>
      <c r="AC391">
        <v>69.262183501225167</v>
      </c>
      <c r="AD391">
        <v>118.37734821671657</v>
      </c>
      <c r="AE391">
        <v>101.17070514565751</v>
      </c>
      <c r="AF391">
        <v>88.973591069970041</v>
      </c>
    </row>
    <row r="392" spans="3:32" x14ac:dyDescent="0.25">
      <c r="C392" s="72"/>
      <c r="D392" s="72"/>
      <c r="E392" s="1" t="s">
        <v>6</v>
      </c>
      <c r="F392" s="1">
        <v>0.63900000000000001</v>
      </c>
      <c r="G392" s="71"/>
      <c r="H392" s="74"/>
      <c r="I392" s="1">
        <v>0.52700000000000002</v>
      </c>
      <c r="J392" s="71"/>
      <c r="K392" s="74"/>
      <c r="L392" s="72"/>
      <c r="M392" s="72"/>
      <c r="N392" s="1" t="s">
        <v>6</v>
      </c>
      <c r="O392" s="1">
        <f>(F392/H417)*100</f>
        <v>59.047069015304658</v>
      </c>
      <c r="P392" s="71"/>
      <c r="Q392" s="74"/>
      <c r="R392" s="1">
        <f>(I392/K417)*100</f>
        <v>57.391777838279332</v>
      </c>
      <c r="S392" s="71"/>
      <c r="T392" s="74"/>
      <c r="W392" s="42">
        <v>40.011550678602369</v>
      </c>
      <c r="X392">
        <v>100.16748483973434</v>
      </c>
      <c r="Y392">
        <v>71.429396477043042</v>
      </c>
      <c r="Z392">
        <v>91.204158244296863</v>
      </c>
      <c r="AA392">
        <v>70.874963904129373</v>
      </c>
      <c r="AB392">
        <v>63.381432071875842</v>
      </c>
      <c r="AC392">
        <v>108.90280424720937</v>
      </c>
      <c r="AD392">
        <v>65.341682548325622</v>
      </c>
      <c r="AE392">
        <v>72.093656411652603</v>
      </c>
      <c r="AF392">
        <v>69.697794718213984</v>
      </c>
    </row>
    <row r="393" spans="3:32" x14ac:dyDescent="0.25">
      <c r="C393" s="72"/>
      <c r="D393" s="72" t="s">
        <v>66</v>
      </c>
      <c r="E393" s="1" t="s">
        <v>3</v>
      </c>
      <c r="F393" s="1">
        <v>0.88200000000000001</v>
      </c>
      <c r="G393" s="71">
        <f>AVERAGEA(F393:F396)</f>
        <v>0.8557499999999999</v>
      </c>
      <c r="H393" s="74"/>
      <c r="I393" s="1">
        <v>1.087</v>
      </c>
      <c r="J393" s="71">
        <f>AVERAGEA(I393:I396)</f>
        <v>0.81525000000000003</v>
      </c>
      <c r="K393" s="74"/>
      <c r="L393" s="72"/>
      <c r="M393" s="72" t="s">
        <v>66</v>
      </c>
      <c r="N393" s="1" t="s">
        <v>3</v>
      </c>
      <c r="O393" s="1">
        <f>(F393/H417)*100</f>
        <v>81.501588218307845</v>
      </c>
      <c r="P393" s="71">
        <f>AVERAGEA(O393:O396)</f>
        <v>79.07594571181059</v>
      </c>
      <c r="Q393" s="74"/>
      <c r="R393" s="1">
        <f>(I393/K417)*100</f>
        <v>118.37734821671657</v>
      </c>
      <c r="S393" s="71">
        <f>AVERAGEA(R393:R396)</f>
        <v>88.783011162537434</v>
      </c>
      <c r="T393" s="74"/>
      <c r="W393" s="42">
        <v>88.986427952642217</v>
      </c>
      <c r="X393">
        <v>68.380017326017921</v>
      </c>
      <c r="Y393">
        <v>108.48397343343923</v>
      </c>
      <c r="Z393">
        <v>87.507941091539138</v>
      </c>
      <c r="AA393">
        <v>62.558475310424498</v>
      </c>
      <c r="AB393">
        <v>39.967329158725832</v>
      </c>
      <c r="AC393">
        <v>66.212904982303286</v>
      </c>
      <c r="AD393">
        <v>111.08086033215356</v>
      </c>
      <c r="AE393">
        <v>75.034032126327247</v>
      </c>
      <c r="AF393">
        <v>76.340865777293772</v>
      </c>
    </row>
    <row r="394" spans="3:32" x14ac:dyDescent="0.25">
      <c r="C394" s="72"/>
      <c r="D394" s="72"/>
      <c r="E394" s="1" t="s">
        <v>4</v>
      </c>
      <c r="F394" s="1">
        <v>0.77300000000000002</v>
      </c>
      <c r="G394" s="71"/>
      <c r="H394" s="74"/>
      <c r="I394" s="1">
        <v>0.6</v>
      </c>
      <c r="J394" s="71"/>
      <c r="K394" s="74"/>
      <c r="L394" s="72"/>
      <c r="M394" s="72"/>
      <c r="N394" s="1" t="s">
        <v>4</v>
      </c>
      <c r="O394" s="1">
        <f>(F394/H417)*100</f>
        <v>71.429396477043042</v>
      </c>
      <c r="P394" s="71"/>
      <c r="Q394" s="74"/>
      <c r="R394" s="1">
        <f>(I394/K417)*100</f>
        <v>65.341682548325622</v>
      </c>
      <c r="S394" s="71"/>
      <c r="T394" s="74"/>
      <c r="W394" s="42">
        <v>93.606699393589381</v>
      </c>
      <c r="X394">
        <v>81.316777360669946</v>
      </c>
      <c r="Y394">
        <v>54.888824718452213</v>
      </c>
      <c r="Z394">
        <v>79.099047069015313</v>
      </c>
      <c r="AA394">
        <v>73.277505053421905</v>
      </c>
      <c r="AB394">
        <v>69.153280696977944</v>
      </c>
      <c r="AC394">
        <v>92.785189218622378</v>
      </c>
      <c r="AD394">
        <v>60.33215355295399</v>
      </c>
      <c r="AE394">
        <v>65.014974135583998</v>
      </c>
      <c r="AF394">
        <v>83.528450857609585</v>
      </c>
    </row>
    <row r="395" spans="3:32" x14ac:dyDescent="0.25">
      <c r="C395" s="72"/>
      <c r="D395" s="72"/>
      <c r="E395" s="1" t="s">
        <v>5</v>
      </c>
      <c r="F395" s="1">
        <v>1.1739999999999999</v>
      </c>
      <c r="G395" s="71"/>
      <c r="H395" s="74"/>
      <c r="I395" s="1">
        <v>1.02</v>
      </c>
      <c r="J395" s="71"/>
      <c r="K395" s="74"/>
      <c r="L395" s="72"/>
      <c r="M395" s="72"/>
      <c r="N395" s="1" t="s">
        <v>5</v>
      </c>
      <c r="O395" s="1">
        <f>(F395/H417)*100</f>
        <v>108.48397343343923</v>
      </c>
      <c r="P395" s="71"/>
      <c r="Q395" s="74"/>
      <c r="R395" s="1">
        <f>(I395/K417)*100</f>
        <v>111.08086033215356</v>
      </c>
      <c r="S395" s="71"/>
      <c r="T395" s="74"/>
      <c r="W395" s="42">
        <v>60.98758302050247</v>
      </c>
      <c r="X395">
        <v>90.280103956107425</v>
      </c>
      <c r="Y395">
        <v>102.93964770430266</v>
      </c>
      <c r="Z395">
        <v>67.086341322552713</v>
      </c>
      <c r="AA395">
        <v>89.72567138319377</v>
      </c>
      <c r="AB395">
        <v>85.815409746800981</v>
      </c>
      <c r="AC395">
        <v>84.181867683092833</v>
      </c>
      <c r="AD395">
        <v>76.99428260277702</v>
      </c>
      <c r="AE395">
        <v>60.985570378437245</v>
      </c>
      <c r="AF395">
        <v>87.122243397767491</v>
      </c>
    </row>
    <row r="396" spans="3:32" x14ac:dyDescent="0.25">
      <c r="C396" s="72"/>
      <c r="D396" s="72"/>
      <c r="E396" s="1" t="s">
        <v>6</v>
      </c>
      <c r="F396" s="1">
        <v>0.59399999999999997</v>
      </c>
      <c r="G396" s="71"/>
      <c r="H396" s="74"/>
      <c r="I396" s="1">
        <v>0.55400000000000005</v>
      </c>
      <c r="J396" s="71"/>
      <c r="K396" s="74"/>
      <c r="L396" s="72"/>
      <c r="M396" s="72"/>
      <c r="N396" s="1" t="s">
        <v>6</v>
      </c>
      <c r="O396" s="1">
        <f>(F396/H417)*100</f>
        <v>54.888824718452213</v>
      </c>
      <c r="P396" s="71"/>
      <c r="Q396" s="74"/>
      <c r="R396" s="1">
        <f>(I396/K417)*100</f>
        <v>60.33215355295399</v>
      </c>
      <c r="S396" s="71"/>
      <c r="T396" s="74"/>
      <c r="W396" s="42">
        <v>93.791510251227265</v>
      </c>
      <c r="X396">
        <v>71.059774761767272</v>
      </c>
      <c r="Y396">
        <v>95.916835114062977</v>
      </c>
      <c r="Z396">
        <v>60.710366734045643</v>
      </c>
      <c r="AA396">
        <v>54.334392145538558</v>
      </c>
      <c r="AB396">
        <v>98.774843452218903</v>
      </c>
      <c r="AC396">
        <v>79.82575551320447</v>
      </c>
      <c r="AD396">
        <v>63.925946093111897</v>
      </c>
      <c r="AE396">
        <v>58.916417097740272</v>
      </c>
      <c r="AF396">
        <v>87.993465831745183</v>
      </c>
    </row>
    <row r="397" spans="3:32" x14ac:dyDescent="0.25">
      <c r="C397" s="72"/>
      <c r="D397" s="72" t="s">
        <v>67</v>
      </c>
      <c r="E397" s="1" t="s">
        <v>3</v>
      </c>
      <c r="F397" s="1">
        <v>1.1140000000000001</v>
      </c>
      <c r="G397" s="71">
        <f>AVERAGEA(F397:F400)</f>
        <v>0.97699999999999998</v>
      </c>
      <c r="H397" s="74"/>
      <c r="I397" s="1">
        <v>0.70699999999999996</v>
      </c>
      <c r="J397" s="71">
        <f>AVERAGEA(I397:I400)</f>
        <v>0.74399999999999999</v>
      </c>
      <c r="K397" s="74"/>
      <c r="L397" s="72"/>
      <c r="M397" s="72" t="s">
        <v>67</v>
      </c>
      <c r="N397" s="1" t="s">
        <v>3</v>
      </c>
      <c r="O397" s="1">
        <f>(F397/H417)*100</f>
        <v>102.93964770430266</v>
      </c>
      <c r="P397" s="71">
        <f>AVERAGEA(O397:O400)</f>
        <v>90.280103956107453</v>
      </c>
      <c r="Q397" s="74"/>
      <c r="R397" s="1">
        <f>(I397/K417)*100</f>
        <v>76.99428260277702</v>
      </c>
      <c r="S397" s="71">
        <f>AVERAGEA(R397:R400)</f>
        <v>81.023686359923772</v>
      </c>
      <c r="T397" s="74"/>
      <c r="W397" s="42">
        <v>75.402829916257588</v>
      </c>
      <c r="X397">
        <v>65.607854461449605</v>
      </c>
      <c r="Y397">
        <v>85.752237943979225</v>
      </c>
      <c r="Z397">
        <v>123.36124747328907</v>
      </c>
      <c r="AA397">
        <v>81.59399364712678</v>
      </c>
      <c r="AB397">
        <v>88.537979852981209</v>
      </c>
      <c r="AC397">
        <v>85.815409746800981</v>
      </c>
      <c r="AD397">
        <v>105.41791451129868</v>
      </c>
      <c r="AE397">
        <v>80.37026953444051</v>
      </c>
      <c r="AF397">
        <v>93.111897631364002</v>
      </c>
    </row>
    <row r="398" spans="3:32" x14ac:dyDescent="0.25">
      <c r="C398" s="72"/>
      <c r="D398" s="72"/>
      <c r="E398" s="1" t="s">
        <v>4</v>
      </c>
      <c r="F398" s="1">
        <v>1.038</v>
      </c>
      <c r="G398" s="71"/>
      <c r="H398" s="74"/>
      <c r="I398" s="1">
        <v>0.58699999999999997</v>
      </c>
      <c r="J398" s="71"/>
      <c r="K398" s="74"/>
      <c r="L398" s="72"/>
      <c r="M398" s="72"/>
      <c r="N398" s="1" t="s">
        <v>4</v>
      </c>
      <c r="O398" s="1">
        <f>(F398/H417)*100</f>
        <v>95.916835114062977</v>
      </c>
      <c r="P398" s="71"/>
      <c r="Q398" s="74"/>
      <c r="R398" s="1">
        <f>(I398/K417)*100</f>
        <v>63.925946093111897</v>
      </c>
      <c r="S398" s="71"/>
      <c r="T398" s="74"/>
      <c r="W398" s="42">
        <v>87.045913947444419</v>
      </c>
      <c r="X398">
        <v>77.343343921455386</v>
      </c>
      <c r="Y398">
        <v>76.511695062084911</v>
      </c>
      <c r="Z398">
        <v>83.257291365867758</v>
      </c>
      <c r="AA398">
        <v>95.547213398787193</v>
      </c>
      <c r="AB398">
        <v>90.716035937925398</v>
      </c>
      <c r="AC398">
        <v>91.587258371903062</v>
      </c>
      <c r="AD398">
        <v>77.75660223250749</v>
      </c>
      <c r="AE398">
        <v>86.468826572284243</v>
      </c>
      <c r="AF398">
        <v>84.181867683092833</v>
      </c>
    </row>
    <row r="399" spans="3:32" x14ac:dyDescent="0.25">
      <c r="C399" s="72"/>
      <c r="D399" s="72"/>
      <c r="E399" s="1" t="s">
        <v>5</v>
      </c>
      <c r="F399" s="1">
        <v>0.92800000000000005</v>
      </c>
      <c r="G399" s="71"/>
      <c r="H399" s="74"/>
      <c r="I399" s="1">
        <v>0.96799999999999997</v>
      </c>
      <c r="J399" s="71"/>
      <c r="K399" s="74"/>
      <c r="L399" s="72"/>
      <c r="M399" s="72"/>
      <c r="N399" s="1" t="s">
        <v>5</v>
      </c>
      <c r="O399" s="1">
        <f>(F399/H417)*100</f>
        <v>85.752237943979225</v>
      </c>
      <c r="P399" s="71"/>
      <c r="Q399" s="74"/>
      <c r="R399" s="1">
        <f>(I399/K417)*100</f>
        <v>105.41791451129868</v>
      </c>
      <c r="S399" s="71"/>
      <c r="T399" s="74"/>
    </row>
    <row r="400" spans="3:32" x14ac:dyDescent="0.25">
      <c r="C400" s="72"/>
      <c r="D400" s="72"/>
      <c r="E400" s="1" t="s">
        <v>6</v>
      </c>
      <c r="F400" s="1">
        <v>0.82799999999999996</v>
      </c>
      <c r="G400" s="71"/>
      <c r="H400" s="75"/>
      <c r="I400" s="1">
        <v>0.71399999999999997</v>
      </c>
      <c r="J400" s="71"/>
      <c r="K400" s="75"/>
      <c r="L400" s="72"/>
      <c r="M400" s="72"/>
      <c r="N400" s="1" t="s">
        <v>6</v>
      </c>
      <c r="O400" s="1">
        <f>(F400/H417)*100</f>
        <v>76.511695062084911</v>
      </c>
      <c r="P400" s="71"/>
      <c r="Q400" s="75"/>
      <c r="R400" s="1">
        <f>(I400/K417)*100</f>
        <v>77.75660223250749</v>
      </c>
      <c r="S400" s="71"/>
      <c r="T400" s="75"/>
    </row>
    <row r="401" spans="3:37" x14ac:dyDescent="0.25">
      <c r="C401" s="72" t="s">
        <v>98</v>
      </c>
      <c r="D401" s="72" t="s">
        <v>68</v>
      </c>
      <c r="E401" s="1" t="s">
        <v>3</v>
      </c>
      <c r="F401" s="1">
        <v>1.1399999999999999</v>
      </c>
      <c r="G401" s="71">
        <f>AVERAGEA(F401:F404)</f>
        <v>0.91249999999999998</v>
      </c>
      <c r="H401" s="73">
        <f>AVERAGEA(G401:G416)</f>
        <v>0.93193749999999997</v>
      </c>
      <c r="I401" s="1">
        <v>0.88700000000000001</v>
      </c>
      <c r="J401" s="71">
        <f>AVERAGEA(I401:I404)</f>
        <v>0.72500000000000009</v>
      </c>
      <c r="K401" s="73">
        <f>AVERAGEA(J401:J416)</f>
        <v>0.67356250000000006</v>
      </c>
      <c r="L401" s="72" t="s">
        <v>98</v>
      </c>
      <c r="M401" s="72" t="s">
        <v>69</v>
      </c>
      <c r="N401" s="1" t="s">
        <v>3</v>
      </c>
      <c r="O401" s="1">
        <f>(F401/H417)*100</f>
        <v>105.34218885359516</v>
      </c>
      <c r="P401" s="71">
        <f>AVERAGEA(O401:O404)</f>
        <v>84.319953797285606</v>
      </c>
      <c r="Q401" s="73">
        <f>AVERAGEA(P401:P416)</f>
        <v>86.116084319953814</v>
      </c>
      <c r="R401" s="1">
        <f>(I401/K417)*100</f>
        <v>96.5967873672747</v>
      </c>
      <c r="S401" s="71">
        <f>AVERAGEA(R401:R404)</f>
        <v>78.954533079226792</v>
      </c>
      <c r="T401" s="73">
        <f>AVERAGEA(S401:S416)</f>
        <v>73.352845085760961</v>
      </c>
    </row>
    <row r="402" spans="3:37" x14ac:dyDescent="0.25">
      <c r="C402" s="72"/>
      <c r="D402" s="72"/>
      <c r="E402" s="1" t="s">
        <v>4</v>
      </c>
      <c r="F402" s="1">
        <v>0.755</v>
      </c>
      <c r="G402" s="71"/>
      <c r="H402" s="74"/>
      <c r="I402" s="1">
        <v>0.73299999999999998</v>
      </c>
      <c r="J402" s="71"/>
      <c r="K402" s="74"/>
      <c r="L402" s="72"/>
      <c r="M402" s="72"/>
      <c r="N402" s="1" t="s">
        <v>4</v>
      </c>
      <c r="O402" s="1">
        <f>(F402/H417)*100</f>
        <v>69.766098758302064</v>
      </c>
      <c r="P402" s="71"/>
      <c r="Q402" s="74"/>
      <c r="R402" s="1">
        <f>(I402/K417)*100</f>
        <v>79.82575551320447</v>
      </c>
      <c r="S402" s="71"/>
      <c r="T402" s="74"/>
    </row>
    <row r="403" spans="3:37" x14ac:dyDescent="0.25">
      <c r="C403" s="72"/>
      <c r="D403" s="72"/>
      <c r="E403" s="1" t="s">
        <v>5</v>
      </c>
      <c r="F403" s="1">
        <v>0.86</v>
      </c>
      <c r="G403" s="71"/>
      <c r="H403" s="74"/>
      <c r="I403" s="1">
        <v>0.6</v>
      </c>
      <c r="J403" s="71"/>
      <c r="K403" s="74"/>
      <c r="L403" s="72"/>
      <c r="M403" s="72"/>
      <c r="N403" s="1" t="s">
        <v>5</v>
      </c>
      <c r="O403" s="1">
        <f>(F403/H417)*100</f>
        <v>79.468668784291083</v>
      </c>
      <c r="P403" s="71"/>
      <c r="Q403" s="74"/>
      <c r="R403" s="1">
        <f>(I403/K417)*100</f>
        <v>65.341682548325622</v>
      </c>
      <c r="S403" s="71"/>
      <c r="T403" s="74"/>
    </row>
    <row r="404" spans="3:37" x14ac:dyDescent="0.25">
      <c r="C404" s="72"/>
      <c r="D404" s="72"/>
      <c r="E404" s="1" t="s">
        <v>6</v>
      </c>
      <c r="F404" s="1">
        <v>0.89500000000000002</v>
      </c>
      <c r="G404" s="71"/>
      <c r="H404" s="74"/>
      <c r="I404" s="1">
        <v>0.68</v>
      </c>
      <c r="J404" s="71"/>
      <c r="K404" s="74"/>
      <c r="L404" s="72"/>
      <c r="M404" s="72"/>
      <c r="N404" s="1" t="s">
        <v>6</v>
      </c>
      <c r="O404" s="1">
        <f>(F404/H417)*100</f>
        <v>82.702858792954103</v>
      </c>
      <c r="P404" s="71"/>
      <c r="Q404" s="74"/>
      <c r="R404" s="1">
        <f>(I404/K417)*100</f>
        <v>74.053906888102375</v>
      </c>
      <c r="S404" s="71"/>
      <c r="T404" s="74"/>
      <c r="W404" s="42" t="s">
        <v>230</v>
      </c>
      <c r="X404" t="s">
        <v>201</v>
      </c>
      <c r="Y404" t="s">
        <v>202</v>
      </c>
      <c r="Z404" t="s">
        <v>203</v>
      </c>
      <c r="AA404" t="s">
        <v>200</v>
      </c>
      <c r="AB404" t="s">
        <v>199</v>
      </c>
      <c r="AC404" t="s">
        <v>155</v>
      </c>
      <c r="AD404" t="s">
        <v>156</v>
      </c>
      <c r="AE404" t="s">
        <v>204</v>
      </c>
      <c r="AF404" t="s">
        <v>154</v>
      </c>
      <c r="AG404" t="s">
        <v>195</v>
      </c>
    </row>
    <row r="405" spans="3:37" x14ac:dyDescent="0.25">
      <c r="C405" s="72"/>
      <c r="D405" s="72" t="s">
        <v>69</v>
      </c>
      <c r="E405" s="1" t="s">
        <v>3</v>
      </c>
      <c r="F405" s="1">
        <v>1.0069999999999999</v>
      </c>
      <c r="G405" s="71">
        <f>AVERAGEA(F405:F408)</f>
        <v>0.98974999999999991</v>
      </c>
      <c r="H405" s="74"/>
      <c r="I405" s="1">
        <v>0.76100000000000001</v>
      </c>
      <c r="J405" s="71">
        <f>AVERAGEA(I405:I408)</f>
        <v>0.59175</v>
      </c>
      <c r="K405" s="74"/>
      <c r="L405" s="72"/>
      <c r="M405" s="72" t="s">
        <v>68</v>
      </c>
      <c r="N405" s="1" t="s">
        <v>3</v>
      </c>
      <c r="O405" s="1">
        <f>(F405/H417)*100</f>
        <v>93.052266820675726</v>
      </c>
      <c r="P405" s="71">
        <f>AVERAGEA(O405:O408)</f>
        <v>91.45827317354896</v>
      </c>
      <c r="Q405" s="74"/>
      <c r="R405" s="1">
        <f>(I405/K417)*100</f>
        <v>82.875034032126322</v>
      </c>
      <c r="S405" s="71">
        <f>AVERAGEA(R405:R408)</f>
        <v>64.443234413286135</v>
      </c>
      <c r="T405" s="74"/>
      <c r="W405" s="42" t="s">
        <v>68</v>
      </c>
      <c r="X405">
        <v>88.963326595437493</v>
      </c>
      <c r="Y405">
        <v>84.319953797285606</v>
      </c>
      <c r="Z405">
        <v>92.151313889691025</v>
      </c>
      <c r="AA405">
        <v>96.009240542881898</v>
      </c>
      <c r="AB405">
        <v>102.7779382038695</v>
      </c>
      <c r="AC405">
        <v>95.480533623740811</v>
      </c>
      <c r="AD405">
        <v>78.954533079226792</v>
      </c>
      <c r="AE405">
        <v>100.70786822760685</v>
      </c>
      <c r="AF405">
        <v>101.38851075415192</v>
      </c>
      <c r="AG405">
        <v>88.946365368908246</v>
      </c>
    </row>
    <row r="406" spans="3:37" x14ac:dyDescent="0.25">
      <c r="C406" s="72"/>
      <c r="D406" s="72"/>
      <c r="E406" s="1" t="s">
        <v>4</v>
      </c>
      <c r="F406" s="1">
        <v>1.0349999999999999</v>
      </c>
      <c r="G406" s="71"/>
      <c r="H406" s="74"/>
      <c r="I406" s="1">
        <v>0.24</v>
      </c>
      <c r="J406" s="71"/>
      <c r="K406" s="74"/>
      <c r="L406" s="72"/>
      <c r="M406" s="72"/>
      <c r="N406" s="1" t="s">
        <v>4</v>
      </c>
      <c r="O406" s="1">
        <f>(F406/H417)*100</f>
        <v>95.639618827606128</v>
      </c>
      <c r="P406" s="71"/>
      <c r="Q406" s="74"/>
      <c r="R406" s="1">
        <f>(I406/K417)*100</f>
        <v>26.136673019330246</v>
      </c>
      <c r="S406" s="71"/>
      <c r="T406" s="74"/>
      <c r="W406" s="42" t="s">
        <v>69</v>
      </c>
      <c r="X406">
        <v>76.095870632399667</v>
      </c>
      <c r="Y406">
        <v>91.45827317354896</v>
      </c>
      <c r="Z406">
        <v>85.290210799884505</v>
      </c>
      <c r="AA406">
        <v>82.471845220906744</v>
      </c>
      <c r="AB406">
        <v>91.111752815477928</v>
      </c>
      <c r="AC406">
        <v>78.981758780288587</v>
      </c>
      <c r="AD406">
        <v>64.443234413286135</v>
      </c>
      <c r="AE406">
        <v>91.069970051728816</v>
      </c>
      <c r="AF406">
        <v>91.913966784644714</v>
      </c>
      <c r="AG406">
        <v>73.373264361557318</v>
      </c>
    </row>
    <row r="407" spans="3:37" x14ac:dyDescent="0.25">
      <c r="C407" s="72"/>
      <c r="D407" s="72"/>
      <c r="E407" s="1" t="s">
        <v>5</v>
      </c>
      <c r="F407" s="1">
        <v>0.80300000000000005</v>
      </c>
      <c r="G407" s="71"/>
      <c r="H407" s="74"/>
      <c r="I407" s="1">
        <v>0.52700000000000002</v>
      </c>
      <c r="J407" s="71"/>
      <c r="K407" s="74"/>
      <c r="L407" s="72"/>
      <c r="M407" s="72"/>
      <c r="N407" s="1" t="s">
        <v>5</v>
      </c>
      <c r="O407" s="1">
        <f>(F407/H417)*100</f>
        <v>74.201559341611329</v>
      </c>
      <c r="P407" s="71"/>
      <c r="Q407" s="74"/>
      <c r="R407" s="1">
        <f>(I407/K417)*100</f>
        <v>57.391777838279332</v>
      </c>
      <c r="S407" s="71"/>
      <c r="T407" s="74"/>
      <c r="W407" s="42" t="s">
        <v>66</v>
      </c>
      <c r="X407">
        <v>79.07594571181059</v>
      </c>
      <c r="Y407">
        <v>85.082298585041883</v>
      </c>
      <c r="Z407">
        <v>72.792376552122448</v>
      </c>
      <c r="AA407">
        <v>73.254403696217167</v>
      </c>
      <c r="AB407">
        <v>77.528154779093285</v>
      </c>
      <c r="AC407">
        <v>88.783011162537434</v>
      </c>
      <c r="AD407">
        <v>78.328341954805339</v>
      </c>
      <c r="AE407">
        <v>79.635175605771849</v>
      </c>
      <c r="AF407">
        <v>84.290770487340055</v>
      </c>
      <c r="AG407">
        <v>58.426354478627829</v>
      </c>
    </row>
    <row r="408" spans="3:37" x14ac:dyDescent="0.25">
      <c r="C408" s="72"/>
      <c r="D408" s="72"/>
      <c r="E408" s="1" t="s">
        <v>6</v>
      </c>
      <c r="F408" s="1">
        <v>1.1140000000000001</v>
      </c>
      <c r="G408" s="71"/>
      <c r="H408" s="74"/>
      <c r="I408" s="1">
        <v>0.83899999999999997</v>
      </c>
      <c r="J408" s="71"/>
      <c r="K408" s="74"/>
      <c r="L408" s="72"/>
      <c r="M408" s="72"/>
      <c r="N408" s="1" t="s">
        <v>6</v>
      </c>
      <c r="O408" s="1">
        <f>(F408/H417)*100</f>
        <v>102.93964770430266</v>
      </c>
      <c r="P408" s="71"/>
      <c r="Q408" s="74"/>
      <c r="R408" s="1">
        <f>(I408/K417)*100</f>
        <v>91.36945276340866</v>
      </c>
      <c r="S408" s="71"/>
      <c r="T408" s="74"/>
      <c r="W408" s="42" t="s">
        <v>67</v>
      </c>
      <c r="X408">
        <v>90.280103956107453</v>
      </c>
      <c r="Y408">
        <v>83.603811723938804</v>
      </c>
      <c r="Z408">
        <v>80.300317643661572</v>
      </c>
      <c r="AA408">
        <v>76.072769275194929</v>
      </c>
      <c r="AB408">
        <v>79.306959283857935</v>
      </c>
      <c r="AC408">
        <v>81.023686359923772</v>
      </c>
      <c r="AD408">
        <v>71.685270895725566</v>
      </c>
      <c r="AE408">
        <v>88.102368635992377</v>
      </c>
      <c r="AF408">
        <v>85.35257282875034</v>
      </c>
      <c r="AG408">
        <v>90.961067247481623</v>
      </c>
    </row>
    <row r="409" spans="3:37" x14ac:dyDescent="0.25">
      <c r="C409" s="72"/>
      <c r="D409" s="72" t="s">
        <v>66</v>
      </c>
      <c r="E409" s="1" t="s">
        <v>3</v>
      </c>
      <c r="F409" s="1">
        <v>0.89300000000000002</v>
      </c>
      <c r="G409" s="71">
        <f>AVERAGEA(F409:F412)</f>
        <v>0.92074999999999996</v>
      </c>
      <c r="H409" s="74"/>
      <c r="I409" s="1">
        <v>0.92900000000000005</v>
      </c>
      <c r="J409" s="71">
        <f>AVERAGEA(I409:I412)</f>
        <v>0.71925000000000006</v>
      </c>
      <c r="K409" s="74"/>
      <c r="L409" s="72"/>
      <c r="M409" s="72" t="s">
        <v>66</v>
      </c>
      <c r="N409" s="1" t="s">
        <v>3</v>
      </c>
      <c r="O409" s="1">
        <f>(F409/H417)*100</f>
        <v>82.518047935316204</v>
      </c>
      <c r="P409" s="71">
        <f>AVERAGEA(O409:O412)</f>
        <v>85.082298585041883</v>
      </c>
      <c r="Q409" s="74"/>
      <c r="R409" s="1">
        <f>(I409/K417)*100</f>
        <v>101.17070514565751</v>
      </c>
      <c r="S409" s="71">
        <f>AVERAGEA(R409:R412)</f>
        <v>78.328341954805339</v>
      </c>
      <c r="T409" s="74"/>
    </row>
    <row r="410" spans="3:37" x14ac:dyDescent="0.25">
      <c r="C410" s="72"/>
      <c r="D410" s="72"/>
      <c r="E410" s="1" t="s">
        <v>4</v>
      </c>
      <c r="F410" s="1">
        <v>0.98699999999999999</v>
      </c>
      <c r="G410" s="71"/>
      <c r="H410" s="74"/>
      <c r="I410" s="1">
        <v>0.66200000000000003</v>
      </c>
      <c r="J410" s="71"/>
      <c r="K410" s="74"/>
      <c r="L410" s="72"/>
      <c r="M410" s="72"/>
      <c r="N410" s="1" t="s">
        <v>4</v>
      </c>
      <c r="O410" s="1">
        <f>(F410/H417)*100</f>
        <v>91.204158244296863</v>
      </c>
      <c r="P410" s="71"/>
      <c r="Q410" s="74"/>
      <c r="R410" s="1">
        <f>(I410/K417)*100</f>
        <v>72.093656411652603</v>
      </c>
      <c r="S410" s="71"/>
      <c r="T410" s="74"/>
    </row>
    <row r="411" spans="3:37" x14ac:dyDescent="0.25">
      <c r="C411" s="72"/>
      <c r="D411" s="72"/>
      <c r="E411" s="1" t="s">
        <v>5</v>
      </c>
      <c r="F411" s="1">
        <v>0.94699999999999995</v>
      </c>
      <c r="G411" s="71"/>
      <c r="H411" s="74"/>
      <c r="I411" s="1">
        <v>0.68899999999999995</v>
      </c>
      <c r="J411" s="71"/>
      <c r="K411" s="74"/>
      <c r="L411" s="72"/>
      <c r="M411" s="72"/>
      <c r="N411" s="1" t="s">
        <v>5</v>
      </c>
      <c r="O411" s="1">
        <f>(F411/H417)*100</f>
        <v>87.507941091539138</v>
      </c>
      <c r="P411" s="71"/>
      <c r="Q411" s="74"/>
      <c r="R411" s="1">
        <f>(I411/K417)*100</f>
        <v>75.034032126327247</v>
      </c>
      <c r="S411" s="71"/>
      <c r="T411" s="74"/>
    </row>
    <row r="412" spans="3:37" x14ac:dyDescent="0.25">
      <c r="C412" s="72"/>
      <c r="D412" s="72"/>
      <c r="E412" s="1" t="s">
        <v>6</v>
      </c>
      <c r="F412" s="1">
        <v>0.85599999999999998</v>
      </c>
      <c r="G412" s="71"/>
      <c r="H412" s="74"/>
      <c r="I412" s="1">
        <v>0.59699999999999998</v>
      </c>
      <c r="J412" s="71"/>
      <c r="K412" s="74"/>
      <c r="L412" s="72"/>
      <c r="M412" s="72"/>
      <c r="N412" s="1" t="s">
        <v>6</v>
      </c>
      <c r="O412" s="1">
        <f>(F412/H417)*100</f>
        <v>79.099047069015313</v>
      </c>
      <c r="P412" s="71"/>
      <c r="Q412" s="74"/>
      <c r="R412" s="1">
        <f>(I412/K417)*100</f>
        <v>65.014974135583998</v>
      </c>
      <c r="S412" s="71"/>
      <c r="T412" s="74"/>
      <c r="W412" s="42" t="s">
        <v>68</v>
      </c>
      <c r="X412" t="s">
        <v>201</v>
      </c>
      <c r="Y412" t="s">
        <v>202</v>
      </c>
      <c r="Z412" t="s">
        <v>203</v>
      </c>
      <c r="AA412" t="s">
        <v>200</v>
      </c>
      <c r="AB412" s="42" t="s">
        <v>199</v>
      </c>
      <c r="AC412" t="s">
        <v>155</v>
      </c>
      <c r="AD412" t="s">
        <v>156</v>
      </c>
      <c r="AE412" t="s">
        <v>204</v>
      </c>
      <c r="AF412" t="s">
        <v>154</v>
      </c>
      <c r="AG412" s="42" t="s">
        <v>195</v>
      </c>
      <c r="AI412" s="42" t="s">
        <v>68</v>
      </c>
      <c r="AJ412" s="42" t="s">
        <v>147</v>
      </c>
      <c r="AK412" t="s">
        <v>148</v>
      </c>
    </row>
    <row r="413" spans="3:37" x14ac:dyDescent="0.25">
      <c r="C413" s="72"/>
      <c r="D413" s="72" t="s">
        <v>67</v>
      </c>
      <c r="E413" s="1" t="s">
        <v>3</v>
      </c>
      <c r="F413" s="1">
        <v>0.72599999999999998</v>
      </c>
      <c r="G413" s="71">
        <f>AVERAGEA(F413:F416)</f>
        <v>0.90474999999999994</v>
      </c>
      <c r="H413" s="74"/>
      <c r="I413" s="1">
        <v>0.56000000000000005</v>
      </c>
      <c r="J413" s="71">
        <f>AVERAGEA(I413:I416)</f>
        <v>0.65825</v>
      </c>
      <c r="K413" s="74"/>
      <c r="L413" s="72"/>
      <c r="M413" s="72" t="s">
        <v>67</v>
      </c>
      <c r="N413" s="1" t="s">
        <v>3</v>
      </c>
      <c r="O413" s="1">
        <f>(F413/H417)*100</f>
        <v>67.086341322552713</v>
      </c>
      <c r="P413" s="71">
        <f>AVERAGEA(O413:O416)</f>
        <v>83.603811723938804</v>
      </c>
      <c r="Q413" s="74"/>
      <c r="R413" s="1">
        <f>(I413/K417)*100</f>
        <v>60.985570378437245</v>
      </c>
      <c r="S413" s="71">
        <f>AVERAGEA(R413:R416)</f>
        <v>71.685270895725566</v>
      </c>
      <c r="T413" s="74"/>
      <c r="X413">
        <v>89.356049667918001</v>
      </c>
      <c r="Y413">
        <v>105.34218885359516</v>
      </c>
      <c r="Z413">
        <v>95.269997112330344</v>
      </c>
      <c r="AA413">
        <v>97.94975454807971</v>
      </c>
      <c r="AB413" s="42">
        <v>89.910482240831655</v>
      </c>
      <c r="AC413">
        <v>100.40838551592704</v>
      </c>
      <c r="AD413">
        <v>96.5967873672747</v>
      </c>
      <c r="AE413">
        <v>79.60794990471004</v>
      </c>
      <c r="AF413">
        <v>124.36700245031309</v>
      </c>
      <c r="AG413">
        <v>62.401306833650963</v>
      </c>
      <c r="AI413" s="42" t="s">
        <v>193</v>
      </c>
      <c r="AJ413">
        <v>102.7779382038695</v>
      </c>
      <c r="AK413">
        <v>88.946365368908246</v>
      </c>
    </row>
    <row r="414" spans="3:37" x14ac:dyDescent="0.25">
      <c r="C414" s="72"/>
      <c r="D414" s="72"/>
      <c r="E414" s="1" t="s">
        <v>4</v>
      </c>
      <c r="F414" s="1">
        <v>0.65700000000000003</v>
      </c>
      <c r="G414" s="71"/>
      <c r="H414" s="74"/>
      <c r="I414" s="1">
        <v>0.54100000000000004</v>
      </c>
      <c r="J414" s="71"/>
      <c r="K414" s="74"/>
      <c r="L414" s="72"/>
      <c r="M414" s="72"/>
      <c r="N414" s="1" t="s">
        <v>4</v>
      </c>
      <c r="O414" s="1">
        <f>(F414/H417)*100</f>
        <v>60.710366734045643</v>
      </c>
      <c r="P414" s="71"/>
      <c r="Q414" s="74"/>
      <c r="R414" s="1">
        <f>(I414/K417)*100</f>
        <v>58.916417097740272</v>
      </c>
      <c r="S414" s="71"/>
      <c r="T414" s="74"/>
      <c r="X414">
        <v>84.550967369332966</v>
      </c>
      <c r="Y414">
        <v>69.766098758302064</v>
      </c>
      <c r="Z414">
        <v>107.83713543170663</v>
      </c>
      <c r="AA414">
        <v>99.520646838001753</v>
      </c>
      <c r="AB414" s="42">
        <v>99.982673982096472</v>
      </c>
      <c r="AC414">
        <v>101.38851075415192</v>
      </c>
      <c r="AD414">
        <v>79.82575551320447</v>
      </c>
      <c r="AE414">
        <v>114.78355567655866</v>
      </c>
      <c r="AF414">
        <v>90.824938742172606</v>
      </c>
      <c r="AG414">
        <v>103.45766403484889</v>
      </c>
      <c r="AI414" s="42" t="s">
        <v>92</v>
      </c>
      <c r="AJ414">
        <v>96.009240542881898</v>
      </c>
      <c r="AK414">
        <v>101.38851075415192</v>
      </c>
    </row>
    <row r="415" spans="3:37" x14ac:dyDescent="0.25">
      <c r="C415" s="72"/>
      <c r="D415" s="72"/>
      <c r="E415" s="1" t="s">
        <v>5</v>
      </c>
      <c r="F415" s="1">
        <v>1.335</v>
      </c>
      <c r="G415" s="71"/>
      <c r="H415" s="74"/>
      <c r="I415" s="1">
        <v>0.73799999999999999</v>
      </c>
      <c r="J415" s="71"/>
      <c r="K415" s="74"/>
      <c r="L415" s="72"/>
      <c r="M415" s="72"/>
      <c r="N415" s="1" t="s">
        <v>5</v>
      </c>
      <c r="O415" s="1">
        <f>(F415/H417)*100</f>
        <v>123.36124747328907</v>
      </c>
      <c r="P415" s="71"/>
      <c r="Q415" s="74"/>
      <c r="R415" s="1">
        <f>(I415/K417)*100</f>
        <v>80.37026953444051</v>
      </c>
      <c r="S415" s="71"/>
      <c r="T415" s="74"/>
      <c r="X415">
        <v>93.32948310713256</v>
      </c>
      <c r="Y415">
        <v>79.468668784291083</v>
      </c>
      <c r="Z415">
        <v>82.980075079410938</v>
      </c>
      <c r="AA415">
        <v>82.795264221773053</v>
      </c>
      <c r="AB415" s="42">
        <v>109.6852440080855</v>
      </c>
      <c r="AC415">
        <v>92.240675197386324</v>
      </c>
      <c r="AD415">
        <v>65.341682548325622</v>
      </c>
      <c r="AE415">
        <v>97.359106997005171</v>
      </c>
      <c r="AF415">
        <v>87.993465831745183</v>
      </c>
      <c r="AG415">
        <v>88.864688265722833</v>
      </c>
      <c r="AI415" s="42" t="s">
        <v>93</v>
      </c>
      <c r="AJ415">
        <v>88.963326595437493</v>
      </c>
      <c r="AK415">
        <v>95.480533623740811</v>
      </c>
    </row>
    <row r="416" spans="3:37" x14ac:dyDescent="0.25">
      <c r="C416" s="72"/>
      <c r="D416" s="72"/>
      <c r="E416" s="1" t="s">
        <v>6</v>
      </c>
      <c r="F416" s="1">
        <v>0.90100000000000002</v>
      </c>
      <c r="G416" s="71"/>
      <c r="H416" s="75"/>
      <c r="I416" s="1">
        <v>0.79400000000000004</v>
      </c>
      <c r="J416" s="71"/>
      <c r="K416" s="75"/>
      <c r="L416" s="72"/>
      <c r="M416" s="72"/>
      <c r="N416" s="1" t="s">
        <v>6</v>
      </c>
      <c r="O416" s="1">
        <f>(F416/H417)*100</f>
        <v>83.257291365867758</v>
      </c>
      <c r="P416" s="71"/>
      <c r="Q416" s="75"/>
      <c r="R416" s="1">
        <f>(I416/K417)*100</f>
        <v>86.468826572284243</v>
      </c>
      <c r="S416" s="71"/>
      <c r="T416" s="75"/>
      <c r="X416">
        <v>88.616806237366447</v>
      </c>
      <c r="Y416">
        <v>82.702858792954103</v>
      </c>
      <c r="Z416">
        <v>82.518047935316204</v>
      </c>
      <c r="AA416">
        <v>103.77129656367312</v>
      </c>
      <c r="AB416" s="42">
        <v>111.53335258446435</v>
      </c>
      <c r="AC416">
        <v>87.884563027497961</v>
      </c>
      <c r="AD416">
        <v>74.053906888102375</v>
      </c>
      <c r="AE416">
        <v>111.08086033215356</v>
      </c>
      <c r="AF416">
        <v>102.3686359923768</v>
      </c>
      <c r="AG416">
        <v>101.06180234141029</v>
      </c>
      <c r="AI416" s="42" t="s">
        <v>94</v>
      </c>
      <c r="AJ416">
        <v>84.319953797285606</v>
      </c>
      <c r="AK416">
        <v>78.954533079226792</v>
      </c>
    </row>
    <row r="417" spans="3:37" x14ac:dyDescent="0.25">
      <c r="C417" s="72" t="s">
        <v>99</v>
      </c>
      <c r="D417" s="72" t="s">
        <v>68</v>
      </c>
      <c r="E417" s="1" t="s">
        <v>3</v>
      </c>
      <c r="F417" s="1">
        <v>1.347</v>
      </c>
      <c r="G417" s="71">
        <f>AVERAGEA(F417:F420)</f>
        <v>1.1515</v>
      </c>
      <c r="H417" s="73">
        <f>AVERAGEA(G417:G432)</f>
        <v>1.0821874999999999</v>
      </c>
      <c r="I417" s="1">
        <v>1.161</v>
      </c>
      <c r="J417" s="71">
        <f>AVERAGEA(I417:I420)</f>
        <v>1.0107499999999998</v>
      </c>
      <c r="K417" s="73">
        <f>AVERAGEA(J417:J432)</f>
        <v>0.91825000000000001</v>
      </c>
      <c r="L417" s="72" t="s">
        <v>99</v>
      </c>
      <c r="M417" s="72" t="s">
        <v>69</v>
      </c>
      <c r="N417" s="1" t="s">
        <v>3</v>
      </c>
      <c r="O417" s="1">
        <f>(F417/H417)*100</f>
        <v>124.47011261911638</v>
      </c>
      <c r="P417" s="71">
        <f>AVERAGEA(O417:O420)</f>
        <v>106.404851285013</v>
      </c>
      <c r="Q417" s="73">
        <f>AVERAGEA(P417:P432)</f>
        <v>100</v>
      </c>
      <c r="R417" s="1">
        <f>(I417/K417)*100</f>
        <v>126.43615573101007</v>
      </c>
      <c r="S417" s="71">
        <f>AVERAGEA(R417:R420)</f>
        <v>110.07350939286687</v>
      </c>
      <c r="T417" s="73">
        <f>AVERAGEA(S417:S432)</f>
        <v>100</v>
      </c>
      <c r="AI417" s="42" t="s">
        <v>198</v>
      </c>
      <c r="AJ417">
        <v>92.151313889691025</v>
      </c>
      <c r="AK417">
        <v>100.70786822760685</v>
      </c>
    </row>
    <row r="418" spans="3:37" x14ac:dyDescent="0.25">
      <c r="C418" s="72"/>
      <c r="D418" s="72"/>
      <c r="E418" s="1" t="s">
        <v>4</v>
      </c>
      <c r="F418" s="1">
        <v>1.0009999999999999</v>
      </c>
      <c r="G418" s="71"/>
      <c r="H418" s="74"/>
      <c r="I418" s="1">
        <v>0.875</v>
      </c>
      <c r="J418" s="71"/>
      <c r="K418" s="74"/>
      <c r="L418" s="72"/>
      <c r="M418" s="72"/>
      <c r="N418" s="1" t="s">
        <v>4</v>
      </c>
      <c r="O418" s="1">
        <f>(F418/H417)*100</f>
        <v>92.497834247762057</v>
      </c>
      <c r="P418" s="71"/>
      <c r="Q418" s="74"/>
      <c r="R418" s="1">
        <f>(I418/K417)*100</f>
        <v>95.28995371630819</v>
      </c>
      <c r="S418" s="71"/>
      <c r="T418" s="74"/>
    </row>
    <row r="419" spans="3:37" x14ac:dyDescent="0.25">
      <c r="C419" s="72"/>
      <c r="D419" s="72"/>
      <c r="E419" s="1" t="s">
        <v>5</v>
      </c>
      <c r="F419" s="1">
        <v>1.0529999999999999</v>
      </c>
      <c r="G419" s="71"/>
      <c r="H419" s="74"/>
      <c r="I419" s="1">
        <v>1.0349999999999999</v>
      </c>
      <c r="J419" s="71"/>
      <c r="K419" s="74"/>
      <c r="L419" s="72"/>
      <c r="M419" s="72"/>
      <c r="N419" s="1" t="s">
        <v>5</v>
      </c>
      <c r="O419" s="1">
        <f>(F419/H417)*100</f>
        <v>97.302916546347106</v>
      </c>
      <c r="P419" s="71"/>
      <c r="Q419" s="74"/>
      <c r="R419" s="1">
        <f>(I419/K417)*100</f>
        <v>112.71440239586168</v>
      </c>
      <c r="S419" s="71"/>
      <c r="T419" s="74"/>
    </row>
    <row r="420" spans="3:37" x14ac:dyDescent="0.25">
      <c r="C420" s="72"/>
      <c r="D420" s="72"/>
      <c r="E420" s="1" t="s">
        <v>6</v>
      </c>
      <c r="F420" s="1">
        <v>1.2050000000000001</v>
      </c>
      <c r="G420" s="71"/>
      <c r="H420" s="74"/>
      <c r="I420" s="1">
        <v>0.97199999999999998</v>
      </c>
      <c r="J420" s="71"/>
      <c r="K420" s="74"/>
      <c r="L420" s="72"/>
      <c r="M420" s="72"/>
      <c r="N420" s="1" t="s">
        <v>6</v>
      </c>
      <c r="O420" s="1">
        <f>(F420/H417)*100</f>
        <v>111.34854172682647</v>
      </c>
      <c r="P420" s="71"/>
      <c r="Q420" s="74"/>
      <c r="R420" s="1">
        <f>(I420/K417)*100</f>
        <v>105.85352572828751</v>
      </c>
      <c r="S420" s="71"/>
      <c r="T420" s="74"/>
    </row>
    <row r="421" spans="3:37" x14ac:dyDescent="0.25">
      <c r="C421" s="72"/>
      <c r="D421" s="72" t="s">
        <v>69</v>
      </c>
      <c r="E421" s="1" t="s">
        <v>3</v>
      </c>
      <c r="F421" s="1">
        <v>1.147</v>
      </c>
      <c r="G421" s="71">
        <f>AVERAGEA(F421:F424)</f>
        <v>1.1447499999999999</v>
      </c>
      <c r="H421" s="74"/>
      <c r="I421" s="1">
        <v>1.0820000000000001</v>
      </c>
      <c r="J421" s="71">
        <f>AVERAGEA(I421:I424)</f>
        <v>0.94225000000000003</v>
      </c>
      <c r="K421" s="74"/>
      <c r="L421" s="72"/>
      <c r="M421" s="72" t="s">
        <v>68</v>
      </c>
      <c r="N421" s="1" t="s">
        <v>3</v>
      </c>
      <c r="O421" s="1">
        <f>(F421/H417)*100</f>
        <v>105.98902685532777</v>
      </c>
      <c r="P421" s="71">
        <f>AVERAGEA(O421:O424)</f>
        <v>105.78111464048514</v>
      </c>
      <c r="Q421" s="74"/>
      <c r="R421" s="1">
        <f>(I421/K417)*100</f>
        <v>117.83283419548054</v>
      </c>
      <c r="S421" s="71">
        <f>AVERAGEA(R421:R424)</f>
        <v>102.61366730193302</v>
      </c>
      <c r="T421" s="74"/>
    </row>
    <row r="422" spans="3:37" x14ac:dyDescent="0.25">
      <c r="C422" s="72"/>
      <c r="D422" s="72"/>
      <c r="E422" s="1" t="s">
        <v>4</v>
      </c>
      <c r="F422" s="1">
        <v>1.1539999999999999</v>
      </c>
      <c r="G422" s="71"/>
      <c r="H422" s="74"/>
      <c r="I422" s="1">
        <v>0.97299999999999998</v>
      </c>
      <c r="J422" s="71"/>
      <c r="K422" s="74"/>
      <c r="L422" s="72"/>
      <c r="M422" s="72"/>
      <c r="N422" s="1" t="s">
        <v>4</v>
      </c>
      <c r="O422" s="1">
        <f>(F422/H417)*100</f>
        <v>106.63586485706035</v>
      </c>
      <c r="P422" s="71"/>
      <c r="Q422" s="74"/>
      <c r="R422" s="1">
        <f>(I422/K417)*100</f>
        <v>105.9624285325347</v>
      </c>
      <c r="S422" s="71"/>
      <c r="T422" s="74"/>
    </row>
    <row r="423" spans="3:37" x14ac:dyDescent="0.25">
      <c r="C423" s="72"/>
      <c r="D423" s="72"/>
      <c r="E423" s="1" t="s">
        <v>5</v>
      </c>
      <c r="F423" s="1">
        <v>1.2909999999999999</v>
      </c>
      <c r="G423" s="71"/>
      <c r="H423" s="74"/>
      <c r="I423" s="1">
        <v>0.88700000000000001</v>
      </c>
      <c r="J423" s="71"/>
      <c r="K423" s="74"/>
      <c r="L423" s="72"/>
      <c r="M423" s="72"/>
      <c r="N423" s="1" t="s">
        <v>5</v>
      </c>
      <c r="O423" s="1">
        <f>(F423/H417)*100</f>
        <v>119.29540860525556</v>
      </c>
      <c r="P423" s="71"/>
      <c r="Q423" s="74"/>
      <c r="R423" s="1">
        <f>(I423/K417)*100</f>
        <v>96.5967873672747</v>
      </c>
      <c r="S423" s="71"/>
      <c r="T423" s="74"/>
      <c r="W423" s="42" t="s">
        <v>69</v>
      </c>
      <c r="X423" t="s">
        <v>201</v>
      </c>
      <c r="Y423" t="s">
        <v>202</v>
      </c>
      <c r="Z423" t="s">
        <v>203</v>
      </c>
      <c r="AA423" t="s">
        <v>200</v>
      </c>
      <c r="AB423" s="42" t="s">
        <v>199</v>
      </c>
      <c r="AC423" t="s">
        <v>155</v>
      </c>
      <c r="AD423" t="s">
        <v>156</v>
      </c>
      <c r="AE423" t="s">
        <v>204</v>
      </c>
      <c r="AF423" t="s">
        <v>154</v>
      </c>
      <c r="AG423" s="42" t="s">
        <v>195</v>
      </c>
      <c r="AI423" s="42" t="s">
        <v>69</v>
      </c>
      <c r="AJ423" s="42" t="s">
        <v>147</v>
      </c>
      <c r="AK423" t="s">
        <v>148</v>
      </c>
    </row>
    <row r="424" spans="3:37" x14ac:dyDescent="0.25">
      <c r="C424" s="72"/>
      <c r="D424" s="72"/>
      <c r="E424" s="2" t="s">
        <v>6</v>
      </c>
      <c r="F424" s="1">
        <v>0.98699999999999999</v>
      </c>
      <c r="G424" s="71"/>
      <c r="H424" s="74"/>
      <c r="I424" s="1">
        <v>0.82699999999999996</v>
      </c>
      <c r="J424" s="71"/>
      <c r="K424" s="74"/>
      <c r="L424" s="72"/>
      <c r="M424" s="72"/>
      <c r="N424" s="2" t="s">
        <v>6</v>
      </c>
      <c r="O424" s="1">
        <f>(F424/H417)*100</f>
        <v>91.204158244296863</v>
      </c>
      <c r="P424" s="71"/>
      <c r="Q424" s="74"/>
      <c r="R424" s="1">
        <f>(I424/K417)*100</f>
        <v>90.06261911244215</v>
      </c>
      <c r="S424" s="71"/>
      <c r="T424" s="74"/>
      <c r="X424">
        <v>96.101645971700862</v>
      </c>
      <c r="Y424">
        <v>93.052266820675726</v>
      </c>
      <c r="Z424">
        <v>85.012994513427671</v>
      </c>
      <c r="AA424">
        <v>95.454807969968243</v>
      </c>
      <c r="AB424" s="42">
        <v>82.610453364135154</v>
      </c>
      <c r="AC424">
        <v>93.547508848352848</v>
      </c>
      <c r="AD424">
        <v>82.875034032126322</v>
      </c>
      <c r="AE424">
        <v>96.814592975769131</v>
      </c>
      <c r="AF424">
        <v>89.409202286958873</v>
      </c>
      <c r="AG424">
        <v>70.569017152191677</v>
      </c>
      <c r="AI424" s="42" t="s">
        <v>193</v>
      </c>
      <c r="AJ424">
        <v>91.111752815477928</v>
      </c>
      <c r="AK424">
        <v>73.373264361557318</v>
      </c>
    </row>
    <row r="425" spans="3:37" x14ac:dyDescent="0.25">
      <c r="C425" s="72"/>
      <c r="D425" s="72" t="s">
        <v>66</v>
      </c>
      <c r="E425" s="1" t="s">
        <v>3</v>
      </c>
      <c r="F425" s="1">
        <v>0.95599999999999996</v>
      </c>
      <c r="G425" s="71">
        <f>AVERAGEA(F425:F428)</f>
        <v>0.99724999999999997</v>
      </c>
      <c r="H425" s="74"/>
      <c r="I425" s="1">
        <v>0.98299999999999998</v>
      </c>
      <c r="J425" s="71">
        <f>AVERAGEA(I425:I428)</f>
        <v>0.86924999999999997</v>
      </c>
      <c r="K425" s="74"/>
      <c r="L425" s="72"/>
      <c r="M425" s="72" t="s">
        <v>66</v>
      </c>
      <c r="N425" s="1" t="s">
        <v>3</v>
      </c>
      <c r="O425" s="1">
        <f>(F425/H417)*100</f>
        <v>88.339589950909627</v>
      </c>
      <c r="P425" s="71">
        <f>AVERAGEA(O425:O428)</f>
        <v>92.151313889691039</v>
      </c>
      <c r="Q425" s="74"/>
      <c r="R425" s="1">
        <f>(I425/K417)*100</f>
        <v>107.05145657500681</v>
      </c>
      <c r="S425" s="71">
        <f>AVERAGEA(R425:R428)</f>
        <v>94.663762591886737</v>
      </c>
      <c r="T425" s="74"/>
      <c r="X425">
        <v>58.030609298296284</v>
      </c>
      <c r="Y425">
        <v>95.639618827606128</v>
      </c>
      <c r="Z425">
        <v>96.840889402252401</v>
      </c>
      <c r="AA425">
        <v>82.702858792954103</v>
      </c>
      <c r="AB425" s="42">
        <v>86.306670516892879</v>
      </c>
      <c r="AC425">
        <v>61.09447318268446</v>
      </c>
      <c r="AD425">
        <v>26.136673019330246</v>
      </c>
      <c r="AE425">
        <v>78.627824666485154</v>
      </c>
      <c r="AF425">
        <v>100.29948271167983</v>
      </c>
      <c r="AG425">
        <v>74.816226517832845</v>
      </c>
      <c r="AI425" s="42" t="s">
        <v>92</v>
      </c>
      <c r="AJ425">
        <v>82.471845220906744</v>
      </c>
      <c r="AK425">
        <v>91.913966784644714</v>
      </c>
    </row>
    <row r="426" spans="3:37" x14ac:dyDescent="0.25">
      <c r="C426" s="72"/>
      <c r="D426" s="72"/>
      <c r="E426" s="1" t="s">
        <v>4</v>
      </c>
      <c r="F426" s="1">
        <v>0.76800000000000002</v>
      </c>
      <c r="G426" s="71"/>
      <c r="H426" s="74"/>
      <c r="I426" s="1">
        <v>0.72499999999999998</v>
      </c>
      <c r="J426" s="71"/>
      <c r="K426" s="74"/>
      <c r="L426" s="72"/>
      <c r="M426" s="72"/>
      <c r="N426" s="1" t="s">
        <v>4</v>
      </c>
      <c r="O426" s="1">
        <f>(F426/H417)*100</f>
        <v>70.967369332948323</v>
      </c>
      <c r="P426" s="71"/>
      <c r="Q426" s="74"/>
      <c r="R426" s="1">
        <f>(I426/K417)*100</f>
        <v>78.954533079226792</v>
      </c>
      <c r="S426" s="71"/>
      <c r="T426" s="74"/>
      <c r="X426">
        <v>91.204158244296863</v>
      </c>
      <c r="Y426">
        <v>74.201559341611329</v>
      </c>
      <c r="Z426">
        <v>78.914236211377428</v>
      </c>
      <c r="AA426">
        <v>69.026855327750511</v>
      </c>
      <c r="AB426" s="42">
        <v>101.64597170083745</v>
      </c>
      <c r="AC426">
        <v>103.89327525183774</v>
      </c>
      <c r="AD426">
        <v>57.391777838279332</v>
      </c>
      <c r="AE426">
        <v>99.428260277702151</v>
      </c>
      <c r="AF426">
        <v>79.934658317451664</v>
      </c>
      <c r="AG426">
        <v>87.884563027497961</v>
      </c>
      <c r="AI426" s="42" t="s">
        <v>93</v>
      </c>
      <c r="AJ426">
        <v>76.095870632399667</v>
      </c>
      <c r="AK426">
        <v>78.981758780288587</v>
      </c>
    </row>
    <row r="427" spans="3:37" x14ac:dyDescent="0.25">
      <c r="C427" s="72"/>
      <c r="D427" s="72"/>
      <c r="E427" s="1" t="s">
        <v>5</v>
      </c>
      <c r="F427" s="1">
        <v>1.113</v>
      </c>
      <c r="G427" s="71"/>
      <c r="H427" s="74"/>
      <c r="I427" s="1">
        <v>0.85299999999999998</v>
      </c>
      <c r="J427" s="71"/>
      <c r="K427" s="74"/>
      <c r="L427" s="72"/>
      <c r="M427" s="72"/>
      <c r="N427" s="1" t="s">
        <v>5</v>
      </c>
      <c r="O427" s="1">
        <f>(F427/H417)*100</f>
        <v>102.84724227548369</v>
      </c>
      <c r="P427" s="71"/>
      <c r="Q427" s="74"/>
      <c r="R427" s="1">
        <f>(I427/K417)*100</f>
        <v>92.894092022869586</v>
      </c>
      <c r="S427" s="71"/>
      <c r="T427" s="74"/>
      <c r="X427">
        <v>59.047069015304658</v>
      </c>
      <c r="Y427">
        <v>102.93964770430266</v>
      </c>
      <c r="Z427">
        <v>80.392723072480521</v>
      </c>
      <c r="AA427">
        <v>82.702858792954103</v>
      </c>
      <c r="AB427" s="42">
        <v>93.883915680046215</v>
      </c>
      <c r="AC427">
        <v>57.391777838279332</v>
      </c>
      <c r="AD427">
        <v>91.36945276340866</v>
      </c>
      <c r="AE427">
        <v>89.409202286958873</v>
      </c>
      <c r="AF427">
        <v>98.012523822488433</v>
      </c>
      <c r="AG427">
        <v>60.223250748706782</v>
      </c>
      <c r="AI427" s="42" t="s">
        <v>94</v>
      </c>
      <c r="AJ427">
        <v>91.45827317354896</v>
      </c>
      <c r="AK427">
        <v>64.443234413286135</v>
      </c>
    </row>
    <row r="428" spans="3:37" x14ac:dyDescent="0.25">
      <c r="C428" s="72"/>
      <c r="D428" s="72"/>
      <c r="E428" s="1" t="s">
        <v>6</v>
      </c>
      <c r="F428" s="1">
        <v>1.1519999999999999</v>
      </c>
      <c r="G428" s="71"/>
      <c r="H428" s="74"/>
      <c r="I428" s="1">
        <v>0.91600000000000004</v>
      </c>
      <c r="J428" s="71"/>
      <c r="K428" s="74"/>
      <c r="L428" s="72"/>
      <c r="M428" s="72"/>
      <c r="N428" s="1" t="s">
        <v>6</v>
      </c>
      <c r="O428" s="1">
        <f>(F428/H417)*100</f>
        <v>106.45105399942247</v>
      </c>
      <c r="P428" s="71"/>
      <c r="Q428" s="74"/>
      <c r="R428" s="1">
        <f>(I428/K417)*100</f>
        <v>99.754968690443775</v>
      </c>
      <c r="S428" s="71"/>
      <c r="T428" s="74"/>
      <c r="AI428" s="42" t="s">
        <v>198</v>
      </c>
      <c r="AJ428">
        <v>85.290210799884505</v>
      </c>
      <c r="AK428">
        <v>91.069970051728816</v>
      </c>
    </row>
    <row r="429" spans="3:37" x14ac:dyDescent="0.25">
      <c r="C429" s="72"/>
      <c r="D429" s="72" t="s">
        <v>67</v>
      </c>
      <c r="E429" s="1" t="s">
        <v>3</v>
      </c>
      <c r="F429" s="1">
        <v>1.0169999999999999</v>
      </c>
      <c r="G429" s="71">
        <f>AVERAGEA(F429:F432)</f>
        <v>1.03525</v>
      </c>
      <c r="H429" s="74"/>
      <c r="I429" s="1">
        <v>0.71399999999999997</v>
      </c>
      <c r="J429" s="71">
        <f>AVERAGEA(I429:I432)</f>
        <v>0.8507499999999999</v>
      </c>
      <c r="K429" s="74"/>
      <c r="L429" s="72"/>
      <c r="M429" s="72" t="s">
        <v>67</v>
      </c>
      <c r="N429" s="1" t="s">
        <v>3</v>
      </c>
      <c r="O429" s="1">
        <f>(F429/H417)*100</f>
        <v>93.97632110886515</v>
      </c>
      <c r="P429" s="71">
        <f>AVERAGEA(O429:O432)</f>
        <v>95.662720184810865</v>
      </c>
      <c r="Q429" s="74"/>
      <c r="R429" s="1">
        <f>(I429/K417)*100</f>
        <v>77.75660223250749</v>
      </c>
      <c r="S429" s="71">
        <f>AVERAGEA(R429:R432)</f>
        <v>92.649060713313361</v>
      </c>
      <c r="T429" s="74"/>
    </row>
    <row r="430" spans="3:37" x14ac:dyDescent="0.25">
      <c r="C430" s="72"/>
      <c r="D430" s="72"/>
      <c r="E430" s="1" t="s">
        <v>4</v>
      </c>
      <c r="F430" s="1">
        <v>1.149</v>
      </c>
      <c r="G430" s="71"/>
      <c r="H430" s="74"/>
      <c r="I430" s="1">
        <v>0.94499999999999995</v>
      </c>
      <c r="J430" s="71"/>
      <c r="K430" s="74"/>
      <c r="L430" s="72"/>
      <c r="M430" s="72"/>
      <c r="N430" s="1" t="s">
        <v>4</v>
      </c>
      <c r="O430" s="1">
        <f>(F430/H417)*100</f>
        <v>106.17383771296565</v>
      </c>
      <c r="P430" s="71"/>
      <c r="Q430" s="74"/>
      <c r="R430" s="1">
        <f>(I430/K417)*100</f>
        <v>102.91315001361285</v>
      </c>
      <c r="S430" s="71"/>
      <c r="T430" s="74"/>
    </row>
    <row r="431" spans="3:37" x14ac:dyDescent="0.25">
      <c r="C431" s="72"/>
      <c r="D431" s="72"/>
      <c r="E431" s="1" t="s">
        <v>5</v>
      </c>
      <c r="F431" s="1">
        <v>0.96799999999999997</v>
      </c>
      <c r="G431" s="71"/>
      <c r="H431" s="74"/>
      <c r="I431" s="1">
        <v>0.86</v>
      </c>
      <c r="J431" s="71"/>
      <c r="K431" s="74"/>
      <c r="L431" s="72"/>
      <c r="M431" s="72"/>
      <c r="N431" s="1" t="s">
        <v>5</v>
      </c>
      <c r="O431" s="1">
        <f>(F431/H417)*100</f>
        <v>89.44845509673695</v>
      </c>
      <c r="P431" s="71"/>
      <c r="Q431" s="74"/>
      <c r="R431" s="1">
        <f>(I431/K417)*100</f>
        <v>93.656411652600042</v>
      </c>
      <c r="S431" s="71"/>
      <c r="T431" s="74"/>
    </row>
    <row r="432" spans="3:37" x14ac:dyDescent="0.25">
      <c r="C432" s="72"/>
      <c r="D432" s="72"/>
      <c r="E432" s="1" t="s">
        <v>6</v>
      </c>
      <c r="F432" s="1">
        <v>1.0069999999999999</v>
      </c>
      <c r="G432" s="71"/>
      <c r="H432" s="75"/>
      <c r="I432" s="1">
        <v>0.88400000000000001</v>
      </c>
      <c r="J432" s="71"/>
      <c r="K432" s="75"/>
      <c r="L432" s="72"/>
      <c r="M432" s="72"/>
      <c r="N432" s="1" t="s">
        <v>6</v>
      </c>
      <c r="O432" s="1">
        <f>(F432/H417)*100</f>
        <v>93.052266820675726</v>
      </c>
      <c r="P432" s="71"/>
      <c r="Q432" s="75"/>
      <c r="R432" s="1">
        <f>(I432/K417)*100</f>
        <v>96.270078954533076</v>
      </c>
      <c r="S432" s="71"/>
      <c r="T432" s="75"/>
      <c r="W432" s="42" t="s">
        <v>66</v>
      </c>
      <c r="X432" t="s">
        <v>201</v>
      </c>
      <c r="Y432" t="s">
        <v>202</v>
      </c>
      <c r="Z432" t="s">
        <v>203</v>
      </c>
      <c r="AA432" t="s">
        <v>200</v>
      </c>
      <c r="AB432" s="42" t="s">
        <v>199</v>
      </c>
      <c r="AC432" t="s">
        <v>155</v>
      </c>
      <c r="AD432" t="s">
        <v>156</v>
      </c>
      <c r="AE432" t="s">
        <v>204</v>
      </c>
      <c r="AF432" t="s">
        <v>154</v>
      </c>
      <c r="AG432" s="42" t="s">
        <v>195</v>
      </c>
      <c r="AI432" s="42" t="s">
        <v>66</v>
      </c>
      <c r="AJ432" s="42" t="s">
        <v>147</v>
      </c>
      <c r="AK432" t="s">
        <v>148</v>
      </c>
    </row>
    <row r="433" spans="3:37" x14ac:dyDescent="0.25">
      <c r="C433" s="72" t="s">
        <v>197</v>
      </c>
      <c r="D433" s="72" t="s">
        <v>68</v>
      </c>
      <c r="E433" s="1" t="s">
        <v>3</v>
      </c>
      <c r="F433" s="1">
        <v>1.0309999999999999</v>
      </c>
      <c r="G433" s="71">
        <f>AVERAGEA(F433:F436)</f>
        <v>0.99724999999999997</v>
      </c>
      <c r="H433" s="73">
        <f>AVERAGEA(G433:G448)</f>
        <v>0.89424999999999999</v>
      </c>
      <c r="I433" s="1">
        <v>0.73099999999999998</v>
      </c>
      <c r="J433" s="71">
        <f>AVERAGEA(I433:I436)</f>
        <v>0.92475000000000007</v>
      </c>
      <c r="K433" s="73">
        <f>AVERAGEA(J433:J448)</f>
        <v>0.82531250000000012</v>
      </c>
      <c r="L433" s="72" t="s">
        <v>197</v>
      </c>
      <c r="M433" s="72" t="s">
        <v>69</v>
      </c>
      <c r="N433" s="1" t="s">
        <v>3</v>
      </c>
      <c r="O433" s="1">
        <f>(F433/H417)*100</f>
        <v>95.269997112330344</v>
      </c>
      <c r="P433" s="71">
        <f>AVERAGEA(O433:O436)</f>
        <v>92.151313889691025</v>
      </c>
      <c r="Q433" s="73">
        <f>AVERAGEA(P433:P448)</f>
        <v>82.633554721339891</v>
      </c>
      <c r="R433" s="1">
        <f>(I433/K417)*100</f>
        <v>79.60794990471004</v>
      </c>
      <c r="S433" s="71">
        <f>AVERAGEA(R433:R436)</f>
        <v>100.70786822760685</v>
      </c>
      <c r="T433" s="73">
        <f>AVERAGEA(S433:S448)</f>
        <v>89.878845630274967</v>
      </c>
      <c r="X433">
        <v>81.501588218307845</v>
      </c>
      <c r="Y433">
        <v>82.518047935316204</v>
      </c>
      <c r="Z433">
        <v>84.458561940514016</v>
      </c>
      <c r="AA433">
        <v>43.15333525844644</v>
      </c>
      <c r="AB433" s="42">
        <v>87.507941091539138</v>
      </c>
      <c r="AC433">
        <v>118.37734821671657</v>
      </c>
      <c r="AD433">
        <v>101.17070514565751</v>
      </c>
      <c r="AE433">
        <v>88.973591069970041</v>
      </c>
      <c r="AF433">
        <v>69.262183501225167</v>
      </c>
      <c r="AG433">
        <v>61.203375986931675</v>
      </c>
      <c r="AI433" s="42" t="s">
        <v>193</v>
      </c>
      <c r="AJ433">
        <v>77.528154779093285</v>
      </c>
      <c r="AK433">
        <v>58.426354478627829</v>
      </c>
    </row>
    <row r="434" spans="3:37" x14ac:dyDescent="0.25">
      <c r="C434" s="72"/>
      <c r="D434" s="72"/>
      <c r="E434" s="1" t="s">
        <v>4</v>
      </c>
      <c r="F434" s="1">
        <v>1.167</v>
      </c>
      <c r="G434" s="71"/>
      <c r="H434" s="74"/>
      <c r="I434" s="1">
        <v>1.054</v>
      </c>
      <c r="J434" s="71"/>
      <c r="K434" s="74"/>
      <c r="L434" s="72"/>
      <c r="M434" s="72"/>
      <c r="N434" s="1" t="s">
        <v>4</v>
      </c>
      <c r="O434" s="1">
        <f>(F434/H417)*100</f>
        <v>107.83713543170663</v>
      </c>
      <c r="P434" s="71"/>
      <c r="Q434" s="74"/>
      <c r="R434" s="1">
        <f>(I434/K417)*100</f>
        <v>114.78355567655866</v>
      </c>
      <c r="S434" s="71"/>
      <c r="T434" s="74"/>
      <c r="X434">
        <v>71.429396477043042</v>
      </c>
      <c r="Y434">
        <v>91.204158244296863</v>
      </c>
      <c r="Z434">
        <v>70.874963904129373</v>
      </c>
      <c r="AA434">
        <v>100.16748483973434</v>
      </c>
      <c r="AB434" s="42">
        <v>40.011550678602369</v>
      </c>
      <c r="AC434">
        <v>65.341682548325622</v>
      </c>
      <c r="AD434">
        <v>72.093656411652603</v>
      </c>
      <c r="AE434">
        <v>69.697794718213984</v>
      </c>
      <c r="AF434">
        <v>108.90280424720937</v>
      </c>
      <c r="AG434">
        <v>63.381432071875842</v>
      </c>
      <c r="AI434" s="42" t="s">
        <v>92</v>
      </c>
      <c r="AJ434">
        <v>73.254403696217167</v>
      </c>
      <c r="AK434">
        <v>84.290770487340055</v>
      </c>
    </row>
    <row r="435" spans="3:37" x14ac:dyDescent="0.25">
      <c r="C435" s="72"/>
      <c r="D435" s="72"/>
      <c r="E435" s="1" t="s">
        <v>5</v>
      </c>
      <c r="F435" s="1">
        <v>0.89800000000000002</v>
      </c>
      <c r="G435" s="71"/>
      <c r="H435" s="74"/>
      <c r="I435" s="1">
        <v>0.89400000000000002</v>
      </c>
      <c r="J435" s="71"/>
      <c r="K435" s="74"/>
      <c r="L435" s="72"/>
      <c r="M435" s="72"/>
      <c r="N435" s="1" t="s">
        <v>5</v>
      </c>
      <c r="O435" s="1">
        <f>(F435/H417)*100</f>
        <v>82.980075079410938</v>
      </c>
      <c r="P435" s="71"/>
      <c r="Q435" s="74"/>
      <c r="R435" s="1">
        <f>(I435/K417)*100</f>
        <v>97.359106997005171</v>
      </c>
      <c r="S435" s="71"/>
      <c r="T435" s="74"/>
      <c r="X435">
        <v>108.48397343343923</v>
      </c>
      <c r="Y435">
        <v>87.507941091539138</v>
      </c>
      <c r="Z435">
        <v>62.558475310424498</v>
      </c>
      <c r="AA435">
        <v>68.380017326017921</v>
      </c>
      <c r="AB435" s="42">
        <v>88.986427952642217</v>
      </c>
      <c r="AC435">
        <v>111.08086033215356</v>
      </c>
      <c r="AD435">
        <v>75.034032126327247</v>
      </c>
      <c r="AE435">
        <v>76.340865777293772</v>
      </c>
      <c r="AF435">
        <v>66.212904982303286</v>
      </c>
      <c r="AG435">
        <v>39.967329158725832</v>
      </c>
      <c r="AI435" s="42" t="s">
        <v>93</v>
      </c>
      <c r="AJ435">
        <v>79.07594571181059</v>
      </c>
      <c r="AK435">
        <v>88.783011162537434</v>
      </c>
    </row>
    <row r="436" spans="3:37" x14ac:dyDescent="0.25">
      <c r="C436" s="72"/>
      <c r="D436" s="72"/>
      <c r="E436" s="1" t="s">
        <v>6</v>
      </c>
      <c r="F436" s="1">
        <v>0.89300000000000002</v>
      </c>
      <c r="G436" s="71"/>
      <c r="H436" s="74"/>
      <c r="I436" s="1">
        <v>1.02</v>
      </c>
      <c r="J436" s="71"/>
      <c r="K436" s="74"/>
      <c r="L436" s="72"/>
      <c r="M436" s="72"/>
      <c r="N436" s="1" t="s">
        <v>6</v>
      </c>
      <c r="O436" s="1">
        <f>(F436/H417)*100</f>
        <v>82.518047935316204</v>
      </c>
      <c r="P436" s="71"/>
      <c r="Q436" s="74"/>
      <c r="R436" s="1">
        <f>(I436/K417)*100</f>
        <v>111.08086033215356</v>
      </c>
      <c r="S436" s="71"/>
      <c r="T436" s="74"/>
      <c r="X436">
        <v>54.888824718452213</v>
      </c>
      <c r="Y436">
        <v>79.099047069015313</v>
      </c>
      <c r="Z436">
        <v>73.277505053421905</v>
      </c>
      <c r="AA436">
        <v>81.316777360669946</v>
      </c>
      <c r="AB436" s="42">
        <v>93.606699393589381</v>
      </c>
      <c r="AC436">
        <v>60.33215355295399</v>
      </c>
      <c r="AD436">
        <v>65.014974135583998</v>
      </c>
      <c r="AE436">
        <v>83.528450857609585</v>
      </c>
      <c r="AF436">
        <v>92.785189218622378</v>
      </c>
      <c r="AG436">
        <v>69.153280696977944</v>
      </c>
      <c r="AI436" s="42" t="s">
        <v>94</v>
      </c>
      <c r="AJ436">
        <v>85.082298585041883</v>
      </c>
      <c r="AK436">
        <v>78.328341954805339</v>
      </c>
    </row>
    <row r="437" spans="3:37" x14ac:dyDescent="0.25">
      <c r="C437" s="72"/>
      <c r="D437" s="72" t="s">
        <v>69</v>
      </c>
      <c r="E437" s="1" t="s">
        <v>3</v>
      </c>
      <c r="F437" s="1">
        <v>0.92</v>
      </c>
      <c r="G437" s="71">
        <f>AVERAGEA(F437:F440)</f>
        <v>0.92300000000000004</v>
      </c>
      <c r="H437" s="74"/>
      <c r="I437" s="1">
        <v>0.88900000000000001</v>
      </c>
      <c r="J437" s="71">
        <f>AVERAGEA(I437:I440)</f>
        <v>0.83624999999999994</v>
      </c>
      <c r="K437" s="74"/>
      <c r="L437" s="72"/>
      <c r="M437" s="72" t="s">
        <v>68</v>
      </c>
      <c r="N437" s="1" t="s">
        <v>3</v>
      </c>
      <c r="O437" s="1">
        <f>(F437/H417)*100</f>
        <v>85.012994513427671</v>
      </c>
      <c r="P437" s="71">
        <f>AVERAGEA(O437:O440)</f>
        <v>85.290210799884505</v>
      </c>
      <c r="Q437" s="74"/>
      <c r="R437" s="1">
        <f>(I437/K417)*100</f>
        <v>96.814592975769131</v>
      </c>
      <c r="S437" s="71">
        <f>AVERAGEA(R437:R440)</f>
        <v>91.069970051728816</v>
      </c>
      <c r="T437" s="74"/>
      <c r="AI437" s="42" t="s">
        <v>198</v>
      </c>
      <c r="AJ437">
        <v>72.792376552122448</v>
      </c>
      <c r="AK437">
        <v>79.635175605771849</v>
      </c>
    </row>
    <row r="438" spans="3:37" x14ac:dyDescent="0.25">
      <c r="C438" s="72"/>
      <c r="D438" s="72"/>
      <c r="E438" s="1" t="s">
        <v>4</v>
      </c>
      <c r="F438" s="1">
        <v>1.048</v>
      </c>
      <c r="G438" s="71"/>
      <c r="H438" s="74"/>
      <c r="I438" s="1">
        <v>0.72199999999999998</v>
      </c>
      <c r="J438" s="71"/>
      <c r="K438" s="74"/>
      <c r="L438" s="72"/>
      <c r="M438" s="72"/>
      <c r="N438" s="1" t="s">
        <v>4</v>
      </c>
      <c r="O438" s="1">
        <f>(F438/H417)*100</f>
        <v>96.840889402252401</v>
      </c>
      <c r="P438" s="71"/>
      <c r="Q438" s="74"/>
      <c r="R438" s="1">
        <f>(I438/K417)*100</f>
        <v>78.627824666485154</v>
      </c>
      <c r="S438" s="71"/>
      <c r="T438" s="74"/>
    </row>
    <row r="439" spans="3:37" x14ac:dyDescent="0.25">
      <c r="C439" s="72"/>
      <c r="D439" s="72"/>
      <c r="E439" s="1" t="s">
        <v>5</v>
      </c>
      <c r="F439" s="1">
        <v>0.85399999999999998</v>
      </c>
      <c r="G439" s="71"/>
      <c r="H439" s="74"/>
      <c r="I439" s="1">
        <v>0.91300000000000003</v>
      </c>
      <c r="J439" s="71"/>
      <c r="K439" s="74"/>
      <c r="L439" s="72"/>
      <c r="M439" s="72"/>
      <c r="N439" s="1" t="s">
        <v>5</v>
      </c>
      <c r="O439" s="1">
        <f>(F439/H417)*100</f>
        <v>78.914236211377428</v>
      </c>
      <c r="P439" s="71"/>
      <c r="Q439" s="74"/>
      <c r="R439" s="1">
        <f>(I439/K417)*100</f>
        <v>99.428260277702151</v>
      </c>
      <c r="S439" s="71"/>
      <c r="T439" s="74"/>
    </row>
    <row r="440" spans="3:37" x14ac:dyDescent="0.25">
      <c r="C440" s="72"/>
      <c r="D440" s="72"/>
      <c r="E440" s="2" t="s">
        <v>6</v>
      </c>
      <c r="F440" s="1">
        <v>0.87</v>
      </c>
      <c r="G440" s="71"/>
      <c r="H440" s="74"/>
      <c r="I440" s="1">
        <v>0.82099999999999995</v>
      </c>
      <c r="J440" s="71"/>
      <c r="K440" s="74"/>
      <c r="L440" s="72"/>
      <c r="M440" s="72"/>
      <c r="N440" s="2" t="s">
        <v>6</v>
      </c>
      <c r="O440" s="1">
        <f>(F440/H417)*100</f>
        <v>80.392723072480521</v>
      </c>
      <c r="P440" s="71"/>
      <c r="Q440" s="74"/>
      <c r="R440" s="1">
        <f>(I440/K417)*100</f>
        <v>89.409202286958873</v>
      </c>
      <c r="S440" s="71"/>
      <c r="T440" s="74"/>
    </row>
    <row r="441" spans="3:37" x14ac:dyDescent="0.25">
      <c r="C441" s="72"/>
      <c r="D441" s="72" t="s">
        <v>66</v>
      </c>
      <c r="E441" s="1" t="s">
        <v>3</v>
      </c>
      <c r="F441" s="1">
        <v>0.91400000000000003</v>
      </c>
      <c r="G441" s="71">
        <f>AVERAGEA(F441:F444)</f>
        <v>0.78775000000000006</v>
      </c>
      <c r="H441" s="74"/>
      <c r="I441" s="1">
        <v>0.81699999999999995</v>
      </c>
      <c r="J441" s="71">
        <f>AVERAGEA(I441:I444)</f>
        <v>0.73124999999999996</v>
      </c>
      <c r="K441" s="74"/>
      <c r="L441" s="72"/>
      <c r="M441" s="72" t="s">
        <v>66</v>
      </c>
      <c r="N441" s="1" t="s">
        <v>3</v>
      </c>
      <c r="O441" s="1">
        <f>(F441/H417)*100</f>
        <v>84.458561940514016</v>
      </c>
      <c r="P441" s="71">
        <f>AVERAGEA(O441:O444)</f>
        <v>72.792376552122448</v>
      </c>
      <c r="Q441" s="74"/>
      <c r="R441" s="1">
        <f>(I441/K417)*100</f>
        <v>88.973591069970041</v>
      </c>
      <c r="S441" s="71">
        <f>AVERAGEA(R441:R444)</f>
        <v>79.635175605771849</v>
      </c>
      <c r="T441" s="74"/>
      <c r="W441" s="42" t="s">
        <v>67</v>
      </c>
      <c r="X441" t="s">
        <v>201</v>
      </c>
      <c r="Y441" t="s">
        <v>202</v>
      </c>
      <c r="Z441" t="s">
        <v>203</v>
      </c>
      <c r="AA441" t="s">
        <v>200</v>
      </c>
      <c r="AB441" s="42" t="s">
        <v>199</v>
      </c>
      <c r="AC441" t="s">
        <v>155</v>
      </c>
      <c r="AD441" t="s">
        <v>156</v>
      </c>
      <c r="AE441" t="s">
        <v>204</v>
      </c>
      <c r="AF441" t="s">
        <v>154</v>
      </c>
      <c r="AG441" s="42" t="s">
        <v>195</v>
      </c>
      <c r="AI441" s="42" t="s">
        <v>67</v>
      </c>
      <c r="AJ441" s="42" t="s">
        <v>147</v>
      </c>
      <c r="AK441" t="s">
        <v>148</v>
      </c>
    </row>
    <row r="442" spans="3:37" x14ac:dyDescent="0.25">
      <c r="C442" s="72"/>
      <c r="D442" s="72"/>
      <c r="E442" s="1" t="s">
        <v>4</v>
      </c>
      <c r="F442" s="1">
        <v>0.76700000000000002</v>
      </c>
      <c r="G442" s="71"/>
      <c r="H442" s="74"/>
      <c r="I442" s="1">
        <v>0.64</v>
      </c>
      <c r="J442" s="71"/>
      <c r="K442" s="74"/>
      <c r="L442" s="72"/>
      <c r="M442" s="72"/>
      <c r="N442" s="1" t="s">
        <v>4</v>
      </c>
      <c r="O442" s="1">
        <f>(F442/H417)*100</f>
        <v>70.874963904129373</v>
      </c>
      <c r="P442" s="71"/>
      <c r="Q442" s="74"/>
      <c r="R442" s="1">
        <f>(I442/K417)*100</f>
        <v>69.697794718213984</v>
      </c>
      <c r="S442" s="71"/>
      <c r="T442" s="74"/>
      <c r="X442">
        <v>102.93964770430266</v>
      </c>
      <c r="Y442">
        <v>67.086341322552713</v>
      </c>
      <c r="Z442">
        <v>89.72567138319377</v>
      </c>
      <c r="AA442">
        <v>90.280103956107425</v>
      </c>
      <c r="AB442" s="42">
        <v>60.98758302050247</v>
      </c>
      <c r="AC442">
        <v>76.99428260277702</v>
      </c>
      <c r="AD442">
        <v>60.985570378437245</v>
      </c>
      <c r="AE442">
        <v>87.122243397767491</v>
      </c>
      <c r="AF442">
        <v>84.181867683092833</v>
      </c>
      <c r="AG442">
        <v>85.815409746800981</v>
      </c>
      <c r="AI442" s="42" t="s">
        <v>193</v>
      </c>
      <c r="AJ442">
        <v>79.306959283857935</v>
      </c>
      <c r="AK442">
        <v>90.961067247481623</v>
      </c>
    </row>
    <row r="443" spans="3:37" x14ac:dyDescent="0.25">
      <c r="C443" s="72"/>
      <c r="D443" s="72"/>
      <c r="E443" s="1" t="s">
        <v>5</v>
      </c>
      <c r="F443" s="1">
        <v>0.67700000000000005</v>
      </c>
      <c r="G443" s="71"/>
      <c r="H443" s="74"/>
      <c r="I443" s="1">
        <v>0.70099999999999996</v>
      </c>
      <c r="J443" s="71"/>
      <c r="K443" s="74"/>
      <c r="L443" s="72"/>
      <c r="M443" s="72"/>
      <c r="N443" s="1" t="s">
        <v>5</v>
      </c>
      <c r="O443" s="1">
        <f>(F443/H417)*100</f>
        <v>62.558475310424498</v>
      </c>
      <c r="P443" s="71"/>
      <c r="Q443" s="74"/>
      <c r="R443" s="1">
        <f>(I443/K417)*100</f>
        <v>76.340865777293772</v>
      </c>
      <c r="S443" s="71"/>
      <c r="T443" s="74"/>
      <c r="X443">
        <v>95.916835114062977</v>
      </c>
      <c r="Y443">
        <v>60.710366734045643</v>
      </c>
      <c r="Z443">
        <v>54.334392145538558</v>
      </c>
      <c r="AA443">
        <v>71.059774761767272</v>
      </c>
      <c r="AB443" s="42">
        <v>93.791510251227265</v>
      </c>
      <c r="AC443">
        <v>63.925946093111897</v>
      </c>
      <c r="AD443">
        <v>58.916417097740272</v>
      </c>
      <c r="AE443">
        <v>87.993465831745183</v>
      </c>
      <c r="AF443">
        <v>79.82575551320447</v>
      </c>
      <c r="AG443">
        <v>98.774843452218903</v>
      </c>
      <c r="AI443" s="42" t="s">
        <v>92</v>
      </c>
      <c r="AJ443">
        <v>76.072769275194929</v>
      </c>
      <c r="AK443">
        <v>85.35257282875034</v>
      </c>
    </row>
    <row r="444" spans="3:37" x14ac:dyDescent="0.25">
      <c r="C444" s="72"/>
      <c r="D444" s="72"/>
      <c r="E444" s="1" t="s">
        <v>6</v>
      </c>
      <c r="F444" s="1">
        <v>0.79300000000000004</v>
      </c>
      <c r="G444" s="71"/>
      <c r="H444" s="74"/>
      <c r="I444" s="1">
        <v>0.76700000000000002</v>
      </c>
      <c r="J444" s="71"/>
      <c r="K444" s="74"/>
      <c r="L444" s="72"/>
      <c r="M444" s="72"/>
      <c r="N444" s="1" t="s">
        <v>6</v>
      </c>
      <c r="O444" s="1">
        <f>(F444/H417)*100</f>
        <v>73.277505053421905</v>
      </c>
      <c r="P444" s="71"/>
      <c r="Q444" s="74"/>
      <c r="R444" s="1">
        <f>(I444/K417)*100</f>
        <v>83.528450857609585</v>
      </c>
      <c r="S444" s="71"/>
      <c r="T444" s="74"/>
      <c r="X444">
        <v>85.752237943979225</v>
      </c>
      <c r="Y444">
        <v>123.36124747328907</v>
      </c>
      <c r="Z444">
        <v>81.59399364712678</v>
      </c>
      <c r="AA444">
        <v>65.607854461449605</v>
      </c>
      <c r="AB444" s="42">
        <v>75.402829916257588</v>
      </c>
      <c r="AC444">
        <v>105.41791451129868</v>
      </c>
      <c r="AD444">
        <v>80.37026953444051</v>
      </c>
      <c r="AE444">
        <v>93.111897631364002</v>
      </c>
      <c r="AF444">
        <v>85.815409746800981</v>
      </c>
      <c r="AG444">
        <v>88.537979852981209</v>
      </c>
      <c r="AI444" s="42" t="s">
        <v>93</v>
      </c>
      <c r="AJ444">
        <v>90.280103956107453</v>
      </c>
      <c r="AK444">
        <v>81.023686359923772</v>
      </c>
    </row>
    <row r="445" spans="3:37" x14ac:dyDescent="0.25">
      <c r="C445" s="72"/>
      <c r="D445" s="72" t="s">
        <v>67</v>
      </c>
      <c r="E445" s="1" t="s">
        <v>3</v>
      </c>
      <c r="F445" s="1">
        <v>0.97099999999999997</v>
      </c>
      <c r="G445" s="71">
        <f>AVERAGEA(F445:F448)</f>
        <v>0.86899999999999999</v>
      </c>
      <c r="H445" s="74"/>
      <c r="I445" s="1">
        <v>0.8</v>
      </c>
      <c r="J445" s="71">
        <f>AVERAGEA(I445:I448)</f>
        <v>0.80900000000000005</v>
      </c>
      <c r="K445" s="74"/>
      <c r="L445" s="72"/>
      <c r="M445" s="72" t="s">
        <v>67</v>
      </c>
      <c r="N445" s="1" t="s">
        <v>3</v>
      </c>
      <c r="O445" s="1">
        <f>(F445/H417)*100</f>
        <v>89.72567138319377</v>
      </c>
      <c r="P445" s="71">
        <f>AVERAGEA(O445:O448)</f>
        <v>80.300317643661572</v>
      </c>
      <c r="Q445" s="74"/>
      <c r="R445" s="1">
        <f>(I445/K417)*100</f>
        <v>87.122243397767491</v>
      </c>
      <c r="S445" s="71">
        <f>AVERAGEA(R445:R448)</f>
        <v>88.102368635992377</v>
      </c>
      <c r="T445" s="74"/>
      <c r="X445">
        <v>76.511695062084911</v>
      </c>
      <c r="Y445">
        <v>83.257291365867758</v>
      </c>
      <c r="Z445">
        <v>95.547213398787193</v>
      </c>
      <c r="AA445">
        <v>77.343343921455386</v>
      </c>
      <c r="AB445" s="42">
        <v>87.045913947444419</v>
      </c>
      <c r="AC445">
        <v>77.75660223250749</v>
      </c>
      <c r="AD445">
        <v>86.468826572284243</v>
      </c>
      <c r="AE445">
        <v>84.181867683092833</v>
      </c>
      <c r="AF445">
        <v>91.587258371903062</v>
      </c>
      <c r="AG445">
        <v>90.716035937925398</v>
      </c>
      <c r="AI445" s="42" t="s">
        <v>94</v>
      </c>
      <c r="AJ445">
        <v>83.603811723938804</v>
      </c>
      <c r="AK445">
        <v>71.685270895725566</v>
      </c>
    </row>
    <row r="446" spans="3:37" x14ac:dyDescent="0.25">
      <c r="C446" s="72"/>
      <c r="D446" s="72"/>
      <c r="E446" s="1" t="s">
        <v>4</v>
      </c>
      <c r="F446" s="1">
        <v>0.58799999999999997</v>
      </c>
      <c r="G446" s="71"/>
      <c r="H446" s="74"/>
      <c r="I446" s="1">
        <v>0.80800000000000005</v>
      </c>
      <c r="J446" s="71"/>
      <c r="K446" s="74"/>
      <c r="L446" s="72"/>
      <c r="M446" s="72"/>
      <c r="N446" s="1" t="s">
        <v>4</v>
      </c>
      <c r="O446" s="1">
        <f>(F446/H417)*100</f>
        <v>54.334392145538558</v>
      </c>
      <c r="P446" s="71"/>
      <c r="Q446" s="74"/>
      <c r="R446" s="1">
        <f>(I446/K417)*100</f>
        <v>87.993465831745183</v>
      </c>
      <c r="S446" s="71"/>
      <c r="T446" s="74"/>
      <c r="AI446" s="42" t="s">
        <v>198</v>
      </c>
      <c r="AJ446">
        <v>80.300317643661572</v>
      </c>
      <c r="AK446">
        <v>88.102368635992377</v>
      </c>
    </row>
    <row r="447" spans="3:37" x14ac:dyDescent="0.25">
      <c r="C447" s="72"/>
      <c r="D447" s="72"/>
      <c r="E447" s="1" t="s">
        <v>5</v>
      </c>
      <c r="F447" s="1">
        <v>0.88300000000000001</v>
      </c>
      <c r="G447" s="71"/>
      <c r="H447" s="74"/>
      <c r="I447" s="1">
        <v>0.85499999999999998</v>
      </c>
      <c r="J447" s="71"/>
      <c r="K447" s="74"/>
      <c r="L447" s="72"/>
      <c r="M447" s="72"/>
      <c r="N447" s="1" t="s">
        <v>5</v>
      </c>
      <c r="O447" s="1">
        <f>(F447/H417)*100</f>
        <v>81.59399364712678</v>
      </c>
      <c r="P447" s="71"/>
      <c r="Q447" s="74"/>
      <c r="R447" s="1">
        <f>(I447/K417)*100</f>
        <v>93.111897631364002</v>
      </c>
      <c r="S447" s="71"/>
      <c r="T447" s="74"/>
    </row>
    <row r="448" spans="3:37" x14ac:dyDescent="0.25">
      <c r="C448" s="72"/>
      <c r="D448" s="72"/>
      <c r="E448" s="1" t="s">
        <v>6</v>
      </c>
      <c r="F448" s="1">
        <v>1.034</v>
      </c>
      <c r="G448" s="71"/>
      <c r="H448" s="75"/>
      <c r="I448" s="1">
        <v>0.77300000000000002</v>
      </c>
      <c r="J448" s="71"/>
      <c r="K448" s="75"/>
      <c r="L448" s="72"/>
      <c r="M448" s="72"/>
      <c r="N448" s="1" t="s">
        <v>6</v>
      </c>
      <c r="O448" s="1">
        <f>(F448/H417)*100</f>
        <v>95.547213398787193</v>
      </c>
      <c r="P448" s="71"/>
      <c r="Q448" s="75"/>
      <c r="R448" s="1">
        <f>(I448/K417)*100</f>
        <v>84.181867683092833</v>
      </c>
      <c r="S448" s="71"/>
      <c r="T448" s="75"/>
    </row>
    <row r="457" spans="3:20" x14ac:dyDescent="0.25">
      <c r="C457" s="1"/>
      <c r="D457" s="1"/>
      <c r="E457" s="1"/>
      <c r="F457" s="1" t="s">
        <v>109</v>
      </c>
      <c r="G457" s="1" t="s">
        <v>108</v>
      </c>
      <c r="H457" s="1" t="s">
        <v>110</v>
      </c>
      <c r="I457" s="1" t="s">
        <v>111</v>
      </c>
      <c r="J457" s="1" t="s">
        <v>112</v>
      </c>
      <c r="K457" s="1" t="s">
        <v>113</v>
      </c>
      <c r="L457" s="1"/>
      <c r="M457" s="1"/>
      <c r="N457" s="1"/>
      <c r="O457" s="1" t="s">
        <v>145</v>
      </c>
      <c r="P457" s="1" t="s">
        <v>108</v>
      </c>
      <c r="Q457" s="1" t="s">
        <v>110</v>
      </c>
      <c r="R457" s="1" t="s">
        <v>146</v>
      </c>
      <c r="S457" s="1" t="s">
        <v>112</v>
      </c>
      <c r="T457" s="1" t="s">
        <v>113</v>
      </c>
    </row>
    <row r="458" spans="3:20" x14ac:dyDescent="0.25">
      <c r="C458" s="72" t="s">
        <v>192</v>
      </c>
      <c r="D458" s="73" t="s">
        <v>68</v>
      </c>
      <c r="E458" s="1" t="s">
        <v>3</v>
      </c>
      <c r="F458" s="1">
        <v>0.56599999999999995</v>
      </c>
      <c r="G458" s="71">
        <f>AVERAGEA(F458:F461)</f>
        <v>0.89674999999999994</v>
      </c>
      <c r="H458" s="73">
        <f>AVERAGEA(G458:G473)</f>
        <v>0.75837500000000002</v>
      </c>
      <c r="I458" s="1">
        <v>0.442</v>
      </c>
      <c r="J458" s="71">
        <f>AVERAGEA(I458:I461)</f>
        <v>0.61024999999999996</v>
      </c>
      <c r="K458" s="73">
        <f>AVERAGEA(J458:J473)</f>
        <v>0.51300000000000001</v>
      </c>
      <c r="L458" s="72" t="s">
        <v>95</v>
      </c>
      <c r="M458" s="72" t="s">
        <v>69</v>
      </c>
      <c r="N458" s="1" t="s">
        <v>3</v>
      </c>
      <c r="O458" s="1">
        <f>(F458/H522)*100</f>
        <v>73.63798991705967</v>
      </c>
      <c r="P458" s="71">
        <f>AVERAGEA(O458:O461)</f>
        <v>116.6693771344934</v>
      </c>
      <c r="Q458" s="73">
        <f>AVERAGEA(P458:P473)</f>
        <v>98.66644982924052</v>
      </c>
      <c r="R458" s="1">
        <f>(I458/K522)*100</f>
        <v>53.502799213194116</v>
      </c>
      <c r="S458" s="71">
        <f>AVERAGEA(R458:R461)</f>
        <v>73.868966560750465</v>
      </c>
      <c r="T458" s="73">
        <f>AVERAGEA(S458:S473)</f>
        <v>62.097140263277339</v>
      </c>
    </row>
    <row r="459" spans="3:20" x14ac:dyDescent="0.25">
      <c r="C459" s="72"/>
      <c r="D459" s="74"/>
      <c r="E459" s="1" t="s">
        <v>4</v>
      </c>
      <c r="F459" s="1">
        <v>0.91500000000000004</v>
      </c>
      <c r="G459" s="71"/>
      <c r="H459" s="74"/>
      <c r="I459" s="1">
        <v>0.94</v>
      </c>
      <c r="J459" s="71"/>
      <c r="K459" s="74"/>
      <c r="L459" s="72"/>
      <c r="M459" s="72"/>
      <c r="N459" s="1" t="s">
        <v>4</v>
      </c>
      <c r="O459" s="1">
        <f>(F459/H522)*100</f>
        <v>119.0437469507237</v>
      </c>
      <c r="P459" s="71"/>
      <c r="Q459" s="74"/>
      <c r="R459" s="1">
        <f>(I459/K522)*100</f>
        <v>113.78423362082006</v>
      </c>
      <c r="S459" s="71"/>
      <c r="T459" s="74"/>
    </row>
    <row r="460" spans="3:20" x14ac:dyDescent="0.25">
      <c r="C460" s="72"/>
      <c r="D460" s="74"/>
      <c r="E460" s="1" t="s">
        <v>5</v>
      </c>
      <c r="F460" s="1">
        <v>1.004</v>
      </c>
      <c r="G460" s="71"/>
      <c r="H460" s="74"/>
      <c r="I460" s="1">
        <v>0.36199999999999999</v>
      </c>
      <c r="J460" s="71"/>
      <c r="K460" s="74"/>
      <c r="L460" s="72"/>
      <c r="M460" s="72"/>
      <c r="N460" s="1" t="s">
        <v>5</v>
      </c>
      <c r="O460" s="1">
        <f>(F460/H522)*100</f>
        <v>130.62286550658644</v>
      </c>
      <c r="P460" s="71"/>
      <c r="Q460" s="74"/>
      <c r="R460" s="1">
        <f>(I460/K522)*100</f>
        <v>43.819034649720074</v>
      </c>
      <c r="S460" s="71"/>
      <c r="T460" s="74"/>
    </row>
    <row r="461" spans="3:20" x14ac:dyDescent="0.25">
      <c r="C461" s="72"/>
      <c r="D461" s="75"/>
      <c r="E461" s="1" t="s">
        <v>6</v>
      </c>
      <c r="F461" s="1">
        <v>1.1020000000000001</v>
      </c>
      <c r="G461" s="71"/>
      <c r="H461" s="74"/>
      <c r="I461" s="1">
        <v>0.69699999999999995</v>
      </c>
      <c r="J461" s="71"/>
      <c r="K461" s="74"/>
      <c r="L461" s="72"/>
      <c r="M461" s="72"/>
      <c r="N461" s="1" t="s">
        <v>6</v>
      </c>
      <c r="O461" s="1">
        <f>(F461/H522)*100</f>
        <v>143.37290616360386</v>
      </c>
      <c r="P461" s="71"/>
      <c r="Q461" s="74"/>
      <c r="R461" s="1">
        <f>(I461/K522)*100</f>
        <v>84.369798759267638</v>
      </c>
      <c r="S461" s="71"/>
      <c r="T461" s="74"/>
    </row>
    <row r="462" spans="3:20" x14ac:dyDescent="0.25">
      <c r="C462" s="72"/>
      <c r="D462" s="72" t="s">
        <v>69</v>
      </c>
      <c r="E462" s="1" t="s">
        <v>3</v>
      </c>
      <c r="F462" s="1">
        <v>0.79700000000000004</v>
      </c>
      <c r="G462" s="71">
        <f>AVERAGEA(F462:F465)</f>
        <v>0.64875000000000005</v>
      </c>
      <c r="H462" s="74"/>
      <c r="I462" s="1">
        <v>0.64400000000000002</v>
      </c>
      <c r="J462" s="71">
        <f>AVERAGEA(I462:I465)</f>
        <v>0.52400000000000002</v>
      </c>
      <c r="K462" s="74"/>
      <c r="L462" s="72"/>
      <c r="M462" s="72" t="s">
        <v>68</v>
      </c>
      <c r="N462" s="1" t="s">
        <v>3</v>
      </c>
      <c r="O462" s="1">
        <f>(F462/H522)*100</f>
        <v>103.69165718002928</v>
      </c>
      <c r="P462" s="71">
        <f>AVERAGEA(O462:O465)</f>
        <v>84.40396812489837</v>
      </c>
      <c r="Q462" s="74"/>
      <c r="R462" s="1">
        <f>(I462/K522)*100</f>
        <v>77.95430473596609</v>
      </c>
      <c r="S462" s="71">
        <f>AVERAGEA(R462:R465)</f>
        <v>63.428657890755026</v>
      </c>
      <c r="T462" s="74"/>
    </row>
    <row r="463" spans="3:20" x14ac:dyDescent="0.25">
      <c r="C463" s="72"/>
      <c r="D463" s="72"/>
      <c r="E463" s="1" t="s">
        <v>4</v>
      </c>
      <c r="F463" s="1">
        <v>0.625</v>
      </c>
      <c r="G463" s="71"/>
      <c r="H463" s="74"/>
      <c r="I463" s="1">
        <v>0.68799999999999994</v>
      </c>
      <c r="J463" s="71"/>
      <c r="K463" s="74"/>
      <c r="L463" s="72"/>
      <c r="M463" s="72"/>
      <c r="N463" s="1" t="s">
        <v>4</v>
      </c>
      <c r="O463" s="1">
        <f>(F463/H522)*100</f>
        <v>81.314034802406894</v>
      </c>
      <c r="P463" s="71"/>
      <c r="Q463" s="74"/>
      <c r="R463" s="1">
        <f>(I463/K522)*100</f>
        <v>83.280375245876812</v>
      </c>
      <c r="S463" s="71"/>
      <c r="T463" s="74"/>
    </row>
    <row r="464" spans="3:20" x14ac:dyDescent="0.25">
      <c r="C464" s="72"/>
      <c r="D464" s="72"/>
      <c r="E464" s="1" t="s">
        <v>5</v>
      </c>
      <c r="F464" s="1">
        <v>0.9</v>
      </c>
      <c r="G464" s="71"/>
      <c r="H464" s="74"/>
      <c r="I464" s="1">
        <v>0.67900000000000005</v>
      </c>
      <c r="J464" s="71"/>
      <c r="K464" s="74"/>
      <c r="L464" s="72"/>
      <c r="M464" s="72"/>
      <c r="N464" s="1" t="s">
        <v>5</v>
      </c>
      <c r="O464" s="1">
        <f>(F464/H522)*100</f>
        <v>117.09221011546593</v>
      </c>
      <c r="P464" s="71"/>
      <c r="Q464" s="74"/>
      <c r="R464" s="1">
        <f>(I464/K522)*100</f>
        <v>82.190951732485999</v>
      </c>
      <c r="S464" s="71"/>
      <c r="T464" s="74"/>
    </row>
    <row r="465" spans="3:20" x14ac:dyDescent="0.25">
      <c r="C465" s="72"/>
      <c r="D465" s="72"/>
      <c r="E465" s="1" t="s">
        <v>6</v>
      </c>
      <c r="F465" s="1">
        <v>0.27300000000000002</v>
      </c>
      <c r="G465" s="71"/>
      <c r="H465" s="74"/>
      <c r="I465" s="1">
        <v>8.5000000000000006E-2</v>
      </c>
      <c r="J465" s="71"/>
      <c r="K465" s="74"/>
      <c r="L465" s="72"/>
      <c r="M465" s="72"/>
      <c r="N465" s="1" t="s">
        <v>6</v>
      </c>
      <c r="O465" s="1">
        <f>(F465/H522)*100</f>
        <v>35.517970401691336</v>
      </c>
      <c r="P465" s="71"/>
      <c r="Q465" s="74"/>
      <c r="R465" s="1">
        <f>(I465/K522)*100</f>
        <v>10.288999848691178</v>
      </c>
      <c r="S465" s="71"/>
      <c r="T465" s="74"/>
    </row>
    <row r="466" spans="3:20" x14ac:dyDescent="0.25">
      <c r="C466" s="72"/>
      <c r="D466" s="72" t="s">
        <v>66</v>
      </c>
      <c r="E466" s="1" t="s">
        <v>3</v>
      </c>
      <c r="F466" s="1">
        <v>0.47499999999999998</v>
      </c>
      <c r="G466" s="71">
        <f>AVERAGEA(F466:F469)</f>
        <v>0.81774999999999998</v>
      </c>
      <c r="H466" s="74"/>
      <c r="I466" s="1">
        <v>0.436</v>
      </c>
      <c r="J466" s="71">
        <f>AVERAGEA(I466:I469)</f>
        <v>0.41425000000000001</v>
      </c>
      <c r="K466" s="74"/>
      <c r="L466" s="72"/>
      <c r="M466" s="72" t="s">
        <v>66</v>
      </c>
      <c r="N466" s="1" t="s">
        <v>3</v>
      </c>
      <c r="O466" s="1">
        <f>(F466/H522)*100</f>
        <v>61.798666449829241</v>
      </c>
      <c r="P466" s="71">
        <f>AVERAGEA(O466:O469)</f>
        <v>106.39128313546919</v>
      </c>
      <c r="Q466" s="74"/>
      <c r="R466" s="1">
        <f>(I466/K522)*100</f>
        <v>52.776516870933563</v>
      </c>
      <c r="S466" s="71">
        <f>AVERAGEA(R466:R469)</f>
        <v>50.143743380239059</v>
      </c>
      <c r="T466" s="74"/>
    </row>
    <row r="467" spans="3:20" x14ac:dyDescent="0.25">
      <c r="C467" s="72"/>
      <c r="D467" s="72"/>
      <c r="E467" s="1" t="s">
        <v>4</v>
      </c>
      <c r="F467" s="1">
        <v>0.628</v>
      </c>
      <c r="G467" s="71"/>
      <c r="H467" s="74"/>
      <c r="I467" s="1">
        <v>0.42399999999999999</v>
      </c>
      <c r="J467" s="71"/>
      <c r="K467" s="74"/>
      <c r="L467" s="72"/>
      <c r="M467" s="72"/>
      <c r="N467" s="1" t="s">
        <v>4</v>
      </c>
      <c r="O467" s="1">
        <f>(F467/H522)*100</f>
        <v>81.704342169458442</v>
      </c>
      <c r="P467" s="71"/>
      <c r="Q467" s="74"/>
      <c r="R467" s="1">
        <f>(I467/K522)*100</f>
        <v>51.323952186412455</v>
      </c>
      <c r="S467" s="71"/>
      <c r="T467" s="74"/>
    </row>
    <row r="468" spans="3:20" x14ac:dyDescent="0.25">
      <c r="C468" s="72"/>
      <c r="D468" s="72"/>
      <c r="E468" s="1" t="s">
        <v>5</v>
      </c>
      <c r="F468" s="1">
        <v>0.53200000000000003</v>
      </c>
      <c r="G468" s="71"/>
      <c r="H468" s="74"/>
      <c r="I468" s="1">
        <v>0.153</v>
      </c>
      <c r="J468" s="71"/>
      <c r="K468" s="74"/>
      <c r="L468" s="72"/>
      <c r="M468" s="72"/>
      <c r="N468" s="1" t="s">
        <v>5</v>
      </c>
      <c r="O468" s="1">
        <f>(F468/H522)*100</f>
        <v>69.214506423808757</v>
      </c>
      <c r="P468" s="71"/>
      <c r="Q468" s="74"/>
      <c r="R468" s="1">
        <f>(I468/K522)*100</f>
        <v>18.520199727644119</v>
      </c>
      <c r="S468" s="71"/>
      <c r="T468" s="74"/>
    </row>
    <row r="469" spans="3:20" x14ac:dyDescent="0.25">
      <c r="C469" s="72"/>
      <c r="D469" s="72"/>
      <c r="E469" s="1" t="s">
        <v>6</v>
      </c>
      <c r="F469" s="1">
        <v>1.6359999999999999</v>
      </c>
      <c r="G469" s="71"/>
      <c r="H469" s="74"/>
      <c r="I469" s="1">
        <v>0.64400000000000002</v>
      </c>
      <c r="J469" s="71"/>
      <c r="K469" s="74"/>
      <c r="L469" s="72"/>
      <c r="M469" s="72"/>
      <c r="N469" s="1" t="s">
        <v>6</v>
      </c>
      <c r="O469" s="1">
        <f>(F469/H522)*100</f>
        <v>212.84761749878029</v>
      </c>
      <c r="P469" s="71"/>
      <c r="Q469" s="74"/>
      <c r="R469" s="1">
        <f>(I469/K522)*100</f>
        <v>77.95430473596609</v>
      </c>
      <c r="S469" s="71"/>
      <c r="T469" s="74"/>
    </row>
    <row r="470" spans="3:20" x14ac:dyDescent="0.25">
      <c r="C470" s="72"/>
      <c r="D470" s="72" t="s">
        <v>67</v>
      </c>
      <c r="E470" s="1" t="s">
        <v>3</v>
      </c>
      <c r="F470" s="1">
        <v>1.0680000000000001</v>
      </c>
      <c r="G470" s="71">
        <f>AVERAGEA(F470:F473)</f>
        <v>0.67025000000000001</v>
      </c>
      <c r="H470" s="74"/>
      <c r="I470" s="1">
        <v>0.63500000000000001</v>
      </c>
      <c r="J470" s="71">
        <f>AVERAGEA(I470:I473)</f>
        <v>0.50349999999999995</v>
      </c>
      <c r="K470" s="74"/>
      <c r="L470" s="72"/>
      <c r="M470" s="72" t="s">
        <v>67</v>
      </c>
      <c r="N470" s="1" t="s">
        <v>3</v>
      </c>
      <c r="O470" s="1">
        <f>(F470/H522)*100</f>
        <v>138.9494226703529</v>
      </c>
      <c r="P470" s="71">
        <f>AVERAGEA(O470:O473)</f>
        <v>87.201170922101156</v>
      </c>
      <c r="Q470" s="74"/>
      <c r="R470" s="1">
        <f>(I470/K522)*100</f>
        <v>76.864881222575264</v>
      </c>
      <c r="S470" s="71">
        <f>AVERAGEA(R470:R473)</f>
        <v>60.947193221364799</v>
      </c>
      <c r="T470" s="74"/>
    </row>
    <row r="471" spans="3:20" x14ac:dyDescent="0.25">
      <c r="C471" s="72"/>
      <c r="D471" s="72"/>
      <c r="E471" s="1" t="s">
        <v>4</v>
      </c>
      <c r="F471" s="1">
        <v>0.56000000000000005</v>
      </c>
      <c r="G471" s="71"/>
      <c r="H471" s="74"/>
      <c r="I471" s="1">
        <v>0.49399999999999999</v>
      </c>
      <c r="J471" s="71"/>
      <c r="K471" s="74"/>
      <c r="L471" s="72"/>
      <c r="M471" s="72"/>
      <c r="N471" s="1" t="s">
        <v>4</v>
      </c>
      <c r="O471" s="1">
        <f>(F471/H522)*100</f>
        <v>72.857375182956588</v>
      </c>
      <c r="P471" s="71"/>
      <c r="Q471" s="74"/>
      <c r="R471" s="1">
        <f>(I471/K522)*100</f>
        <v>59.797246179452259</v>
      </c>
      <c r="S471" s="71"/>
      <c r="T471" s="74"/>
    </row>
    <row r="472" spans="3:20" x14ac:dyDescent="0.25">
      <c r="C472" s="72"/>
      <c r="D472" s="72"/>
      <c r="E472" s="1" t="s">
        <v>5</v>
      </c>
      <c r="F472" s="1">
        <v>0.23699999999999999</v>
      </c>
      <c r="G472" s="71"/>
      <c r="H472" s="74"/>
      <c r="I472" s="1">
        <v>0.28899999999999998</v>
      </c>
      <c r="J472" s="71"/>
      <c r="K472" s="74"/>
      <c r="L472" s="72"/>
      <c r="M472" s="72"/>
      <c r="N472" s="1" t="s">
        <v>5</v>
      </c>
      <c r="O472" s="1">
        <f>(F472/H522)*100</f>
        <v>30.834281997072694</v>
      </c>
      <c r="P472" s="71"/>
      <c r="Q472" s="74"/>
      <c r="R472" s="1">
        <f>(I472/K522)*100</f>
        <v>34.982599485549997</v>
      </c>
      <c r="S472" s="71"/>
      <c r="T472" s="74"/>
    </row>
    <row r="473" spans="3:20" x14ac:dyDescent="0.25">
      <c r="C473" s="72"/>
      <c r="D473" s="72"/>
      <c r="E473" s="1" t="s">
        <v>6</v>
      </c>
      <c r="F473" s="1">
        <v>0.81599999999999995</v>
      </c>
      <c r="G473" s="71"/>
      <c r="H473" s="75"/>
      <c r="I473" s="1">
        <v>0.59599999999999997</v>
      </c>
      <c r="J473" s="71"/>
      <c r="K473" s="75"/>
      <c r="L473" s="72"/>
      <c r="M473" s="72"/>
      <c r="N473" s="1" t="s">
        <v>6</v>
      </c>
      <c r="O473" s="1">
        <f>(F473/H522)*100</f>
        <v>106.16360383802244</v>
      </c>
      <c r="P473" s="71"/>
      <c r="Q473" s="75"/>
      <c r="R473" s="1">
        <f>(I473/K522)*100</f>
        <v>72.144045997881662</v>
      </c>
      <c r="S473" s="71"/>
      <c r="T473" s="75"/>
    </row>
    <row r="474" spans="3:20" x14ac:dyDescent="0.25">
      <c r="C474" s="72" t="s">
        <v>96</v>
      </c>
      <c r="D474" s="72" t="s">
        <v>68</v>
      </c>
      <c r="E474" s="1" t="s">
        <v>3</v>
      </c>
      <c r="F474" s="1">
        <v>0.69499999999999995</v>
      </c>
      <c r="G474" s="71">
        <f>AVERAGEA(F474:F477)</f>
        <v>0.55575000000000008</v>
      </c>
      <c r="H474" s="73">
        <f>AVERAGEA(G474:G489)</f>
        <v>0.59450000000000003</v>
      </c>
      <c r="I474" s="1">
        <v>0.71299999999999997</v>
      </c>
      <c r="J474" s="71">
        <f>AVERAGEA(I474:I477)</f>
        <v>0.52974999999999994</v>
      </c>
      <c r="K474" s="73">
        <f>AVERAGEA(J474:J489)</f>
        <v>0.56856249999999997</v>
      </c>
      <c r="L474" s="72" t="s">
        <v>96</v>
      </c>
      <c r="M474" s="72" t="s">
        <v>69</v>
      </c>
      <c r="N474" s="1" t="s">
        <v>3</v>
      </c>
      <c r="O474" s="1">
        <f>(F474/H522)*100</f>
        <v>90.421206700276457</v>
      </c>
      <c r="P474" s="71">
        <f>AVERAGEA(O474:O477)</f>
        <v>72.304439746300204</v>
      </c>
      <c r="Q474" s="73">
        <f>AVERAGEA(P474:P489)</f>
        <v>77.345909904049435</v>
      </c>
      <c r="R474" s="1">
        <f>(I474/K522)*100</f>
        <v>86.306551671962467</v>
      </c>
      <c r="S474" s="71">
        <f>AVERAGEA(R474:R477)</f>
        <v>64.124678468754723</v>
      </c>
      <c r="T474" s="73">
        <f>AVERAGEA(S474:S489)</f>
        <v>68.822817370252679</v>
      </c>
    </row>
    <row r="475" spans="3:20" x14ac:dyDescent="0.25">
      <c r="C475" s="72"/>
      <c r="D475" s="72"/>
      <c r="E475" s="1" t="s">
        <v>4</v>
      </c>
      <c r="F475" s="1">
        <v>0.56200000000000006</v>
      </c>
      <c r="G475" s="71"/>
      <c r="H475" s="74"/>
      <c r="I475" s="1">
        <v>0.50900000000000001</v>
      </c>
      <c r="J475" s="71"/>
      <c r="K475" s="74"/>
      <c r="L475" s="72"/>
      <c r="M475" s="72"/>
      <c r="N475" s="1" t="s">
        <v>4</v>
      </c>
      <c r="O475" s="1">
        <f>(F475/H522)*100</f>
        <v>73.117580094324282</v>
      </c>
      <c r="P475" s="71"/>
      <c r="Q475" s="74"/>
      <c r="R475" s="1">
        <f>(I475/K522)*100</f>
        <v>61.612952035103639</v>
      </c>
      <c r="S475" s="71"/>
      <c r="T475" s="74"/>
    </row>
    <row r="476" spans="3:20" x14ac:dyDescent="0.25">
      <c r="C476" s="72"/>
      <c r="D476" s="72"/>
      <c r="E476" s="1" t="s">
        <v>5</v>
      </c>
      <c r="F476" s="1">
        <v>0.183</v>
      </c>
      <c r="G476" s="71"/>
      <c r="H476" s="74"/>
      <c r="I476" s="1">
        <v>0.23599999999999999</v>
      </c>
      <c r="J476" s="71"/>
      <c r="K476" s="74"/>
      <c r="L476" s="72"/>
      <c r="M476" s="72"/>
      <c r="N476" s="1" t="s">
        <v>5</v>
      </c>
      <c r="O476" s="1">
        <f>(F476/H522)*100</f>
        <v>23.808749390144737</v>
      </c>
      <c r="P476" s="71"/>
      <c r="Q476" s="74"/>
      <c r="R476" s="1">
        <f>(I476/K522)*100</f>
        <v>28.567105462248442</v>
      </c>
      <c r="S476" s="71"/>
      <c r="T476" s="74"/>
    </row>
    <row r="477" spans="3:20" x14ac:dyDescent="0.25">
      <c r="C477" s="72"/>
      <c r="D477" s="72"/>
      <c r="E477" s="1" t="s">
        <v>6</v>
      </c>
      <c r="F477" s="1">
        <v>0.78300000000000003</v>
      </c>
      <c r="G477" s="71"/>
      <c r="H477" s="74"/>
      <c r="I477" s="1">
        <v>0.66100000000000003</v>
      </c>
      <c r="J477" s="71"/>
      <c r="K477" s="74"/>
      <c r="L477" s="72"/>
      <c r="M477" s="72"/>
      <c r="N477" s="1" t="s">
        <v>6</v>
      </c>
      <c r="O477" s="1">
        <f>(F477/H522)*100</f>
        <v>101.87022280045537</v>
      </c>
      <c r="P477" s="71"/>
      <c r="Q477" s="74"/>
      <c r="R477" s="1">
        <f>(I477/K522)*100</f>
        <v>80.012104705704331</v>
      </c>
      <c r="S477" s="71"/>
      <c r="T477" s="74"/>
    </row>
    <row r="478" spans="3:20" x14ac:dyDescent="0.25">
      <c r="C478" s="72"/>
      <c r="D478" s="72" t="s">
        <v>69</v>
      </c>
      <c r="E478" s="1" t="s">
        <v>3</v>
      </c>
      <c r="F478" s="1">
        <v>0.746</v>
      </c>
      <c r="G478" s="71">
        <f>AVERAGEA(F478:F481)</f>
        <v>0.62624999999999997</v>
      </c>
      <c r="H478" s="74"/>
      <c r="I478" s="1">
        <v>0.52800000000000002</v>
      </c>
      <c r="J478" s="71">
        <f>AVERAGEA(I478:I481)</f>
        <v>0.64649999999999996</v>
      </c>
      <c r="K478" s="74"/>
      <c r="L478" s="72"/>
      <c r="M478" s="72" t="s">
        <v>68</v>
      </c>
      <c r="N478" s="1" t="s">
        <v>3</v>
      </c>
      <c r="O478" s="1">
        <f>(F478/H522)*100</f>
        <v>97.056431940152862</v>
      </c>
      <c r="P478" s="71">
        <f>AVERAGEA(O478:O481)</f>
        <v>81.476662872011701</v>
      </c>
      <c r="Q478" s="74"/>
      <c r="R478" s="1">
        <f>(I478/K522)*100</f>
        <v>63.912846118928726</v>
      </c>
      <c r="S478" s="71">
        <f>AVERAGEA(R478:R481)</f>
        <v>78.256922378574657</v>
      </c>
      <c r="T478" s="74"/>
    </row>
    <row r="479" spans="3:20" x14ac:dyDescent="0.25">
      <c r="C479" s="72"/>
      <c r="D479" s="72"/>
      <c r="E479" s="1" t="s">
        <v>4</v>
      </c>
      <c r="F479" s="1">
        <v>0.82</v>
      </c>
      <c r="G479" s="71"/>
      <c r="H479" s="74"/>
      <c r="I479" s="1">
        <v>0.71399999999999997</v>
      </c>
      <c r="J479" s="71"/>
      <c r="K479" s="74"/>
      <c r="L479" s="72"/>
      <c r="M479" s="72"/>
      <c r="N479" s="1" t="s">
        <v>4</v>
      </c>
      <c r="O479" s="1">
        <f>(F479/H522)*100</f>
        <v>106.68401366075784</v>
      </c>
      <c r="P479" s="71"/>
      <c r="Q479" s="74"/>
      <c r="R479" s="1">
        <f>(I479/K522)*100</f>
        <v>86.427598729005879</v>
      </c>
      <c r="S479" s="71"/>
      <c r="T479" s="74"/>
    </row>
    <row r="480" spans="3:20" x14ac:dyDescent="0.25">
      <c r="C480" s="72"/>
      <c r="D480" s="72"/>
      <c r="E480" s="1" t="s">
        <v>5</v>
      </c>
      <c r="F480" s="1">
        <v>0.40699999999999997</v>
      </c>
      <c r="G480" s="71"/>
      <c r="H480" s="74"/>
      <c r="I480" s="1">
        <v>0.66600000000000004</v>
      </c>
      <c r="J480" s="71"/>
      <c r="K480" s="74"/>
      <c r="L480" s="72"/>
      <c r="M480" s="72"/>
      <c r="N480" s="1" t="s">
        <v>5</v>
      </c>
      <c r="O480" s="1">
        <f>(F480/H522)*100</f>
        <v>52.951699463327358</v>
      </c>
      <c r="P480" s="71"/>
      <c r="Q480" s="74"/>
      <c r="R480" s="1">
        <f>(I480/K522)*100</f>
        <v>80.617339990921465</v>
      </c>
      <c r="S480" s="71"/>
      <c r="T480" s="74"/>
    </row>
    <row r="481" spans="3:20" x14ac:dyDescent="0.25">
      <c r="C481" s="72"/>
      <c r="D481" s="72"/>
      <c r="E481" s="2" t="s">
        <v>6</v>
      </c>
      <c r="F481" s="1">
        <v>0.53200000000000003</v>
      </c>
      <c r="G481" s="71"/>
      <c r="H481" s="74"/>
      <c r="I481" s="1">
        <v>0.67800000000000005</v>
      </c>
      <c r="J481" s="71"/>
      <c r="K481" s="74"/>
      <c r="L481" s="72"/>
      <c r="M481" s="72"/>
      <c r="N481" s="2" t="s">
        <v>6</v>
      </c>
      <c r="O481" s="1">
        <f>(F481/H522)*100</f>
        <v>69.214506423808757</v>
      </c>
      <c r="P481" s="71"/>
      <c r="Q481" s="74"/>
      <c r="R481" s="1">
        <f>(I481/K522)*100</f>
        <v>82.069904675442572</v>
      </c>
      <c r="S481" s="71"/>
      <c r="T481" s="74"/>
    </row>
    <row r="482" spans="3:20" x14ac:dyDescent="0.25">
      <c r="C482" s="72"/>
      <c r="D482" s="72" t="s">
        <v>66</v>
      </c>
      <c r="E482" s="1" t="s">
        <v>3</v>
      </c>
      <c r="F482" s="1">
        <v>0.52600000000000002</v>
      </c>
      <c r="G482" s="71">
        <f>AVERAGEA(F482:F485)</f>
        <v>0.6875</v>
      </c>
      <c r="H482" s="74"/>
      <c r="I482" s="1">
        <v>0.47899999999999998</v>
      </c>
      <c r="J482" s="71">
        <f>AVERAGEA(I482:I485)</f>
        <v>0.58749999999999991</v>
      </c>
      <c r="K482" s="74"/>
      <c r="L482" s="72"/>
      <c r="M482" s="72" t="s">
        <v>66</v>
      </c>
      <c r="N482" s="1" t="s">
        <v>3</v>
      </c>
      <c r="O482" s="1">
        <f>(F482/H522)*100</f>
        <v>68.433891689705646</v>
      </c>
      <c r="P482" s="71">
        <f>AVERAGEA(O482:O485)</f>
        <v>89.445438282647586</v>
      </c>
      <c r="Q482" s="74"/>
      <c r="R482" s="1">
        <f>(I482/K522)*100</f>
        <v>57.981540323800871</v>
      </c>
      <c r="S482" s="71">
        <f>AVERAGEA(R482:R485)</f>
        <v>71.115146013012549</v>
      </c>
      <c r="T482" s="74"/>
    </row>
    <row r="483" spans="3:20" x14ac:dyDescent="0.25">
      <c r="C483" s="72"/>
      <c r="D483" s="72"/>
      <c r="E483" s="1" t="s">
        <v>4</v>
      </c>
      <c r="F483" s="1">
        <v>1.2210000000000001</v>
      </c>
      <c r="G483" s="71"/>
      <c r="H483" s="74"/>
      <c r="I483" s="1">
        <v>1.151</v>
      </c>
      <c r="J483" s="71"/>
      <c r="K483" s="74"/>
      <c r="L483" s="72"/>
      <c r="M483" s="72"/>
      <c r="N483" s="1" t="s">
        <v>4</v>
      </c>
      <c r="O483" s="1">
        <f>(F483/H522)*100</f>
        <v>158.85509838998212</v>
      </c>
      <c r="P483" s="71"/>
      <c r="Q483" s="74"/>
      <c r="R483" s="1">
        <f>(I483/K522)*100</f>
        <v>139.32516265698288</v>
      </c>
      <c r="S483" s="71"/>
      <c r="T483" s="74"/>
    </row>
    <row r="484" spans="3:20" x14ac:dyDescent="0.25">
      <c r="C484" s="72"/>
      <c r="D484" s="72"/>
      <c r="E484" s="1" t="s">
        <v>5</v>
      </c>
      <c r="F484" s="1">
        <v>0.25600000000000001</v>
      </c>
      <c r="G484" s="71"/>
      <c r="H484" s="74"/>
      <c r="I484" s="1">
        <v>0.32900000000000001</v>
      </c>
      <c r="J484" s="71"/>
      <c r="K484" s="74"/>
      <c r="L484" s="72"/>
      <c r="M484" s="72"/>
      <c r="N484" s="1" t="s">
        <v>5</v>
      </c>
      <c r="O484" s="1">
        <f>(F484/H522)*100</f>
        <v>33.306228655065865</v>
      </c>
      <c r="P484" s="71"/>
      <c r="Q484" s="74"/>
      <c r="R484" s="1">
        <f>(I484/K522)*100</f>
        <v>39.824481767287025</v>
      </c>
      <c r="S484" s="71"/>
      <c r="T484" s="74"/>
    </row>
    <row r="485" spans="3:20" x14ac:dyDescent="0.25">
      <c r="C485" s="72"/>
      <c r="D485" s="72"/>
      <c r="E485" s="1" t="s">
        <v>6</v>
      </c>
      <c r="F485" s="1">
        <v>0.747</v>
      </c>
      <c r="G485" s="71"/>
      <c r="H485" s="74"/>
      <c r="I485" s="1">
        <v>0.39100000000000001</v>
      </c>
      <c r="J485" s="71"/>
      <c r="K485" s="74"/>
      <c r="L485" s="72"/>
      <c r="M485" s="72"/>
      <c r="N485" s="1" t="s">
        <v>6</v>
      </c>
      <c r="O485" s="1">
        <f>(F485/H522)*100</f>
        <v>97.186534395836716</v>
      </c>
      <c r="P485" s="71"/>
      <c r="Q485" s="74"/>
      <c r="R485" s="1">
        <f>(I485/K522)*100</f>
        <v>47.329399303979422</v>
      </c>
      <c r="S485" s="71"/>
      <c r="T485" s="74"/>
    </row>
    <row r="486" spans="3:20" x14ac:dyDescent="0.25">
      <c r="C486" s="72"/>
      <c r="D486" s="72" t="s">
        <v>67</v>
      </c>
      <c r="E486" s="1" t="s">
        <v>3</v>
      </c>
      <c r="F486" s="1">
        <v>0.40699999999999997</v>
      </c>
      <c r="G486" s="71">
        <f>AVERAGEA(F486:F489)</f>
        <v>0.50849999999999995</v>
      </c>
      <c r="H486" s="74"/>
      <c r="I486" s="1">
        <v>0.76300000000000001</v>
      </c>
      <c r="J486" s="71">
        <f>AVERAGEA(I486:I489)</f>
        <v>0.51049999999999995</v>
      </c>
      <c r="K486" s="74"/>
      <c r="L486" s="72"/>
      <c r="M486" s="72" t="s">
        <v>67</v>
      </c>
      <c r="N486" s="1" t="s">
        <v>3</v>
      </c>
      <c r="O486" s="1">
        <f>(F486/H522)*100</f>
        <v>52.951699463327358</v>
      </c>
      <c r="P486" s="71">
        <f>AVERAGEA(O486:O489)</f>
        <v>66.157098715238249</v>
      </c>
      <c r="Q486" s="74"/>
      <c r="R486" s="1">
        <f>(I486/K522)*100</f>
        <v>92.358904524133749</v>
      </c>
      <c r="S486" s="71">
        <f>AVERAGEA(R486:R489)</f>
        <v>61.794522620668779</v>
      </c>
      <c r="T486" s="74"/>
    </row>
    <row r="487" spans="3:20" x14ac:dyDescent="0.25">
      <c r="C487" s="72"/>
      <c r="D487" s="72"/>
      <c r="E487" s="1" t="s">
        <v>4</v>
      </c>
      <c r="F487" s="1">
        <v>0.59299999999999997</v>
      </c>
      <c r="G487" s="71"/>
      <c r="H487" s="74"/>
      <c r="I487" s="1">
        <v>0.59299999999999997</v>
      </c>
      <c r="J487" s="71"/>
      <c r="K487" s="74"/>
      <c r="L487" s="72"/>
      <c r="M487" s="72"/>
      <c r="N487" s="1" t="s">
        <v>4</v>
      </c>
      <c r="O487" s="1">
        <f>(F487/H522)*100</f>
        <v>77.150756220523647</v>
      </c>
      <c r="P487" s="71"/>
      <c r="Q487" s="74"/>
      <c r="R487" s="1">
        <f>(I487/K522)*100</f>
        <v>71.780904826751396</v>
      </c>
      <c r="S487" s="71"/>
      <c r="T487" s="74"/>
    </row>
    <row r="488" spans="3:20" x14ac:dyDescent="0.25">
      <c r="C488" s="72"/>
      <c r="D488" s="72"/>
      <c r="E488" s="1" t="s">
        <v>5</v>
      </c>
      <c r="F488" s="1">
        <v>0.71199999999999997</v>
      </c>
      <c r="G488" s="71"/>
      <c r="H488" s="74"/>
      <c r="I488" s="1">
        <v>0.29599999999999999</v>
      </c>
      <c r="J488" s="71"/>
      <c r="K488" s="74"/>
      <c r="L488" s="72"/>
      <c r="M488" s="72"/>
      <c r="N488" s="1" t="s">
        <v>5</v>
      </c>
      <c r="O488" s="1">
        <f>(F488/H522)*100</f>
        <v>92.632948446901935</v>
      </c>
      <c r="P488" s="71"/>
      <c r="Q488" s="74"/>
      <c r="R488" s="1">
        <f>(I488/K522)*100</f>
        <v>35.829928884853977</v>
      </c>
      <c r="S488" s="71"/>
      <c r="T488" s="74"/>
    </row>
    <row r="489" spans="3:20" x14ac:dyDescent="0.25">
      <c r="C489" s="72"/>
      <c r="D489" s="72"/>
      <c r="E489" s="1" t="s">
        <v>6</v>
      </c>
      <c r="F489" s="1">
        <v>0.32200000000000001</v>
      </c>
      <c r="G489" s="71"/>
      <c r="H489" s="75"/>
      <c r="I489" s="1">
        <v>0.39</v>
      </c>
      <c r="J489" s="71"/>
      <c r="K489" s="75"/>
      <c r="L489" s="72"/>
      <c r="M489" s="72"/>
      <c r="N489" s="1" t="s">
        <v>6</v>
      </c>
      <c r="O489" s="1">
        <f>(F489/H522)*100</f>
        <v>41.892990730200033</v>
      </c>
      <c r="P489" s="71"/>
      <c r="Q489" s="75"/>
      <c r="R489" s="1">
        <f>(I489/K522)*100</f>
        <v>47.208352246935995</v>
      </c>
      <c r="S489" s="71"/>
      <c r="T489" s="75"/>
    </row>
    <row r="490" spans="3:20" x14ac:dyDescent="0.25">
      <c r="C490" s="72" t="s">
        <v>97</v>
      </c>
      <c r="D490" s="72" t="s">
        <v>68</v>
      </c>
      <c r="E490" s="1" t="s">
        <v>3</v>
      </c>
      <c r="F490" s="1">
        <v>0.57999999999999996</v>
      </c>
      <c r="G490" s="71">
        <f>AVERAGEA(F490:F493)</f>
        <v>0.56474999999999997</v>
      </c>
      <c r="H490" s="73">
        <f>AVERAGEA(G490:G505)</f>
        <v>0.49687499999999996</v>
      </c>
      <c r="I490" s="1">
        <v>0.20599999999999999</v>
      </c>
      <c r="J490" s="71">
        <f>AVERAGEA(I490:I493)</f>
        <v>0.49299999999999999</v>
      </c>
      <c r="K490" s="73">
        <f>AVERAGEA(J490:J505)</f>
        <v>0.42581250000000004</v>
      </c>
      <c r="L490" s="72" t="s">
        <v>97</v>
      </c>
      <c r="M490" s="72" t="s">
        <v>69</v>
      </c>
      <c r="N490" s="1" t="s">
        <v>3</v>
      </c>
      <c r="O490" s="1">
        <f>(F490/H522)*100</f>
        <v>75.459424296633586</v>
      </c>
      <c r="P490" s="71">
        <f>AVERAGEA(O490:O493)</f>
        <v>73.475361847454877</v>
      </c>
      <c r="Q490" s="73">
        <f>AVERAGEA(P490:P505)</f>
        <v>64.644657667913492</v>
      </c>
      <c r="R490" s="1">
        <f>(I490/K522)*100</f>
        <v>24.935693750945674</v>
      </c>
      <c r="S490" s="71">
        <f>AVERAGEA(R490:R493)</f>
        <v>59.676199122408825</v>
      </c>
      <c r="T490" s="73">
        <f>AVERAGEA(S490:S505)</f>
        <v>51.54334997730367</v>
      </c>
    </row>
    <row r="491" spans="3:20" x14ac:dyDescent="0.25">
      <c r="C491" s="72"/>
      <c r="D491" s="72"/>
      <c r="E491" s="1" t="s">
        <v>4</v>
      </c>
      <c r="F491" s="1">
        <v>0.52600000000000002</v>
      </c>
      <c r="G491" s="71"/>
      <c r="H491" s="74"/>
      <c r="I491" s="1">
        <v>0.52200000000000002</v>
      </c>
      <c r="J491" s="71"/>
      <c r="K491" s="74"/>
      <c r="L491" s="72"/>
      <c r="M491" s="72"/>
      <c r="N491" s="1" t="s">
        <v>4</v>
      </c>
      <c r="O491" s="1">
        <f>(F491/H522)*100</f>
        <v>68.433891689705646</v>
      </c>
      <c r="P491" s="71"/>
      <c r="Q491" s="74"/>
      <c r="R491" s="1">
        <f>(I491/K522)*100</f>
        <v>63.186563776668173</v>
      </c>
      <c r="S491" s="71"/>
      <c r="T491" s="74"/>
    </row>
    <row r="492" spans="3:20" x14ac:dyDescent="0.25">
      <c r="C492" s="72"/>
      <c r="D492" s="72"/>
      <c r="E492" s="1" t="s">
        <v>5</v>
      </c>
      <c r="F492" s="1">
        <v>0.59299999999999997</v>
      </c>
      <c r="G492" s="71"/>
      <c r="H492" s="74"/>
      <c r="I492" s="1">
        <v>0.66200000000000003</v>
      </c>
      <c r="J492" s="71"/>
      <c r="K492" s="74"/>
      <c r="L492" s="72"/>
      <c r="M492" s="72"/>
      <c r="N492" s="1" t="s">
        <v>5</v>
      </c>
      <c r="O492" s="1">
        <f>(F492/H522)*100</f>
        <v>77.150756220523647</v>
      </c>
      <c r="P492" s="71"/>
      <c r="Q492" s="74"/>
      <c r="R492" s="1">
        <f>(I492/K522)*100</f>
        <v>80.133151762747758</v>
      </c>
      <c r="S492" s="71"/>
      <c r="T492" s="74"/>
    </row>
    <row r="493" spans="3:20" x14ac:dyDescent="0.25">
      <c r="C493" s="72"/>
      <c r="D493" s="72"/>
      <c r="E493" s="1" t="s">
        <v>6</v>
      </c>
      <c r="F493" s="1">
        <v>0.56000000000000005</v>
      </c>
      <c r="G493" s="71"/>
      <c r="H493" s="74"/>
      <c r="I493" s="1">
        <v>0.58199999999999996</v>
      </c>
      <c r="J493" s="71"/>
      <c r="K493" s="74"/>
      <c r="L493" s="72"/>
      <c r="M493" s="72"/>
      <c r="N493" s="1" t="s">
        <v>6</v>
      </c>
      <c r="O493" s="1">
        <f>(F493/H522)*100</f>
        <v>72.857375182956588</v>
      </c>
      <c r="P493" s="71"/>
      <c r="Q493" s="74"/>
      <c r="R493" s="1">
        <f>(I493/K522)*100</f>
        <v>70.449387199273701</v>
      </c>
      <c r="S493" s="71"/>
      <c r="T493" s="74"/>
    </row>
    <row r="494" spans="3:20" x14ac:dyDescent="0.25">
      <c r="C494" s="72"/>
      <c r="D494" s="72" t="s">
        <v>69</v>
      </c>
      <c r="E494" s="1" t="s">
        <v>3</v>
      </c>
      <c r="F494" s="1">
        <v>0.41199999999999998</v>
      </c>
      <c r="G494" s="71">
        <f>AVERAGEA(F494:F497)</f>
        <v>0.29899999999999999</v>
      </c>
      <c r="H494" s="74"/>
      <c r="I494" s="1">
        <v>0.50600000000000001</v>
      </c>
      <c r="J494" s="71">
        <f>AVERAGEA(I494:I497)</f>
        <v>0.33925000000000005</v>
      </c>
      <c r="K494" s="74"/>
      <c r="L494" s="72"/>
      <c r="M494" s="72" t="s">
        <v>68</v>
      </c>
      <c r="N494" s="1" t="s">
        <v>3</v>
      </c>
      <c r="O494" s="1">
        <f>(F494/H522)*100</f>
        <v>53.602211741746622</v>
      </c>
      <c r="P494" s="71">
        <f>AVERAGEA(O494:O497)</f>
        <v>38.900634249471459</v>
      </c>
      <c r="Q494" s="74"/>
      <c r="R494" s="1">
        <f>(I494/K522)*100</f>
        <v>61.249810863973366</v>
      </c>
      <c r="S494" s="71">
        <f>AVERAGEA(R494:R497)</f>
        <v>41.065214101982143</v>
      </c>
      <c r="T494" s="74"/>
    </row>
    <row r="495" spans="3:20" x14ac:dyDescent="0.25">
      <c r="C495" s="72"/>
      <c r="D495" s="72"/>
      <c r="E495" s="1" t="s">
        <v>4</v>
      </c>
      <c r="F495" s="1">
        <v>0.309</v>
      </c>
      <c r="G495" s="71"/>
      <c r="H495" s="74"/>
      <c r="I495" s="1">
        <v>0.187</v>
      </c>
      <c r="J495" s="71"/>
      <c r="K495" s="74"/>
      <c r="L495" s="72"/>
      <c r="M495" s="72"/>
      <c r="N495" s="1" t="s">
        <v>4</v>
      </c>
      <c r="O495" s="1">
        <f>(F495/H522)*100</f>
        <v>40.201658806309972</v>
      </c>
      <c r="P495" s="71"/>
      <c r="Q495" s="74"/>
      <c r="R495" s="1">
        <f>(I495/K522)*100</f>
        <v>22.63579966712059</v>
      </c>
      <c r="S495" s="71"/>
      <c r="T495" s="74"/>
    </row>
    <row r="496" spans="3:20" x14ac:dyDescent="0.25">
      <c r="C496" s="72"/>
      <c r="D496" s="72"/>
      <c r="E496" s="1" t="s">
        <v>5</v>
      </c>
      <c r="F496" s="1">
        <v>0.153</v>
      </c>
      <c r="G496" s="71"/>
      <c r="H496" s="74"/>
      <c r="I496" s="1">
        <v>0.374</v>
      </c>
      <c r="J496" s="71"/>
      <c r="K496" s="74"/>
      <c r="L496" s="72"/>
      <c r="M496" s="72"/>
      <c r="N496" s="1" t="s">
        <v>5</v>
      </c>
      <c r="O496" s="1">
        <f>(F496/H522)*100</f>
        <v>19.905675719629208</v>
      </c>
      <c r="P496" s="71"/>
      <c r="Q496" s="74"/>
      <c r="R496" s="1">
        <f>(I496/K522)*100</f>
        <v>45.271599334241181</v>
      </c>
      <c r="S496" s="71"/>
      <c r="T496" s="74"/>
    </row>
    <row r="497" spans="3:32" x14ac:dyDescent="0.25">
      <c r="C497" s="72"/>
      <c r="D497" s="72"/>
      <c r="E497" s="1" t="s">
        <v>6</v>
      </c>
      <c r="F497" s="1">
        <v>0.32200000000000001</v>
      </c>
      <c r="G497" s="71"/>
      <c r="H497" s="74"/>
      <c r="I497" s="1">
        <v>0.28999999999999998</v>
      </c>
      <c r="J497" s="71"/>
      <c r="K497" s="74"/>
      <c r="L497" s="72"/>
      <c r="M497" s="72"/>
      <c r="N497" s="1" t="s">
        <v>6</v>
      </c>
      <c r="O497" s="1">
        <f>(F497/H522)*100</f>
        <v>41.892990730200033</v>
      </c>
      <c r="P497" s="71"/>
      <c r="Q497" s="74"/>
      <c r="R497" s="1">
        <f>(I497/K522)*100</f>
        <v>35.103646542593424</v>
      </c>
      <c r="S497" s="71"/>
      <c r="T497" s="74"/>
    </row>
    <row r="498" spans="3:32" x14ac:dyDescent="0.25">
      <c r="C498" s="72"/>
      <c r="D498" s="72" t="s">
        <v>66</v>
      </c>
      <c r="E498" s="1" t="s">
        <v>3</v>
      </c>
      <c r="F498" s="1">
        <v>0.65500000000000003</v>
      </c>
      <c r="G498" s="71">
        <f>AVERAGEA(F498:F501)</f>
        <v>0.53225</v>
      </c>
      <c r="H498" s="74"/>
      <c r="I498" s="1">
        <v>0.28799999999999998</v>
      </c>
      <c r="J498" s="71">
        <f>AVERAGEA(I498:I501)</f>
        <v>0.35799999999999998</v>
      </c>
      <c r="K498" s="74"/>
      <c r="L498" s="72"/>
      <c r="M498" s="72" t="s">
        <v>66</v>
      </c>
      <c r="N498" s="1" t="s">
        <v>3</v>
      </c>
      <c r="O498" s="1">
        <f>(F498/H522)*100</f>
        <v>85.217108472922433</v>
      </c>
      <c r="P498" s="71">
        <f>AVERAGEA(O498:O501)</f>
        <v>69.24703203772971</v>
      </c>
      <c r="Q498" s="74"/>
      <c r="R498" s="1">
        <f>(I498/K522)*100</f>
        <v>34.861552428506577</v>
      </c>
      <c r="S498" s="71">
        <f>AVERAGEA(R498:R501)</f>
        <v>43.334846421546374</v>
      </c>
      <c r="T498" s="74"/>
    </row>
    <row r="499" spans="3:32" x14ac:dyDescent="0.25">
      <c r="C499" s="72"/>
      <c r="D499" s="72"/>
      <c r="E499" s="1" t="s">
        <v>4</v>
      </c>
      <c r="F499" s="1">
        <v>0.379</v>
      </c>
      <c r="G499" s="71"/>
      <c r="H499" s="74"/>
      <c r="I499" s="1">
        <v>0.221</v>
      </c>
      <c r="J499" s="71"/>
      <c r="K499" s="74"/>
      <c r="L499" s="72"/>
      <c r="M499" s="72"/>
      <c r="N499" s="1" t="s">
        <v>4</v>
      </c>
      <c r="O499" s="1">
        <f>(F499/H522)*100</f>
        <v>49.308830704179542</v>
      </c>
      <c r="P499" s="71"/>
      <c r="Q499" s="74"/>
      <c r="R499" s="1">
        <f>(I499/K522)*100</f>
        <v>26.751399606597058</v>
      </c>
      <c r="S499" s="71"/>
      <c r="T499" s="74"/>
      <c r="X499" s="42"/>
      <c r="Y499" s="42" t="s">
        <v>147</v>
      </c>
      <c r="Z499" t="s">
        <v>148</v>
      </c>
    </row>
    <row r="500" spans="3:32" x14ac:dyDescent="0.25">
      <c r="C500" s="72"/>
      <c r="D500" s="72"/>
      <c r="E500" s="1" t="s">
        <v>5</v>
      </c>
      <c r="F500" s="1">
        <v>0.83899999999999997</v>
      </c>
      <c r="G500" s="71"/>
      <c r="H500" s="74"/>
      <c r="I500" s="1">
        <v>0.66400000000000003</v>
      </c>
      <c r="J500" s="71"/>
      <c r="K500" s="74"/>
      <c r="L500" s="72"/>
      <c r="M500" s="72"/>
      <c r="N500" s="1" t="s">
        <v>5</v>
      </c>
      <c r="O500" s="1">
        <f>(F500/H522)*100</f>
        <v>109.15596031875101</v>
      </c>
      <c r="P500" s="71"/>
      <c r="Q500" s="74"/>
      <c r="R500" s="1">
        <f>(I500/K522)*100</f>
        <v>80.375245876834612</v>
      </c>
      <c r="S500" s="71"/>
      <c r="T500" s="74"/>
      <c r="X500" s="42" t="s">
        <v>193</v>
      </c>
      <c r="Y500" s="42">
        <v>98.66644982924052</v>
      </c>
      <c r="Z500">
        <v>62.097140263277339</v>
      </c>
    </row>
    <row r="501" spans="3:32" x14ac:dyDescent="0.25">
      <c r="C501" s="72"/>
      <c r="D501" s="72"/>
      <c r="E501" s="1" t="s">
        <v>6</v>
      </c>
      <c r="F501" s="1">
        <v>0.25600000000000001</v>
      </c>
      <c r="G501" s="71"/>
      <c r="H501" s="74"/>
      <c r="I501" s="1">
        <v>0.25900000000000001</v>
      </c>
      <c r="J501" s="71"/>
      <c r="K501" s="74"/>
      <c r="L501" s="72"/>
      <c r="M501" s="72"/>
      <c r="N501" s="1" t="s">
        <v>6</v>
      </c>
      <c r="O501" s="1">
        <f>(F501/H522)*100</f>
        <v>33.306228655065865</v>
      </c>
      <c r="P501" s="71"/>
      <c r="Q501" s="74"/>
      <c r="R501" s="1">
        <f>(I501/K522)*100</f>
        <v>31.351187774247236</v>
      </c>
      <c r="S501" s="71"/>
      <c r="T501" s="74"/>
      <c r="X501" s="42" t="s">
        <v>92</v>
      </c>
      <c r="Y501" s="42">
        <v>77.345909904049435</v>
      </c>
      <c r="Z501">
        <v>68.822817370252679</v>
      </c>
    </row>
    <row r="502" spans="3:32" x14ac:dyDescent="0.25">
      <c r="C502" s="72"/>
      <c r="D502" s="72" t="s">
        <v>67</v>
      </c>
      <c r="E502" s="1" t="s">
        <v>3</v>
      </c>
      <c r="F502" s="1">
        <v>0.56599999999999995</v>
      </c>
      <c r="G502" s="71">
        <f>AVERAGEA(F502:F505)</f>
        <v>0.59150000000000003</v>
      </c>
      <c r="H502" s="74"/>
      <c r="I502" s="1">
        <v>0.39</v>
      </c>
      <c r="J502" s="71">
        <f>AVERAGEA(I502:I505)</f>
        <v>0.51300000000000001</v>
      </c>
      <c r="K502" s="74"/>
      <c r="L502" s="72"/>
      <c r="M502" s="72" t="s">
        <v>67</v>
      </c>
      <c r="N502" s="1" t="s">
        <v>3</v>
      </c>
      <c r="O502" s="1">
        <f>(F502/H522)*100</f>
        <v>73.63798991705967</v>
      </c>
      <c r="P502" s="71">
        <f>AVERAGEA(O502:O505)</f>
        <v>76.955602536997873</v>
      </c>
      <c r="Q502" s="74"/>
      <c r="R502" s="1">
        <f>(I502/K522)*100</f>
        <v>47.208352246935995</v>
      </c>
      <c r="S502" s="71">
        <f>AVERAGEA(R502:R505)</f>
        <v>62.097140263277339</v>
      </c>
      <c r="T502" s="74"/>
      <c r="X502" s="42" t="s">
        <v>93</v>
      </c>
      <c r="Y502" s="42">
        <v>64.644657667913492</v>
      </c>
      <c r="Z502">
        <v>51.54334997730367</v>
      </c>
    </row>
    <row r="503" spans="3:32" x14ac:dyDescent="0.25">
      <c r="C503" s="72"/>
      <c r="D503" s="72"/>
      <c r="E503" s="1" t="s">
        <v>4</v>
      </c>
      <c r="F503" s="1">
        <v>0.61199999999999999</v>
      </c>
      <c r="G503" s="71"/>
      <c r="H503" s="74"/>
      <c r="I503" s="1">
        <v>0.373</v>
      </c>
      <c r="J503" s="71"/>
      <c r="K503" s="74"/>
      <c r="L503" s="72"/>
      <c r="M503" s="72"/>
      <c r="N503" s="1" t="s">
        <v>4</v>
      </c>
      <c r="O503" s="1">
        <f>(F503/H522)*100</f>
        <v>79.622702878516833</v>
      </c>
      <c r="P503" s="71"/>
      <c r="Q503" s="74"/>
      <c r="R503" s="1">
        <f>(I503/K522)*100</f>
        <v>45.150552277197754</v>
      </c>
      <c r="S503" s="71"/>
      <c r="T503" s="74"/>
      <c r="X503" s="42" t="s">
        <v>94</v>
      </c>
      <c r="Y503" s="42">
        <v>44.023418442023093</v>
      </c>
      <c r="Z503">
        <v>44.802541988197902</v>
      </c>
    </row>
    <row r="504" spans="3:32" x14ac:dyDescent="0.25">
      <c r="C504" s="72"/>
      <c r="D504" s="72"/>
      <c r="E504" s="1" t="s">
        <v>5</v>
      </c>
      <c r="F504" s="1">
        <v>0.81399999999999995</v>
      </c>
      <c r="G504" s="71"/>
      <c r="H504" s="74"/>
      <c r="I504" s="1">
        <v>0.81399999999999995</v>
      </c>
      <c r="J504" s="71"/>
      <c r="K504" s="74"/>
      <c r="L504" s="72"/>
      <c r="M504" s="72"/>
      <c r="N504" s="1" t="s">
        <v>5</v>
      </c>
      <c r="O504" s="1">
        <f>(F504/H522)*100</f>
        <v>105.90339892665472</v>
      </c>
      <c r="P504" s="71"/>
      <c r="Q504" s="74"/>
      <c r="R504" s="1">
        <f>(I504/K522)*100</f>
        <v>98.532304433348443</v>
      </c>
      <c r="S504" s="71"/>
      <c r="T504" s="74"/>
      <c r="X504" s="42" t="s">
        <v>198</v>
      </c>
      <c r="Y504">
        <v>71.385591153033005</v>
      </c>
      <c r="Z504">
        <v>62.709940989559684</v>
      </c>
    </row>
    <row r="505" spans="3:32" x14ac:dyDescent="0.25">
      <c r="C505" s="72"/>
      <c r="D505" s="72"/>
      <c r="E505" s="1" t="s">
        <v>6</v>
      </c>
      <c r="F505" s="1">
        <v>0.374</v>
      </c>
      <c r="G505" s="71"/>
      <c r="H505" s="75"/>
      <c r="I505" s="1">
        <v>0.47499999999999998</v>
      </c>
      <c r="J505" s="71"/>
      <c r="K505" s="75"/>
      <c r="L505" s="72"/>
      <c r="M505" s="72"/>
      <c r="N505" s="1" t="s">
        <v>6</v>
      </c>
      <c r="O505" s="1">
        <f>(F505/H522)*100</f>
        <v>48.658318425760285</v>
      </c>
      <c r="P505" s="71"/>
      <c r="Q505" s="75"/>
      <c r="R505" s="1">
        <f>(I505/K522)*100</f>
        <v>57.497352095627164</v>
      </c>
      <c r="S505" s="71"/>
      <c r="T505" s="75"/>
    </row>
    <row r="506" spans="3:32" x14ac:dyDescent="0.25">
      <c r="C506" s="72" t="s">
        <v>98</v>
      </c>
      <c r="D506" s="72" t="s">
        <v>68</v>
      </c>
      <c r="E506" s="1" t="s">
        <v>3</v>
      </c>
      <c r="F506" s="1">
        <v>0.57699999999999996</v>
      </c>
      <c r="G506" s="71">
        <f>AVERAGEA(F506:F509)</f>
        <v>0.442</v>
      </c>
      <c r="H506" s="73">
        <f>AVERAGEA(G506:G521)</f>
        <v>0.33837500000000004</v>
      </c>
      <c r="I506" s="1">
        <v>0.58399999999999996</v>
      </c>
      <c r="J506" s="71">
        <f>AVERAGEA(I506:I509)</f>
        <v>0.44424999999999998</v>
      </c>
      <c r="K506" s="73">
        <f>AVERAGEA(J506:J521)</f>
        <v>0.37012499999999998</v>
      </c>
      <c r="L506" s="72" t="s">
        <v>98</v>
      </c>
      <c r="M506" s="72" t="s">
        <v>69</v>
      </c>
      <c r="N506" s="1" t="s">
        <v>3</v>
      </c>
      <c r="O506" s="1">
        <f>(F506/H522)*100</f>
        <v>75.069116929582037</v>
      </c>
      <c r="P506" s="71">
        <f>AVERAGEA(O506:O509)</f>
        <v>57.505285412262154</v>
      </c>
      <c r="Q506" s="73">
        <f>AVERAGEA(P506:P521)</f>
        <v>44.023418442023093</v>
      </c>
      <c r="R506" s="1">
        <f>(I506/K522)*100</f>
        <v>70.691481313360555</v>
      </c>
      <c r="S506" s="71">
        <f>AVERAGEA(R506:R509)</f>
        <v>53.775155091541833</v>
      </c>
      <c r="T506" s="73">
        <f>AVERAGEA(S506:S521)</f>
        <v>44.802541988197902</v>
      </c>
    </row>
    <row r="507" spans="3:32" x14ac:dyDescent="0.25">
      <c r="C507" s="72"/>
      <c r="D507" s="72"/>
      <c r="E507" s="1" t="s">
        <v>4</v>
      </c>
      <c r="F507" s="1">
        <v>0.189</v>
      </c>
      <c r="G507" s="71"/>
      <c r="H507" s="74"/>
      <c r="I507" s="1">
        <v>0.24</v>
      </c>
      <c r="J507" s="71"/>
      <c r="K507" s="74"/>
      <c r="L507" s="72"/>
      <c r="M507" s="72"/>
      <c r="N507" s="1" t="s">
        <v>4</v>
      </c>
      <c r="O507" s="1">
        <f>(F507/H522)*100</f>
        <v>24.589364124247844</v>
      </c>
      <c r="P507" s="71"/>
      <c r="Q507" s="74"/>
      <c r="R507" s="1">
        <f>(I507/K522)*100</f>
        <v>29.051293690422149</v>
      </c>
      <c r="S507" s="71"/>
      <c r="T507" s="74"/>
    </row>
    <row r="508" spans="3:32" x14ac:dyDescent="0.25">
      <c r="C508" s="72"/>
      <c r="D508" s="72"/>
      <c r="E508" s="1" t="s">
        <v>5</v>
      </c>
      <c r="F508" s="1">
        <v>0.71299999999999997</v>
      </c>
      <c r="G508" s="71"/>
      <c r="H508" s="74"/>
      <c r="I508" s="1">
        <v>0.749</v>
      </c>
      <c r="J508" s="71"/>
      <c r="K508" s="74"/>
      <c r="L508" s="72"/>
      <c r="M508" s="72"/>
      <c r="N508" s="1" t="s">
        <v>5</v>
      </c>
      <c r="O508" s="1">
        <f>(F508/H522)*100</f>
        <v>92.763050902585789</v>
      </c>
      <c r="P508" s="71"/>
      <c r="Q508" s="74"/>
      <c r="R508" s="1">
        <f>(I508/K522)*100</f>
        <v>90.664245725525788</v>
      </c>
      <c r="S508" s="71"/>
      <c r="T508" s="74"/>
    </row>
    <row r="509" spans="3:32" x14ac:dyDescent="0.25">
      <c r="C509" s="72"/>
      <c r="D509" s="72"/>
      <c r="E509" s="1" t="s">
        <v>6</v>
      </c>
      <c r="F509" s="1">
        <v>0.28899999999999998</v>
      </c>
      <c r="G509" s="71"/>
      <c r="H509" s="74"/>
      <c r="I509" s="1">
        <v>0.20399999999999999</v>
      </c>
      <c r="J509" s="71"/>
      <c r="K509" s="74"/>
      <c r="L509" s="72"/>
      <c r="M509" s="72"/>
      <c r="N509" s="1" t="s">
        <v>6</v>
      </c>
      <c r="O509" s="1">
        <f>(F509/H522)*100</f>
        <v>37.599609692632946</v>
      </c>
      <c r="P509" s="71"/>
      <c r="Q509" s="74"/>
      <c r="R509" s="1">
        <f>(I509/K522)*100</f>
        <v>24.693599636858824</v>
      </c>
      <c r="S509" s="71"/>
      <c r="T509" s="74"/>
    </row>
    <row r="510" spans="3:32" x14ac:dyDescent="0.25">
      <c r="C510" s="72"/>
      <c r="D510" s="72" t="s">
        <v>69</v>
      </c>
      <c r="E510" s="1" t="s">
        <v>3</v>
      </c>
      <c r="F510" s="1">
        <v>0.189</v>
      </c>
      <c r="G510" s="71">
        <f>AVERAGEA(F510:F513)</f>
        <v>0.21149999999999999</v>
      </c>
      <c r="H510" s="74"/>
      <c r="I510" s="1">
        <v>0.24399999999999999</v>
      </c>
      <c r="J510" s="71">
        <f>AVERAGEA(I510:I513)</f>
        <v>0.29649999999999999</v>
      </c>
      <c r="K510" s="74"/>
      <c r="L510" s="72"/>
      <c r="M510" s="72" t="s">
        <v>68</v>
      </c>
      <c r="N510" s="1" t="s">
        <v>3</v>
      </c>
      <c r="O510" s="1">
        <f>(F510/H522)*100</f>
        <v>24.589364124247844</v>
      </c>
      <c r="P510" s="71">
        <f>AVERAGEA(O510:O513)</f>
        <v>27.516669377134491</v>
      </c>
      <c r="Q510" s="74"/>
      <c r="R510" s="1">
        <f>(I510/K522)*100</f>
        <v>29.535481918595853</v>
      </c>
      <c r="S510" s="71">
        <f>AVERAGEA(R510:R513)</f>
        <v>35.890452413375691</v>
      </c>
      <c r="T510" s="74"/>
    </row>
    <row r="511" spans="3:32" x14ac:dyDescent="0.25">
      <c r="C511" s="72"/>
      <c r="D511" s="72"/>
      <c r="E511" s="1" t="s">
        <v>4</v>
      </c>
      <c r="F511" s="1">
        <v>0.183</v>
      </c>
      <c r="G511" s="71"/>
      <c r="H511" s="74"/>
      <c r="I511" s="1">
        <v>0.32900000000000001</v>
      </c>
      <c r="J511" s="71"/>
      <c r="K511" s="74"/>
      <c r="L511" s="72"/>
      <c r="M511" s="72"/>
      <c r="N511" s="1" t="s">
        <v>4</v>
      </c>
      <c r="O511" s="1">
        <f>(F511/H522)*100</f>
        <v>23.808749390144737</v>
      </c>
      <c r="P511" s="71"/>
      <c r="Q511" s="74"/>
      <c r="R511" s="1">
        <f>(I511/K522)*100</f>
        <v>39.824481767287025</v>
      </c>
      <c r="S511" s="71"/>
      <c r="T511" s="74"/>
    </row>
    <row r="512" spans="3:32" x14ac:dyDescent="0.25">
      <c r="C512" s="72"/>
      <c r="D512" s="72"/>
      <c r="E512" s="1" t="s">
        <v>5</v>
      </c>
      <c r="F512" s="1">
        <v>0.20599999999999999</v>
      </c>
      <c r="G512" s="71"/>
      <c r="H512" s="74"/>
      <c r="I512" s="1">
        <v>0.373</v>
      </c>
      <c r="J512" s="71"/>
      <c r="K512" s="74"/>
      <c r="L512" s="72"/>
      <c r="M512" s="72"/>
      <c r="N512" s="1" t="s">
        <v>5</v>
      </c>
      <c r="O512" s="1">
        <f>(F512/H522)*100</f>
        <v>26.801105870873311</v>
      </c>
      <c r="P512" s="71"/>
      <c r="Q512" s="74"/>
      <c r="R512" s="1">
        <f>(I512/K522)*100</f>
        <v>45.150552277197754</v>
      </c>
      <c r="S512" s="71"/>
      <c r="T512" s="74"/>
      <c r="W512" s="42" t="s">
        <v>199</v>
      </c>
      <c r="X512" t="s">
        <v>200</v>
      </c>
      <c r="Y512" t="s">
        <v>201</v>
      </c>
      <c r="Z512" t="s">
        <v>202</v>
      </c>
      <c r="AA512" t="s">
        <v>203</v>
      </c>
      <c r="AB512" s="42" t="s">
        <v>195</v>
      </c>
      <c r="AC512" t="s">
        <v>154</v>
      </c>
      <c r="AD512" t="s">
        <v>155</v>
      </c>
      <c r="AE512" t="s">
        <v>156</v>
      </c>
      <c r="AF512" t="s">
        <v>204</v>
      </c>
    </row>
    <row r="513" spans="3:32" x14ac:dyDescent="0.25">
      <c r="C513" s="72"/>
      <c r="D513" s="72"/>
      <c r="E513" s="1" t="s">
        <v>6</v>
      </c>
      <c r="F513" s="1">
        <v>0.26800000000000002</v>
      </c>
      <c r="G513" s="71"/>
      <c r="H513" s="74"/>
      <c r="I513" s="1">
        <v>0.24</v>
      </c>
      <c r="J513" s="71"/>
      <c r="K513" s="74"/>
      <c r="L513" s="72"/>
      <c r="M513" s="72"/>
      <c r="N513" s="1" t="s">
        <v>6</v>
      </c>
      <c r="O513" s="1">
        <f>(F513/H522)*100</f>
        <v>34.86745812327208</v>
      </c>
      <c r="P513" s="71"/>
      <c r="Q513" s="74"/>
      <c r="R513" s="1">
        <f>(I513/K522)*100</f>
        <v>29.051293690422149</v>
      </c>
      <c r="S513" s="71"/>
      <c r="T513" s="74"/>
      <c r="W513" s="42">
        <v>73.63798991705967</v>
      </c>
      <c r="X513">
        <v>90.421206700276457</v>
      </c>
      <c r="Y513">
        <v>75.459424296633586</v>
      </c>
      <c r="Z513">
        <v>75.069116929582037</v>
      </c>
      <c r="AA513">
        <v>74.418604651162795</v>
      </c>
      <c r="AB513">
        <v>53.502799213194116</v>
      </c>
      <c r="AC513">
        <v>86.306551671962467</v>
      </c>
      <c r="AD513">
        <v>24.935693750945674</v>
      </c>
      <c r="AE513">
        <v>70.691481313360555</v>
      </c>
      <c r="AF513">
        <v>82.675139960659706</v>
      </c>
    </row>
    <row r="514" spans="3:32" x14ac:dyDescent="0.25">
      <c r="C514" s="72"/>
      <c r="D514" s="72" t="s">
        <v>66</v>
      </c>
      <c r="E514" s="1" t="s">
        <v>3</v>
      </c>
      <c r="F514" s="1">
        <v>0.41599999999999998</v>
      </c>
      <c r="G514" s="71">
        <f>AVERAGEA(F514:F517)</f>
        <v>0.45374999999999999</v>
      </c>
      <c r="H514" s="74"/>
      <c r="I514" s="1">
        <v>0.69699999999999995</v>
      </c>
      <c r="J514" s="71">
        <f>AVERAGEA(I514:I517)</f>
        <v>0.49924999999999997</v>
      </c>
      <c r="K514" s="74"/>
      <c r="L514" s="72"/>
      <c r="M514" s="72" t="s">
        <v>66</v>
      </c>
      <c r="N514" s="1" t="s">
        <v>3</v>
      </c>
      <c r="O514" s="1">
        <f>(F514/H522)*100</f>
        <v>54.122621564482031</v>
      </c>
      <c r="P514" s="71">
        <f>AVERAGEA(O514:O517)</f>
        <v>59.033989266547408</v>
      </c>
      <c r="Q514" s="74"/>
      <c r="R514" s="1">
        <f>(I514/K522)*100</f>
        <v>84.369798759267638</v>
      </c>
      <c r="S514" s="71">
        <f>AVERAGEA(R514:R517)</f>
        <v>60.432743228930235</v>
      </c>
      <c r="T514" s="74"/>
      <c r="W514" s="42">
        <v>119.0437469507237</v>
      </c>
      <c r="X514">
        <v>73.117580094324282</v>
      </c>
      <c r="Y514">
        <v>68.433891689705646</v>
      </c>
      <c r="Z514">
        <v>24.589364124247844</v>
      </c>
      <c r="AA514">
        <v>139.99024231582371</v>
      </c>
      <c r="AB514">
        <v>113.78423362082006</v>
      </c>
      <c r="AC514">
        <v>61.612952035103639</v>
      </c>
      <c r="AD514">
        <v>63.186563776668173</v>
      </c>
      <c r="AE514">
        <v>29.051293690422149</v>
      </c>
      <c r="AF514">
        <v>124.43637464064155</v>
      </c>
    </row>
    <row r="515" spans="3:32" x14ac:dyDescent="0.25">
      <c r="C515" s="72"/>
      <c r="D515" s="72"/>
      <c r="E515" s="1" t="s">
        <v>4</v>
      </c>
      <c r="F515" s="1">
        <v>0.373</v>
      </c>
      <c r="G515" s="71"/>
      <c r="H515" s="74"/>
      <c r="I515" s="1">
        <v>0.39100000000000001</v>
      </c>
      <c r="J515" s="71"/>
      <c r="K515" s="74"/>
      <c r="L515" s="72"/>
      <c r="M515" s="72"/>
      <c r="N515" s="1" t="s">
        <v>4</v>
      </c>
      <c r="O515" s="1">
        <f>(F515/H522)*100</f>
        <v>48.528215970076431</v>
      </c>
      <c r="P515" s="71"/>
      <c r="Q515" s="74"/>
      <c r="R515" s="1">
        <f>(I515/K522)*100</f>
        <v>47.329399303979422</v>
      </c>
      <c r="S515" s="71"/>
      <c r="T515" s="74"/>
      <c r="W515" s="42">
        <v>130.62286550658644</v>
      </c>
      <c r="X515">
        <v>23.808749390144737</v>
      </c>
      <c r="Y515">
        <v>77.150756220523647</v>
      </c>
      <c r="Z515">
        <v>92.763050902585789</v>
      </c>
      <c r="AA515">
        <v>69.214506423808757</v>
      </c>
      <c r="AB515">
        <v>43.819034649720074</v>
      </c>
      <c r="AC515">
        <v>28.567105462248442</v>
      </c>
      <c r="AD515">
        <v>80.133151762747758</v>
      </c>
      <c r="AE515">
        <v>90.664245725525788</v>
      </c>
      <c r="AF515">
        <v>76.138598880314717</v>
      </c>
    </row>
    <row r="516" spans="3:32" x14ac:dyDescent="0.25">
      <c r="C516" s="72"/>
      <c r="D516" s="72"/>
      <c r="E516" s="1" t="s">
        <v>5</v>
      </c>
      <c r="F516" s="1">
        <v>0.432</v>
      </c>
      <c r="G516" s="71"/>
      <c r="H516" s="74"/>
      <c r="I516" s="1">
        <v>0.313</v>
      </c>
      <c r="J516" s="71"/>
      <c r="K516" s="74"/>
      <c r="L516" s="72"/>
      <c r="M516" s="72"/>
      <c r="N516" s="1" t="s">
        <v>5</v>
      </c>
      <c r="O516" s="1">
        <f>(F516/H522)*100</f>
        <v>56.204260855423648</v>
      </c>
      <c r="P516" s="71"/>
      <c r="Q516" s="74"/>
      <c r="R516" s="1">
        <f>(I516/K522)*100</f>
        <v>37.887728854592218</v>
      </c>
      <c r="S516" s="71"/>
      <c r="T516" s="74"/>
      <c r="W516" s="42">
        <v>143.37290616360386</v>
      </c>
      <c r="X516">
        <v>101.87022280045537</v>
      </c>
      <c r="Y516">
        <v>72.857375182956588</v>
      </c>
      <c r="Z516">
        <v>37.599609692632946</v>
      </c>
      <c r="AA516">
        <v>73.247682550008122</v>
      </c>
      <c r="AB516">
        <v>84.369798759267638</v>
      </c>
      <c r="AC516">
        <v>80.012104705704331</v>
      </c>
      <c r="AD516">
        <v>70.449387199273701</v>
      </c>
      <c r="AE516">
        <v>24.693599636858824</v>
      </c>
      <c r="AF516">
        <v>78.680587078226651</v>
      </c>
    </row>
    <row r="517" spans="3:32" x14ac:dyDescent="0.25">
      <c r="C517" s="72"/>
      <c r="D517" s="72"/>
      <c r="E517" s="1" t="s">
        <v>6</v>
      </c>
      <c r="F517" s="1">
        <v>0.59399999999999997</v>
      </c>
      <c r="G517" s="71"/>
      <c r="H517" s="74"/>
      <c r="I517" s="1">
        <v>0.59599999999999997</v>
      </c>
      <c r="J517" s="71"/>
      <c r="K517" s="74"/>
      <c r="L517" s="72"/>
      <c r="M517" s="72"/>
      <c r="N517" s="1" t="s">
        <v>6</v>
      </c>
      <c r="O517" s="1">
        <f>(F517/H522)*100</f>
        <v>77.280858676207515</v>
      </c>
      <c r="P517" s="71"/>
      <c r="Q517" s="74"/>
      <c r="R517" s="1">
        <f>(I517/K522)*100</f>
        <v>72.144045997881662</v>
      </c>
      <c r="S517" s="71"/>
      <c r="T517" s="74"/>
      <c r="W517" s="42">
        <v>103.69165718002928</v>
      </c>
      <c r="X517">
        <v>97.056431940152862</v>
      </c>
      <c r="Y517">
        <v>53.602211741746622</v>
      </c>
      <c r="Z517">
        <v>24.589364124247844</v>
      </c>
      <c r="AA517">
        <v>59.586924703203771</v>
      </c>
      <c r="AB517">
        <v>77.95430473596609</v>
      </c>
      <c r="AC517">
        <v>63.912846118928726</v>
      </c>
      <c r="AD517">
        <v>61.249810863973366</v>
      </c>
      <c r="AE517">
        <v>29.535481918595853</v>
      </c>
      <c r="AF517">
        <v>51.323952186412455</v>
      </c>
    </row>
    <row r="518" spans="3:32" x14ac:dyDescent="0.25">
      <c r="C518" s="72"/>
      <c r="D518" s="72" t="s">
        <v>67</v>
      </c>
      <c r="E518" s="1" t="s">
        <v>3</v>
      </c>
      <c r="F518" s="1">
        <v>0.153</v>
      </c>
      <c r="G518" s="71">
        <f>AVERAGEA(F518:F521)</f>
        <v>0.24625</v>
      </c>
      <c r="H518" s="74"/>
      <c r="I518" s="1">
        <v>0.24</v>
      </c>
      <c r="J518" s="71">
        <f>AVERAGEA(I518:I521)</f>
        <v>0.24049999999999999</v>
      </c>
      <c r="K518" s="74"/>
      <c r="L518" s="72"/>
      <c r="M518" s="72" t="s">
        <v>67</v>
      </c>
      <c r="N518" s="1" t="s">
        <v>3</v>
      </c>
      <c r="O518" s="1">
        <f>(F518/H522)*100</f>
        <v>19.905675719629208</v>
      </c>
      <c r="P518" s="71">
        <f>AVERAGEA(O518:O521)</f>
        <v>32.03772971214832</v>
      </c>
      <c r="Q518" s="74"/>
      <c r="R518" s="1">
        <f>(I518/K522)*100</f>
        <v>29.051293690422149</v>
      </c>
      <c r="S518" s="71">
        <f>AVERAGEA(R518:R521)</f>
        <v>29.111817218943862</v>
      </c>
      <c r="T518" s="74"/>
      <c r="W518" s="42">
        <v>81.314034802406894</v>
      </c>
      <c r="X518">
        <v>106.68401366075784</v>
      </c>
      <c r="Y518">
        <v>40.201658806309972</v>
      </c>
      <c r="Z518">
        <v>23.808749390144737</v>
      </c>
      <c r="AA518">
        <v>77.280858676207515</v>
      </c>
      <c r="AB518">
        <v>83.280375245876812</v>
      </c>
      <c r="AC518">
        <v>86.427598729005879</v>
      </c>
      <c r="AD518">
        <v>22.63579966712059</v>
      </c>
      <c r="AE518">
        <v>39.824481767287025</v>
      </c>
      <c r="AF518">
        <v>48.297775760326822</v>
      </c>
    </row>
    <row r="519" spans="3:32" x14ac:dyDescent="0.25">
      <c r="C519" s="72"/>
      <c r="D519" s="72"/>
      <c r="E519" s="1" t="s">
        <v>4</v>
      </c>
      <c r="F519" s="1">
        <v>0.16700000000000001</v>
      </c>
      <c r="G519" s="71"/>
      <c r="H519" s="74"/>
      <c r="I519" s="1">
        <v>0.189</v>
      </c>
      <c r="J519" s="71"/>
      <c r="K519" s="74"/>
      <c r="L519" s="72"/>
      <c r="M519" s="72"/>
      <c r="N519" s="1" t="s">
        <v>4</v>
      </c>
      <c r="O519" s="1">
        <f>(F519/H522)*100</f>
        <v>21.727110099203124</v>
      </c>
      <c r="P519" s="71"/>
      <c r="Q519" s="74"/>
      <c r="R519" s="1">
        <f>(I519/K522)*100</f>
        <v>22.877893781207444</v>
      </c>
      <c r="S519" s="71"/>
      <c r="T519" s="74"/>
      <c r="W519" s="42">
        <v>117.09221011546593</v>
      </c>
      <c r="X519">
        <v>52.951699463327358</v>
      </c>
      <c r="Y519">
        <v>19.905675719629208</v>
      </c>
      <c r="Z519">
        <v>26.801105870873311</v>
      </c>
      <c r="AA519">
        <v>93.023255813953483</v>
      </c>
      <c r="AB519">
        <v>82.190951732485999</v>
      </c>
      <c r="AC519">
        <v>80.617339990921465</v>
      </c>
      <c r="AD519">
        <v>45.271599334241181</v>
      </c>
      <c r="AE519">
        <v>45.150552277197754</v>
      </c>
      <c r="AF519">
        <v>104.58465728551974</v>
      </c>
    </row>
    <row r="520" spans="3:32" x14ac:dyDescent="0.25">
      <c r="C520" s="72"/>
      <c r="D520" s="72"/>
      <c r="E520" s="1" t="s">
        <v>5</v>
      </c>
      <c r="F520" s="1">
        <v>0.42699999999999999</v>
      </c>
      <c r="G520" s="71"/>
      <c r="H520" s="74"/>
      <c r="I520" s="1">
        <v>0.307</v>
      </c>
      <c r="J520" s="71"/>
      <c r="K520" s="74"/>
      <c r="L520" s="72"/>
      <c r="M520" s="72"/>
      <c r="N520" s="1" t="s">
        <v>5</v>
      </c>
      <c r="O520" s="1">
        <f>(F520/H522)*100</f>
        <v>55.553748577004392</v>
      </c>
      <c r="P520" s="71"/>
      <c r="Q520" s="74"/>
      <c r="R520" s="1">
        <f>(I520/K522)*100</f>
        <v>37.161446512331665</v>
      </c>
      <c r="S520" s="71"/>
      <c r="T520" s="74"/>
      <c r="W520" s="42">
        <v>35.517970401691336</v>
      </c>
      <c r="X520">
        <v>69.214506423808757</v>
      </c>
      <c r="Y520">
        <v>41.892990730200033</v>
      </c>
      <c r="Z520">
        <v>34.86745812327208</v>
      </c>
      <c r="AA520">
        <v>62.058871361196942</v>
      </c>
      <c r="AB520">
        <v>10.288999848691178</v>
      </c>
      <c r="AC520">
        <v>82.069904675442572</v>
      </c>
      <c r="AD520">
        <v>35.103646542593424</v>
      </c>
      <c r="AE520">
        <v>29.051293690422149</v>
      </c>
      <c r="AF520">
        <v>64.15494023301558</v>
      </c>
    </row>
    <row r="521" spans="3:32" x14ac:dyDescent="0.25">
      <c r="C521" s="72"/>
      <c r="D521" s="72"/>
      <c r="E521" s="1" t="s">
        <v>6</v>
      </c>
      <c r="F521" s="1">
        <v>0.23799999999999999</v>
      </c>
      <c r="G521" s="71"/>
      <c r="H521" s="75"/>
      <c r="I521" s="1">
        <v>0.22600000000000001</v>
      </c>
      <c r="J521" s="71"/>
      <c r="K521" s="75"/>
      <c r="L521" s="72"/>
      <c r="M521" s="72"/>
      <c r="N521" s="1" t="s">
        <v>6</v>
      </c>
      <c r="O521" s="1">
        <f>(F521/H522)*100</f>
        <v>30.964384452756544</v>
      </c>
      <c r="P521" s="71"/>
      <c r="Q521" s="75"/>
      <c r="R521" s="1">
        <f>(I521/K522)*100</f>
        <v>27.356634891814192</v>
      </c>
      <c r="S521" s="71"/>
      <c r="T521" s="75"/>
      <c r="W521" s="42">
        <v>61.798666449829241</v>
      </c>
      <c r="X521">
        <v>68.433891689705646</v>
      </c>
      <c r="Y521">
        <v>85.217108472922433</v>
      </c>
      <c r="Z521">
        <v>54.122621564482031</v>
      </c>
      <c r="AA521">
        <v>68.433891689705646</v>
      </c>
      <c r="AB521">
        <v>52.776516870933563</v>
      </c>
      <c r="AC521">
        <v>57.981540323800871</v>
      </c>
      <c r="AD521">
        <v>34.861552428506577</v>
      </c>
      <c r="AE521">
        <v>84.369798759267638</v>
      </c>
      <c r="AF521">
        <v>45.150552277197754</v>
      </c>
    </row>
    <row r="522" spans="3:32" x14ac:dyDescent="0.25">
      <c r="C522" s="72" t="s">
        <v>99</v>
      </c>
      <c r="D522" s="72" t="s">
        <v>68</v>
      </c>
      <c r="E522" s="1" t="s">
        <v>3</v>
      </c>
      <c r="F522" s="1">
        <v>0.79700000000000004</v>
      </c>
      <c r="G522" s="71">
        <f>AVERAGEA(F522:F525)</f>
        <v>0.78025</v>
      </c>
      <c r="H522" s="73">
        <f>AVERAGEA(G522:G537)</f>
        <v>0.768625</v>
      </c>
      <c r="I522" s="1">
        <v>0.56200000000000006</v>
      </c>
      <c r="J522" s="71">
        <f>AVERAGEA(I522:I525)</f>
        <v>0.73475000000000001</v>
      </c>
      <c r="K522" s="73">
        <f>AVERAGEA(J522:J537)</f>
        <v>0.82612500000000011</v>
      </c>
      <c r="L522" s="72" t="s">
        <v>99</v>
      </c>
      <c r="M522" s="72" t="s">
        <v>69</v>
      </c>
      <c r="N522" s="1" t="s">
        <v>3</v>
      </c>
      <c r="O522" s="1">
        <f>(F522/H522)*100</f>
        <v>103.69165718002928</v>
      </c>
      <c r="P522" s="71">
        <f>AVERAGEA(O522:O525)</f>
        <v>101.51244104732477</v>
      </c>
      <c r="Q522" s="73">
        <f>AVERAGEA(P522:P537)</f>
        <v>100</v>
      </c>
      <c r="R522" s="1">
        <f>(I522/K522)*100</f>
        <v>68.028446058405194</v>
      </c>
      <c r="S522" s="71">
        <f>AVERAGEA(R522:R525)</f>
        <v>88.939325162656985</v>
      </c>
      <c r="T522" s="73">
        <f>AVERAGEA(S522:S537)</f>
        <v>99.999999999999986</v>
      </c>
      <c r="W522" s="42">
        <v>81.704342169458442</v>
      </c>
      <c r="X522">
        <v>158.85509838998212</v>
      </c>
      <c r="Y522">
        <v>49.308830704179542</v>
      </c>
      <c r="Z522">
        <v>48.528215970076431</v>
      </c>
      <c r="AA522">
        <v>42.413400552935435</v>
      </c>
      <c r="AB522">
        <v>51.323952186412455</v>
      </c>
      <c r="AC522">
        <v>139.32516265698288</v>
      </c>
      <c r="AD522">
        <v>26.751399606597058</v>
      </c>
      <c r="AE522">
        <v>47.329399303979422</v>
      </c>
      <c r="AF522">
        <v>41.277046451808133</v>
      </c>
    </row>
    <row r="523" spans="3:32" x14ac:dyDescent="0.25">
      <c r="C523" s="72"/>
      <c r="D523" s="72"/>
      <c r="E523" s="1" t="s">
        <v>4</v>
      </c>
      <c r="F523" s="1">
        <v>0.64500000000000002</v>
      </c>
      <c r="G523" s="71"/>
      <c r="H523" s="74"/>
      <c r="I523" s="1">
        <v>0.77200000000000002</v>
      </c>
      <c r="J523" s="71"/>
      <c r="K523" s="74"/>
      <c r="L523" s="72"/>
      <c r="M523" s="72"/>
      <c r="N523" s="1" t="s">
        <v>4</v>
      </c>
      <c r="O523" s="1">
        <f>(F523/H522)*100</f>
        <v>83.91608391608392</v>
      </c>
      <c r="P523" s="71"/>
      <c r="Q523" s="74"/>
      <c r="R523" s="1">
        <f>(I523/K522)*100</f>
        <v>93.448328037524576</v>
      </c>
      <c r="S523" s="71"/>
      <c r="T523" s="74"/>
      <c r="W523" s="42">
        <v>69.214506423808757</v>
      </c>
      <c r="X523">
        <v>33.306228655065865</v>
      </c>
      <c r="Y523">
        <v>109.15596031875101</v>
      </c>
      <c r="Z523">
        <v>56.204260855423648</v>
      </c>
      <c r="AA523">
        <v>67.523174499918696</v>
      </c>
      <c r="AB523">
        <v>18.520199727644119</v>
      </c>
      <c r="AC523">
        <v>39.824481767287025</v>
      </c>
      <c r="AD523">
        <v>80.375245876834612</v>
      </c>
      <c r="AE523">
        <v>37.887728854592218</v>
      </c>
      <c r="AF523">
        <v>39.461340596156752</v>
      </c>
    </row>
    <row r="524" spans="3:32" x14ac:dyDescent="0.25">
      <c r="C524" s="72"/>
      <c r="D524" s="72"/>
      <c r="E524" s="1" t="s">
        <v>5</v>
      </c>
      <c r="F524" s="1">
        <v>0.98399999999999999</v>
      </c>
      <c r="G524" s="71"/>
      <c r="H524" s="74"/>
      <c r="I524" s="1">
        <v>0.995</v>
      </c>
      <c r="J524" s="71"/>
      <c r="K524" s="74"/>
      <c r="L524" s="72"/>
      <c r="M524" s="72"/>
      <c r="N524" s="1" t="s">
        <v>5</v>
      </c>
      <c r="O524" s="1">
        <f>(F524/H522)*100</f>
        <v>128.02081639290941</v>
      </c>
      <c r="P524" s="71"/>
      <c r="Q524" s="74"/>
      <c r="R524" s="1">
        <f>(I524/K522)*100</f>
        <v>120.44182175820848</v>
      </c>
      <c r="S524" s="71"/>
      <c r="T524" s="74"/>
      <c r="W524" s="42">
        <v>212.84761749878029</v>
      </c>
      <c r="X524">
        <v>97.186534395836716</v>
      </c>
      <c r="Y524">
        <v>33.306228655065865</v>
      </c>
      <c r="Z524">
        <v>77.280858676207515</v>
      </c>
      <c r="AA524">
        <v>81.834444625142297</v>
      </c>
      <c r="AB524">
        <v>77.95430473596609</v>
      </c>
      <c r="AC524">
        <v>47.329399303979422</v>
      </c>
      <c r="AD524">
        <v>31.351187774247236</v>
      </c>
      <c r="AE524">
        <v>72.144045997881662</v>
      </c>
      <c r="AF524">
        <v>59.797246179452259</v>
      </c>
    </row>
    <row r="525" spans="3:32" x14ac:dyDescent="0.25">
      <c r="C525" s="72"/>
      <c r="D525" s="72"/>
      <c r="E525" s="1" t="s">
        <v>6</v>
      </c>
      <c r="F525" s="1">
        <v>0.69499999999999995</v>
      </c>
      <c r="G525" s="71"/>
      <c r="H525" s="74"/>
      <c r="I525" s="1">
        <v>0.61</v>
      </c>
      <c r="J525" s="71"/>
      <c r="K525" s="74"/>
      <c r="L525" s="72"/>
      <c r="M525" s="72"/>
      <c r="N525" s="1" t="s">
        <v>6</v>
      </c>
      <c r="O525" s="1">
        <f>(F525/H522)*100</f>
        <v>90.421206700276457</v>
      </c>
      <c r="P525" s="71"/>
      <c r="Q525" s="74"/>
      <c r="R525" s="1">
        <f>(I525/K522)*100</f>
        <v>73.838704796489623</v>
      </c>
      <c r="S525" s="71"/>
      <c r="T525" s="74"/>
      <c r="W525" s="42">
        <v>138.9494226703529</v>
      </c>
      <c r="X525">
        <v>52.951699463327358</v>
      </c>
      <c r="Y525">
        <v>73.63798991705967</v>
      </c>
      <c r="Z525">
        <v>19.905675719629208</v>
      </c>
      <c r="AA525">
        <v>30.834281997072694</v>
      </c>
      <c r="AB525">
        <v>76.864881222575264</v>
      </c>
      <c r="AC525">
        <v>92.358904524133749</v>
      </c>
      <c r="AD525">
        <v>47.208352246935995</v>
      </c>
      <c r="AE525">
        <v>29.051293690422149</v>
      </c>
      <c r="AF525">
        <v>30.866999546073533</v>
      </c>
    </row>
    <row r="526" spans="3:32" x14ac:dyDescent="0.25">
      <c r="C526" s="72"/>
      <c r="D526" s="72" t="s">
        <v>69</v>
      </c>
      <c r="E526" s="1" t="s">
        <v>3</v>
      </c>
      <c r="F526" s="1">
        <v>0.69499999999999995</v>
      </c>
      <c r="G526" s="71">
        <f>AVERAGEA(F526:F529)</f>
        <v>0.70074999999999998</v>
      </c>
      <c r="H526" s="74"/>
      <c r="I526" s="1">
        <v>1.2889999999999999</v>
      </c>
      <c r="J526" s="71">
        <f>AVERAGEA(I526:I529)</f>
        <v>0.90774999999999995</v>
      </c>
      <c r="K526" s="74"/>
      <c r="L526" s="72"/>
      <c r="M526" s="72" t="s">
        <v>68</v>
      </c>
      <c r="N526" s="1" t="s">
        <v>3</v>
      </c>
      <c r="O526" s="1">
        <f>(F526/H522)*100</f>
        <v>90.421206700276457</v>
      </c>
      <c r="P526" s="71">
        <f>AVERAGEA(O526:O529)</f>
        <v>91.169295820458615</v>
      </c>
      <c r="Q526" s="74"/>
      <c r="R526" s="1">
        <f>(I526/K522)*100</f>
        <v>156.02965652897561</v>
      </c>
      <c r="S526" s="71">
        <f>AVERAGEA(R526:R529)</f>
        <v>109.8804660311696</v>
      </c>
      <c r="T526" s="74"/>
      <c r="W526" s="42">
        <v>72.857375182956588</v>
      </c>
      <c r="X526">
        <v>77.150756220523647</v>
      </c>
      <c r="Y526">
        <v>79.622702878516833</v>
      </c>
      <c r="Z526">
        <v>21.727110099203124</v>
      </c>
      <c r="AA526">
        <v>63.099691006667747</v>
      </c>
      <c r="AB526">
        <v>59.797246179452259</v>
      </c>
      <c r="AC526">
        <v>71.780904826751396</v>
      </c>
      <c r="AD526">
        <v>45.150552277197754</v>
      </c>
      <c r="AE526">
        <v>22.877893781207444</v>
      </c>
      <c r="AF526">
        <v>61.733999092147066</v>
      </c>
    </row>
    <row r="527" spans="3:32" x14ac:dyDescent="0.25">
      <c r="C527" s="72"/>
      <c r="D527" s="72"/>
      <c r="E527" s="1" t="s">
        <v>4</v>
      </c>
      <c r="F527" s="1">
        <v>1.1220000000000001</v>
      </c>
      <c r="G527" s="71"/>
      <c r="H527" s="74"/>
      <c r="I527" s="1">
        <v>1.139</v>
      </c>
      <c r="J527" s="71"/>
      <c r="K527" s="74"/>
      <c r="L527" s="72"/>
      <c r="M527" s="72"/>
      <c r="N527" s="1" t="s">
        <v>4</v>
      </c>
      <c r="O527" s="1">
        <f>(F527/H522)*100</f>
        <v>145.97495527728088</v>
      </c>
      <c r="P527" s="71"/>
      <c r="Q527" s="74"/>
      <c r="R527" s="1">
        <f>(I527/K522)*100</f>
        <v>137.87259797246179</v>
      </c>
      <c r="S527" s="71"/>
      <c r="T527" s="74"/>
      <c r="W527" s="42">
        <v>30.834281997072694</v>
      </c>
      <c r="X527">
        <v>92.632948446901935</v>
      </c>
      <c r="Y527">
        <v>105.90339892665472</v>
      </c>
      <c r="Z527">
        <v>55.553748577004392</v>
      </c>
      <c r="AA527">
        <v>69.604813790860305</v>
      </c>
      <c r="AB527">
        <v>34.982599485549997</v>
      </c>
      <c r="AC527">
        <v>35.829928884853977</v>
      </c>
      <c r="AD527">
        <v>98.532304433348443</v>
      </c>
      <c r="AE527">
        <v>37.161446512331665</v>
      </c>
      <c r="AF527">
        <v>41.034952337721286</v>
      </c>
    </row>
    <row r="528" spans="3:32" x14ac:dyDescent="0.25">
      <c r="C528" s="72"/>
      <c r="D528" s="72"/>
      <c r="E528" s="1" t="s">
        <v>5</v>
      </c>
      <c r="F528" s="1">
        <v>0.42399999999999999</v>
      </c>
      <c r="G528" s="71"/>
      <c r="H528" s="74"/>
      <c r="I528" s="1">
        <v>0.55300000000000005</v>
      </c>
      <c r="J528" s="71"/>
      <c r="K528" s="74"/>
      <c r="L528" s="72"/>
      <c r="M528" s="72"/>
      <c r="N528" s="1" t="s">
        <v>5</v>
      </c>
      <c r="O528" s="1">
        <f>(F528/H522)*100</f>
        <v>55.163441209952836</v>
      </c>
      <c r="P528" s="71"/>
      <c r="Q528" s="74"/>
      <c r="R528" s="1">
        <f>(I528/K522)*100</f>
        <v>66.939022545014367</v>
      </c>
      <c r="S528" s="71"/>
      <c r="T528" s="74"/>
      <c r="W528" s="42">
        <v>106.16360383802244</v>
      </c>
      <c r="X528">
        <v>41.892990730200033</v>
      </c>
      <c r="Y528">
        <v>48.658318425760285</v>
      </c>
      <c r="Z528">
        <v>30.964384452756544</v>
      </c>
      <c r="AA528">
        <v>69.604813790860305</v>
      </c>
      <c r="AB528">
        <v>72.144045997881662</v>
      </c>
      <c r="AC528">
        <v>47.208352246935995</v>
      </c>
      <c r="AD528">
        <v>57.497352095627164</v>
      </c>
      <c r="AE528">
        <v>27.356634891814192</v>
      </c>
      <c r="AF528">
        <v>53.744893327280977</v>
      </c>
    </row>
    <row r="529" spans="3:20" x14ac:dyDescent="0.25">
      <c r="C529" s="72"/>
      <c r="D529" s="72"/>
      <c r="E529" s="2" t="s">
        <v>6</v>
      </c>
      <c r="F529" s="1">
        <v>0.56200000000000006</v>
      </c>
      <c r="G529" s="71"/>
      <c r="H529" s="74"/>
      <c r="I529" s="1">
        <v>0.65</v>
      </c>
      <c r="J529" s="71"/>
      <c r="K529" s="74"/>
      <c r="L529" s="72"/>
      <c r="M529" s="72"/>
      <c r="N529" s="2" t="s">
        <v>6</v>
      </c>
      <c r="O529" s="1">
        <f>(F529/H522)*100</f>
        <v>73.117580094324282</v>
      </c>
      <c r="P529" s="71"/>
      <c r="Q529" s="74"/>
      <c r="R529" s="1">
        <f>(I529/K522)*100</f>
        <v>78.680587078226651</v>
      </c>
      <c r="S529" s="71"/>
      <c r="T529" s="74"/>
    </row>
    <row r="530" spans="3:20" x14ac:dyDescent="0.25">
      <c r="C530" s="72"/>
      <c r="D530" s="72" t="s">
        <v>66</v>
      </c>
      <c r="E530" s="1" t="s">
        <v>3</v>
      </c>
      <c r="F530" s="1">
        <v>0.17</v>
      </c>
      <c r="G530" s="71">
        <f>AVERAGEA(F530:F533)</f>
        <v>0.73924999999999996</v>
      </c>
      <c r="H530" s="74"/>
      <c r="I530" s="1">
        <v>0.42399999999999999</v>
      </c>
      <c r="J530" s="71">
        <f>AVERAGEA(I530:I533)</f>
        <v>0.85850000000000004</v>
      </c>
      <c r="K530" s="74"/>
      <c r="L530" s="72"/>
      <c r="M530" s="72" t="s">
        <v>66</v>
      </c>
      <c r="N530" s="1" t="s">
        <v>3</v>
      </c>
      <c r="O530" s="1">
        <f>(F530/H522)*100</f>
        <v>22.117417466254675</v>
      </c>
      <c r="P530" s="71">
        <f>AVERAGEA(O530:O533)</f>
        <v>96.178240364286879</v>
      </c>
      <c r="Q530" s="74"/>
      <c r="R530" s="1">
        <f>(I530/K522)*100</f>
        <v>51.323952186412455</v>
      </c>
      <c r="S530" s="71">
        <f>AVERAGEA(R530:R533)</f>
        <v>103.91889847178089</v>
      </c>
      <c r="T530" s="74"/>
    </row>
    <row r="531" spans="3:20" x14ac:dyDescent="0.25">
      <c r="C531" s="72"/>
      <c r="D531" s="72"/>
      <c r="E531" s="1" t="s">
        <v>4</v>
      </c>
      <c r="F531" s="1">
        <v>0.83099999999999996</v>
      </c>
      <c r="G531" s="71"/>
      <c r="H531" s="74"/>
      <c r="I531" s="1">
        <v>0.83199999999999996</v>
      </c>
      <c r="J531" s="71"/>
      <c r="K531" s="74"/>
      <c r="L531" s="72"/>
      <c r="M531" s="72"/>
      <c r="N531" s="1" t="s">
        <v>4</v>
      </c>
      <c r="O531" s="1">
        <f>(F531/H522)*100</f>
        <v>108.11514067328021</v>
      </c>
      <c r="P531" s="71"/>
      <c r="Q531" s="74"/>
      <c r="R531" s="1">
        <f>(I531/K522)*100</f>
        <v>100.7111514601301</v>
      </c>
      <c r="S531" s="71"/>
      <c r="T531" s="74"/>
    </row>
    <row r="532" spans="3:20" x14ac:dyDescent="0.25">
      <c r="C532" s="72"/>
      <c r="D532" s="72"/>
      <c r="E532" s="1" t="s">
        <v>5</v>
      </c>
      <c r="F532" s="1">
        <v>1.1120000000000001</v>
      </c>
      <c r="G532" s="71"/>
      <c r="H532" s="74"/>
      <c r="I532" s="1">
        <v>1.173</v>
      </c>
      <c r="J532" s="71"/>
      <c r="K532" s="74"/>
      <c r="L532" s="72"/>
      <c r="M532" s="72"/>
      <c r="N532" s="1" t="s">
        <v>5</v>
      </c>
      <c r="O532" s="1">
        <f>(F532/H522)*100</f>
        <v>144.67393072044237</v>
      </c>
      <c r="P532" s="71"/>
      <c r="Q532" s="74"/>
      <c r="R532" s="1">
        <f>(I532/K522)*100</f>
        <v>141.98819791193827</v>
      </c>
      <c r="S532" s="71"/>
      <c r="T532" s="74"/>
    </row>
    <row r="533" spans="3:20" x14ac:dyDescent="0.25">
      <c r="C533" s="72"/>
      <c r="D533" s="72"/>
      <c r="E533" s="1" t="s">
        <v>6</v>
      </c>
      <c r="F533" s="1">
        <v>0.84399999999999997</v>
      </c>
      <c r="G533" s="71"/>
      <c r="H533" s="74"/>
      <c r="I533" s="1">
        <v>1.0049999999999999</v>
      </c>
      <c r="J533" s="71"/>
      <c r="K533" s="74"/>
      <c r="L533" s="72"/>
      <c r="M533" s="72"/>
      <c r="N533" s="1" t="s">
        <v>6</v>
      </c>
      <c r="O533" s="1">
        <f>(F533/H522)*100</f>
        <v>109.80647259717027</v>
      </c>
      <c r="P533" s="71"/>
      <c r="Q533" s="74"/>
      <c r="R533" s="1">
        <f>(I533/K522)*100</f>
        <v>121.65229232864274</v>
      </c>
      <c r="S533" s="71"/>
      <c r="T533" s="74"/>
    </row>
    <row r="534" spans="3:20" x14ac:dyDescent="0.25">
      <c r="C534" s="72"/>
      <c r="D534" s="72" t="s">
        <v>67</v>
      </c>
      <c r="E534" s="1" t="s">
        <v>3</v>
      </c>
      <c r="F534" s="1">
        <v>0.79900000000000004</v>
      </c>
      <c r="G534" s="71">
        <f>AVERAGEA(F534:F537)</f>
        <v>0.85424999999999995</v>
      </c>
      <c r="H534" s="74"/>
      <c r="I534" s="1">
        <v>0.84799999999999998</v>
      </c>
      <c r="J534" s="71">
        <f>AVERAGEA(I534:I537)</f>
        <v>0.80349999999999999</v>
      </c>
      <c r="K534" s="74"/>
      <c r="L534" s="72"/>
      <c r="M534" s="72" t="s">
        <v>67</v>
      </c>
      <c r="N534" s="1" t="s">
        <v>3</v>
      </c>
      <c r="O534" s="1">
        <f>(F534/H522)*100</f>
        <v>103.95186209139698</v>
      </c>
      <c r="P534" s="71">
        <f>AVERAGEA(O534:O537)</f>
        <v>111.14002276792975</v>
      </c>
      <c r="Q534" s="74"/>
      <c r="R534" s="1">
        <f>(I534/K522)*100</f>
        <v>102.64790437282491</v>
      </c>
      <c r="S534" s="71">
        <f>AVERAGEA(R534:R537)</f>
        <v>97.261310334392476</v>
      </c>
      <c r="T534" s="74"/>
    </row>
    <row r="535" spans="3:20" x14ac:dyDescent="0.25">
      <c r="C535" s="72"/>
      <c r="D535" s="72"/>
      <c r="E535" s="1" t="s">
        <v>4</v>
      </c>
      <c r="F535" s="1">
        <v>0.88700000000000001</v>
      </c>
      <c r="G535" s="71"/>
      <c r="H535" s="74"/>
      <c r="I535" s="1">
        <v>0.747</v>
      </c>
      <c r="J535" s="71"/>
      <c r="K535" s="74"/>
      <c r="L535" s="72"/>
      <c r="M535" s="72"/>
      <c r="N535" s="1" t="s">
        <v>4</v>
      </c>
      <c r="O535" s="1">
        <f>(F535/H522)*100</f>
        <v>115.40087819157587</v>
      </c>
      <c r="P535" s="71"/>
      <c r="Q535" s="74"/>
      <c r="R535" s="1">
        <f>(I535/K522)*100</f>
        <v>90.422151611438935</v>
      </c>
      <c r="S535" s="71"/>
      <c r="T535" s="74"/>
    </row>
    <row r="536" spans="3:20" x14ac:dyDescent="0.25">
      <c r="C536" s="72"/>
      <c r="D536" s="72"/>
      <c r="E536" s="1" t="s">
        <v>5</v>
      </c>
      <c r="F536" s="1">
        <v>0.56000000000000005</v>
      </c>
      <c r="G536" s="71"/>
      <c r="H536" s="74"/>
      <c r="I536" s="1">
        <v>0.60199999999999998</v>
      </c>
      <c r="J536" s="71"/>
      <c r="K536" s="74"/>
      <c r="L536" s="72"/>
      <c r="M536" s="72"/>
      <c r="N536" s="1" t="s">
        <v>5</v>
      </c>
      <c r="O536" s="1">
        <f>(F536/H522)*100</f>
        <v>72.857375182956588</v>
      </c>
      <c r="P536" s="71"/>
      <c r="Q536" s="74"/>
      <c r="R536" s="1">
        <f>(I536/K522)*100</f>
        <v>72.870328340142223</v>
      </c>
      <c r="S536" s="71"/>
      <c r="T536" s="74"/>
    </row>
    <row r="537" spans="3:20" x14ac:dyDescent="0.25">
      <c r="C537" s="72"/>
      <c r="D537" s="72"/>
      <c r="E537" s="1" t="s">
        <v>6</v>
      </c>
      <c r="F537" s="1">
        <v>1.171</v>
      </c>
      <c r="G537" s="71"/>
      <c r="H537" s="75"/>
      <c r="I537" s="1">
        <v>1.0169999999999999</v>
      </c>
      <c r="J537" s="71"/>
      <c r="K537" s="75"/>
      <c r="L537" s="72"/>
      <c r="M537" s="72"/>
      <c r="N537" s="1" t="s">
        <v>6</v>
      </c>
      <c r="O537" s="1">
        <f>(F537/H522)*100</f>
        <v>152.34997560578955</v>
      </c>
      <c r="P537" s="71"/>
      <c r="Q537" s="75"/>
      <c r="R537" s="1">
        <f>(I537/K522)*100</f>
        <v>123.10485701316385</v>
      </c>
      <c r="S537" s="71"/>
      <c r="T537" s="75"/>
    </row>
    <row r="538" spans="3:20" x14ac:dyDescent="0.25">
      <c r="C538" s="72" t="s">
        <v>197</v>
      </c>
      <c r="D538" s="72" t="s">
        <v>68</v>
      </c>
      <c r="E538" s="1" t="s">
        <v>3</v>
      </c>
      <c r="F538" s="1">
        <v>0.57199999999999995</v>
      </c>
      <c r="G538" s="71">
        <f>AVERAGEA(F538:F541)</f>
        <v>0.68575000000000008</v>
      </c>
      <c r="H538" s="73">
        <f>AVERAGEA(G538:G553)</f>
        <v>0.54868749999999999</v>
      </c>
      <c r="I538" s="1">
        <v>0.68300000000000005</v>
      </c>
      <c r="J538" s="71">
        <f>AVERAGEA(I538:I541)</f>
        <v>0.74749999999999994</v>
      </c>
      <c r="K538" s="73">
        <f>AVERAGEA(J538:J553)</f>
        <v>0.51806249999999987</v>
      </c>
      <c r="L538" s="72" t="s">
        <v>197</v>
      </c>
      <c r="M538" s="72" t="s">
        <v>69</v>
      </c>
      <c r="N538" s="1" t="s">
        <v>3</v>
      </c>
      <c r="O538" s="1">
        <f>(F538/H522)*100</f>
        <v>74.418604651162795</v>
      </c>
      <c r="P538" s="71">
        <f>AVERAGEA(O538:O541)</f>
        <v>89.217758985200845</v>
      </c>
      <c r="Q538" s="73">
        <f>AVERAGEA(P538:P553)</f>
        <v>71.385591153033005</v>
      </c>
      <c r="R538" s="1">
        <f>(I538/K522)*100</f>
        <v>82.675139960659706</v>
      </c>
      <c r="S538" s="71">
        <f>AVERAGEA(R538:R541)</f>
        <v>90.482675139960662</v>
      </c>
      <c r="T538" s="73">
        <f>AVERAGEA(S538:S553)</f>
        <v>62.709940989559684</v>
      </c>
    </row>
    <row r="539" spans="3:20" x14ac:dyDescent="0.25">
      <c r="C539" s="72"/>
      <c r="D539" s="72"/>
      <c r="E539" s="1" t="s">
        <v>4</v>
      </c>
      <c r="F539" s="1">
        <v>1.0760000000000001</v>
      </c>
      <c r="G539" s="71"/>
      <c r="H539" s="74"/>
      <c r="I539" s="1">
        <v>1.028</v>
      </c>
      <c r="J539" s="71"/>
      <c r="K539" s="74"/>
      <c r="L539" s="72"/>
      <c r="M539" s="72"/>
      <c r="N539" s="1" t="s">
        <v>4</v>
      </c>
      <c r="O539" s="1">
        <f>(F539/H522)*100</f>
        <v>139.99024231582371</v>
      </c>
      <c r="P539" s="71"/>
      <c r="Q539" s="74"/>
      <c r="R539" s="1">
        <f>(I539/K522)*100</f>
        <v>124.43637464064155</v>
      </c>
      <c r="S539" s="71"/>
      <c r="T539" s="74"/>
    </row>
    <row r="540" spans="3:20" x14ac:dyDescent="0.25">
      <c r="C540" s="72"/>
      <c r="D540" s="72"/>
      <c r="E540" s="1" t="s">
        <v>5</v>
      </c>
      <c r="F540" s="1">
        <v>0.53200000000000003</v>
      </c>
      <c r="G540" s="71"/>
      <c r="H540" s="74"/>
      <c r="I540" s="1">
        <v>0.629</v>
      </c>
      <c r="J540" s="71"/>
      <c r="K540" s="74"/>
      <c r="L540" s="72"/>
      <c r="M540" s="72"/>
      <c r="N540" s="1" t="s">
        <v>5</v>
      </c>
      <c r="O540" s="1">
        <f>(F540/H522)*100</f>
        <v>69.214506423808757</v>
      </c>
      <c r="P540" s="71"/>
      <c r="Q540" s="74"/>
      <c r="R540" s="1">
        <f>(I540/K522)*100</f>
        <v>76.138598880314717</v>
      </c>
      <c r="S540" s="71"/>
      <c r="T540" s="74"/>
    </row>
    <row r="541" spans="3:20" x14ac:dyDescent="0.25">
      <c r="C541" s="72"/>
      <c r="D541" s="72"/>
      <c r="E541" s="1" t="s">
        <v>6</v>
      </c>
      <c r="F541" s="1">
        <v>0.56299999999999994</v>
      </c>
      <c r="G541" s="71"/>
      <c r="H541" s="74"/>
      <c r="I541" s="1">
        <v>0.65</v>
      </c>
      <c r="J541" s="71"/>
      <c r="K541" s="74"/>
      <c r="L541" s="72"/>
      <c r="M541" s="72"/>
      <c r="N541" s="1" t="s">
        <v>6</v>
      </c>
      <c r="O541" s="1">
        <f>(F541/H522)*100</f>
        <v>73.247682550008122</v>
      </c>
      <c r="P541" s="71"/>
      <c r="Q541" s="74"/>
      <c r="R541" s="1">
        <f>(I541/K522)*100</f>
        <v>78.680587078226651</v>
      </c>
      <c r="S541" s="71"/>
      <c r="T541" s="74"/>
    </row>
    <row r="542" spans="3:20" x14ac:dyDescent="0.25">
      <c r="C542" s="72"/>
      <c r="D542" s="72" t="s">
        <v>69</v>
      </c>
      <c r="E542" s="1" t="s">
        <v>3</v>
      </c>
      <c r="F542" s="1">
        <v>0.45800000000000002</v>
      </c>
      <c r="G542" s="71">
        <f>AVERAGEA(F542:F545)</f>
        <v>0.56099999999999994</v>
      </c>
      <c r="H542" s="74"/>
      <c r="I542" s="1">
        <v>0.42399999999999999</v>
      </c>
      <c r="J542" s="71">
        <f>AVERAGEA(I542:I545)</f>
        <v>0.55424999999999991</v>
      </c>
      <c r="K542" s="74"/>
      <c r="L542" s="72"/>
      <c r="M542" s="72" t="s">
        <v>68</v>
      </c>
      <c r="N542" s="1" t="s">
        <v>3</v>
      </c>
      <c r="O542" s="1">
        <f>(F542/H522)*100</f>
        <v>59.586924703203771</v>
      </c>
      <c r="P542" s="71">
        <f>AVERAGEA(O542:O545)</f>
        <v>72.987477638640428</v>
      </c>
      <c r="Q542" s="74"/>
      <c r="R542" s="1">
        <f>(I542/K522)*100</f>
        <v>51.323952186412455</v>
      </c>
      <c r="S542" s="71">
        <f>AVERAGEA(R542:R545)</f>
        <v>67.090331366318651</v>
      </c>
      <c r="T542" s="74"/>
    </row>
    <row r="543" spans="3:20" x14ac:dyDescent="0.25">
      <c r="C543" s="72"/>
      <c r="D543" s="72"/>
      <c r="E543" s="1" t="s">
        <v>4</v>
      </c>
      <c r="F543" s="1">
        <v>0.59399999999999997</v>
      </c>
      <c r="G543" s="71"/>
      <c r="H543" s="74"/>
      <c r="I543" s="1">
        <v>0.39900000000000002</v>
      </c>
      <c r="J543" s="71"/>
      <c r="K543" s="74"/>
      <c r="L543" s="72"/>
      <c r="M543" s="72"/>
      <c r="N543" s="1" t="s">
        <v>4</v>
      </c>
      <c r="O543" s="1">
        <f>(F543/H522)*100</f>
        <v>77.280858676207515</v>
      </c>
      <c r="P543" s="71"/>
      <c r="Q543" s="74"/>
      <c r="R543" s="1">
        <f>(I543/K522)*100</f>
        <v>48.297775760326822</v>
      </c>
      <c r="S543" s="71"/>
      <c r="T543" s="74"/>
    </row>
    <row r="544" spans="3:20" x14ac:dyDescent="0.25">
      <c r="C544" s="72"/>
      <c r="D544" s="72"/>
      <c r="E544" s="1" t="s">
        <v>5</v>
      </c>
      <c r="F544" s="1">
        <v>0.71499999999999997</v>
      </c>
      <c r="G544" s="71"/>
      <c r="H544" s="74"/>
      <c r="I544" s="1">
        <v>0.86399999999999999</v>
      </c>
      <c r="J544" s="71"/>
      <c r="K544" s="74"/>
      <c r="L544" s="72"/>
      <c r="M544" s="72"/>
      <c r="N544" s="1" t="s">
        <v>5</v>
      </c>
      <c r="O544" s="1">
        <f>(F544/H522)*100</f>
        <v>93.023255813953483</v>
      </c>
      <c r="P544" s="71"/>
      <c r="Q544" s="74"/>
      <c r="R544" s="1">
        <f>(I544/K522)*100</f>
        <v>104.58465728551974</v>
      </c>
      <c r="S544" s="71"/>
      <c r="T544" s="74"/>
    </row>
    <row r="545" spans="3:20" x14ac:dyDescent="0.25">
      <c r="C545" s="72"/>
      <c r="D545" s="72"/>
      <c r="E545" s="2" t="s">
        <v>6</v>
      </c>
      <c r="F545" s="1">
        <v>0.47699999999999998</v>
      </c>
      <c r="G545" s="71"/>
      <c r="H545" s="74"/>
      <c r="I545" s="1">
        <v>0.53</v>
      </c>
      <c r="J545" s="71"/>
      <c r="K545" s="74"/>
      <c r="L545" s="72"/>
      <c r="M545" s="72"/>
      <c r="N545" s="2" t="s">
        <v>6</v>
      </c>
      <c r="O545" s="1">
        <f>(F545/H522)*100</f>
        <v>62.058871361196942</v>
      </c>
      <c r="P545" s="71"/>
      <c r="Q545" s="74"/>
      <c r="R545" s="1">
        <f>(I545/K522)*100</f>
        <v>64.15494023301558</v>
      </c>
      <c r="S545" s="71"/>
      <c r="T545" s="74"/>
    </row>
    <row r="546" spans="3:20" x14ac:dyDescent="0.25">
      <c r="C546" s="72"/>
      <c r="D546" s="72" t="s">
        <v>66</v>
      </c>
      <c r="E546" s="1" t="s">
        <v>3</v>
      </c>
      <c r="F546" s="1">
        <v>0.52600000000000002</v>
      </c>
      <c r="G546" s="71">
        <f>AVERAGEA(F546:F549)</f>
        <v>0.5</v>
      </c>
      <c r="H546" s="74"/>
      <c r="I546" s="1">
        <v>0.373</v>
      </c>
      <c r="J546" s="71">
        <f>AVERAGEA(I546:I549)</f>
        <v>0.38350000000000001</v>
      </c>
      <c r="K546" s="74"/>
      <c r="L546" s="72"/>
      <c r="M546" s="72" t="s">
        <v>66</v>
      </c>
      <c r="N546" s="1" t="s">
        <v>3</v>
      </c>
      <c r="O546" s="1">
        <f>(F546/H522)*100</f>
        <v>68.433891689705646</v>
      </c>
      <c r="P546" s="71">
        <f>AVERAGEA(O546:O549)</f>
        <v>65.051227841925524</v>
      </c>
      <c r="Q546" s="74"/>
      <c r="R546" s="1">
        <f>(I546/K522)*100</f>
        <v>45.150552277197754</v>
      </c>
      <c r="S546" s="71">
        <f>AVERAGEA(R546:R549)</f>
        <v>46.421546376153728</v>
      </c>
      <c r="T546" s="74"/>
    </row>
    <row r="547" spans="3:20" x14ac:dyDescent="0.25">
      <c r="C547" s="72"/>
      <c r="D547" s="72"/>
      <c r="E547" s="1" t="s">
        <v>4</v>
      </c>
      <c r="F547" s="1">
        <v>0.32600000000000001</v>
      </c>
      <c r="G547" s="71"/>
      <c r="H547" s="74"/>
      <c r="I547" s="1">
        <v>0.34100000000000003</v>
      </c>
      <c r="J547" s="71"/>
      <c r="K547" s="74"/>
      <c r="L547" s="72"/>
      <c r="M547" s="72"/>
      <c r="N547" s="1" t="s">
        <v>4</v>
      </c>
      <c r="O547" s="1">
        <f>(F547/H522)*100</f>
        <v>42.413400552935435</v>
      </c>
      <c r="P547" s="71"/>
      <c r="Q547" s="74"/>
      <c r="R547" s="1">
        <f>(I547/K522)*100</f>
        <v>41.277046451808133</v>
      </c>
      <c r="S547" s="71"/>
      <c r="T547" s="74"/>
    </row>
    <row r="548" spans="3:20" x14ac:dyDescent="0.25">
      <c r="C548" s="72"/>
      <c r="D548" s="72"/>
      <c r="E548" s="1" t="s">
        <v>5</v>
      </c>
      <c r="F548" s="1">
        <v>0.51900000000000002</v>
      </c>
      <c r="G548" s="71"/>
      <c r="H548" s="74"/>
      <c r="I548" s="1">
        <v>0.32600000000000001</v>
      </c>
      <c r="J548" s="71"/>
      <c r="K548" s="74"/>
      <c r="L548" s="72"/>
      <c r="M548" s="72"/>
      <c r="N548" s="1" t="s">
        <v>5</v>
      </c>
      <c r="O548" s="1">
        <f>(F548/H522)*100</f>
        <v>67.523174499918696</v>
      </c>
      <c r="P548" s="71"/>
      <c r="Q548" s="74"/>
      <c r="R548" s="1">
        <f>(I548/K522)*100</f>
        <v>39.461340596156752</v>
      </c>
      <c r="S548" s="71"/>
      <c r="T548" s="74"/>
    </row>
    <row r="549" spans="3:20" x14ac:dyDescent="0.25">
      <c r="C549" s="72"/>
      <c r="D549" s="72"/>
      <c r="E549" s="1" t="s">
        <v>6</v>
      </c>
      <c r="F549" s="1">
        <v>0.629</v>
      </c>
      <c r="G549" s="71"/>
      <c r="H549" s="74"/>
      <c r="I549" s="1">
        <v>0.49399999999999999</v>
      </c>
      <c r="J549" s="71"/>
      <c r="K549" s="74"/>
      <c r="L549" s="72"/>
      <c r="M549" s="72"/>
      <c r="N549" s="1" t="s">
        <v>6</v>
      </c>
      <c r="O549" s="1">
        <f>(F549/H522)*100</f>
        <v>81.834444625142297</v>
      </c>
      <c r="P549" s="71"/>
      <c r="Q549" s="74"/>
      <c r="R549" s="1">
        <f>(I549/K522)*100</f>
        <v>59.797246179452259</v>
      </c>
      <c r="S549" s="71"/>
      <c r="T549" s="74"/>
    </row>
    <row r="550" spans="3:20" x14ac:dyDescent="0.25">
      <c r="C550" s="72"/>
      <c r="D550" s="72" t="s">
        <v>67</v>
      </c>
      <c r="E550" s="1" t="s">
        <v>3</v>
      </c>
      <c r="F550" s="1">
        <v>0.23699999999999999</v>
      </c>
      <c r="G550" s="71">
        <f>AVERAGEA(F550:F553)</f>
        <v>0.44800000000000006</v>
      </c>
      <c r="H550" s="74"/>
      <c r="I550" s="1">
        <v>0.255</v>
      </c>
      <c r="J550" s="71">
        <f>AVERAGEA(I550:I553)</f>
        <v>0.38700000000000001</v>
      </c>
      <c r="K550" s="74"/>
      <c r="L550" s="72"/>
      <c r="M550" s="72" t="s">
        <v>67</v>
      </c>
      <c r="N550" s="1" t="s">
        <v>3</v>
      </c>
      <c r="O550" s="1">
        <f>(F550/H522)*100</f>
        <v>30.834281997072694</v>
      </c>
      <c r="P550" s="71">
        <f>AVERAGEA(O550:O553)</f>
        <v>58.285900146365265</v>
      </c>
      <c r="Q550" s="74"/>
      <c r="R550" s="1">
        <f>(I550/K522)*100</f>
        <v>30.866999546073533</v>
      </c>
      <c r="S550" s="71">
        <f>AVERAGEA(R550:R553)</f>
        <v>46.845211075805715</v>
      </c>
      <c r="T550" s="74"/>
    </row>
    <row r="551" spans="3:20" x14ac:dyDescent="0.25">
      <c r="C551" s="72"/>
      <c r="D551" s="72"/>
      <c r="E551" s="1" t="s">
        <v>4</v>
      </c>
      <c r="F551" s="1">
        <v>0.48499999999999999</v>
      </c>
      <c r="G551" s="71"/>
      <c r="H551" s="74"/>
      <c r="I551" s="1">
        <v>0.51</v>
      </c>
      <c r="J551" s="71"/>
      <c r="K551" s="74"/>
      <c r="L551" s="72"/>
      <c r="M551" s="72"/>
      <c r="N551" s="1" t="s">
        <v>4</v>
      </c>
      <c r="O551" s="1">
        <f>(F551/H522)*100</f>
        <v>63.099691006667747</v>
      </c>
      <c r="P551" s="71"/>
      <c r="Q551" s="74"/>
      <c r="R551" s="1">
        <f>(I551/K522)*100</f>
        <v>61.733999092147066</v>
      </c>
      <c r="S551" s="71"/>
      <c r="T551" s="74"/>
    </row>
    <row r="552" spans="3:20" x14ac:dyDescent="0.25">
      <c r="C552" s="72"/>
      <c r="D552" s="72"/>
      <c r="E552" s="1" t="s">
        <v>5</v>
      </c>
      <c r="F552" s="1">
        <v>0.53500000000000003</v>
      </c>
      <c r="G552" s="71"/>
      <c r="H552" s="74"/>
      <c r="I552" s="1">
        <v>0.33900000000000002</v>
      </c>
      <c r="J552" s="71"/>
      <c r="K552" s="74"/>
      <c r="L552" s="72"/>
      <c r="M552" s="72"/>
      <c r="N552" s="1" t="s">
        <v>5</v>
      </c>
      <c r="O552" s="1">
        <f>(F552/H522)*100</f>
        <v>69.604813790860305</v>
      </c>
      <c r="P552" s="71"/>
      <c r="Q552" s="74"/>
      <c r="R552" s="1">
        <f>(I552/K522)*100</f>
        <v>41.034952337721286</v>
      </c>
      <c r="S552" s="71"/>
      <c r="T552" s="74"/>
    </row>
    <row r="553" spans="3:20" x14ac:dyDescent="0.25">
      <c r="C553" s="72"/>
      <c r="D553" s="72"/>
      <c r="E553" s="1" t="s">
        <v>6</v>
      </c>
      <c r="F553" s="1">
        <v>0.53500000000000003</v>
      </c>
      <c r="G553" s="71"/>
      <c r="H553" s="75"/>
      <c r="I553" s="1">
        <v>0.44400000000000001</v>
      </c>
      <c r="J553" s="71"/>
      <c r="K553" s="75"/>
      <c r="L553" s="72"/>
      <c r="M553" s="72"/>
      <c r="N553" s="1" t="s">
        <v>6</v>
      </c>
      <c r="O553" s="1">
        <f>(F553/H522)*100</f>
        <v>69.604813790860305</v>
      </c>
      <c r="P553" s="71"/>
      <c r="Q553" s="75"/>
      <c r="R553" s="1">
        <f>(I553/K522)*100</f>
        <v>53.744893327280977</v>
      </c>
      <c r="S553" s="71"/>
      <c r="T553" s="75"/>
    </row>
    <row r="558" spans="3:20" x14ac:dyDescent="0.25">
      <c r="C558" s="82" t="s">
        <v>209</v>
      </c>
      <c r="D558" s="82"/>
      <c r="E558" s="82"/>
      <c r="F558" s="82"/>
      <c r="G558" s="82"/>
      <c r="H558" s="82"/>
    </row>
    <row r="559" spans="3:20" x14ac:dyDescent="0.25">
      <c r="C559" s="82"/>
      <c r="D559" s="82"/>
      <c r="E559" s="82"/>
      <c r="F559" s="82"/>
      <c r="G559" s="82"/>
      <c r="H559" s="82"/>
    </row>
    <row r="563" spans="3:9" x14ac:dyDescent="0.25">
      <c r="D563" s="1"/>
      <c r="E563" s="1"/>
      <c r="F563" s="72" t="s">
        <v>118</v>
      </c>
      <c r="G563" s="72"/>
      <c r="H563" s="1"/>
      <c r="I563" s="1"/>
    </row>
    <row r="564" spans="3:9" x14ac:dyDescent="0.25">
      <c r="C564" s="42"/>
      <c r="D564" s="1"/>
      <c r="E564" s="1"/>
      <c r="F564" s="1" t="s">
        <v>210</v>
      </c>
      <c r="G564" s="1" t="s">
        <v>211</v>
      </c>
      <c r="H564" s="1" t="s">
        <v>215</v>
      </c>
      <c r="I564" s="1" t="s">
        <v>214</v>
      </c>
    </row>
    <row r="565" spans="3:9" x14ac:dyDescent="0.25">
      <c r="C565" s="72" t="s">
        <v>205</v>
      </c>
      <c r="D565" s="72" t="s">
        <v>92</v>
      </c>
      <c r="E565" s="1" t="s">
        <v>3</v>
      </c>
      <c r="F565" s="1">
        <v>0.877</v>
      </c>
      <c r="G565" s="73" t="s">
        <v>212</v>
      </c>
      <c r="H565" s="72">
        <f>(F565+F567+F569+F571)/4</f>
        <v>1.9535</v>
      </c>
      <c r="I565" s="73">
        <f>(H565+H569)/2</f>
        <v>1.79175</v>
      </c>
    </row>
    <row r="566" spans="3:9" x14ac:dyDescent="0.25">
      <c r="C566" s="72"/>
      <c r="D566" s="72"/>
      <c r="E566" s="1" t="s">
        <v>4</v>
      </c>
      <c r="F566" s="1">
        <v>1.468</v>
      </c>
      <c r="G566" s="74"/>
      <c r="H566" s="72"/>
      <c r="I566" s="74"/>
    </row>
    <row r="567" spans="3:9" x14ac:dyDescent="0.25">
      <c r="C567" s="72"/>
      <c r="D567" s="72"/>
      <c r="E567" s="1" t="s">
        <v>5</v>
      </c>
      <c r="F567" s="1">
        <v>2.7730000000000001</v>
      </c>
      <c r="G567" s="74"/>
      <c r="H567" s="72"/>
      <c r="I567" s="74"/>
    </row>
    <row r="568" spans="3:9" x14ac:dyDescent="0.25">
      <c r="C568" s="72"/>
      <c r="D568" s="72"/>
      <c r="E568" s="1" t="s">
        <v>6</v>
      </c>
      <c r="F568" s="1">
        <v>1.911</v>
      </c>
      <c r="G568" s="75"/>
      <c r="H568" s="72"/>
      <c r="I568" s="74"/>
    </row>
    <row r="569" spans="3:9" x14ac:dyDescent="0.25">
      <c r="C569" s="72"/>
      <c r="D569" s="72"/>
      <c r="E569" s="1" t="s">
        <v>63</v>
      </c>
      <c r="F569" s="1">
        <v>1.889</v>
      </c>
      <c r="G569" s="73" t="s">
        <v>213</v>
      </c>
      <c r="H569" s="72">
        <f>(F566+F568+F570+F572)/4</f>
        <v>1.6300000000000001</v>
      </c>
      <c r="I569" s="74"/>
    </row>
    <row r="570" spans="3:9" x14ac:dyDescent="0.25">
      <c r="C570" s="72"/>
      <c r="D570" s="72"/>
      <c r="E570" s="1" t="s">
        <v>47</v>
      </c>
      <c r="F570" s="1">
        <v>1.853</v>
      </c>
      <c r="G570" s="74"/>
      <c r="H570" s="72"/>
      <c r="I570" s="74"/>
    </row>
    <row r="571" spans="3:9" x14ac:dyDescent="0.25">
      <c r="C571" s="72"/>
      <c r="D571" s="72"/>
      <c r="E571" s="1" t="s">
        <v>70</v>
      </c>
      <c r="F571" s="1">
        <v>2.2749999999999999</v>
      </c>
      <c r="G571" s="74"/>
      <c r="H571" s="72"/>
      <c r="I571" s="74"/>
    </row>
    <row r="572" spans="3:9" x14ac:dyDescent="0.25">
      <c r="C572" s="72"/>
      <c r="D572" s="72"/>
      <c r="E572" s="1" t="s">
        <v>71</v>
      </c>
      <c r="F572" s="1">
        <v>1.288</v>
      </c>
      <c r="G572" s="75"/>
      <c r="H572" s="72"/>
      <c r="I572" s="75"/>
    </row>
    <row r="573" spans="3:9" x14ac:dyDescent="0.25">
      <c r="C573" s="72"/>
      <c r="D573" s="72" t="s">
        <v>2</v>
      </c>
      <c r="E573" s="1" t="s">
        <v>3</v>
      </c>
      <c r="F573" s="1">
        <v>7.0000000000000007E-2</v>
      </c>
      <c r="G573" s="73" t="s">
        <v>212</v>
      </c>
      <c r="H573" s="72">
        <f>(F573+F575+F577+F579)/4</f>
        <v>0.72575000000000001</v>
      </c>
      <c r="I573" s="73">
        <f>(H573+H577)/2</f>
        <v>0.8155</v>
      </c>
    </row>
    <row r="574" spans="3:9" x14ac:dyDescent="0.25">
      <c r="C574" s="72"/>
      <c r="D574" s="72"/>
      <c r="E574" s="1" t="s">
        <v>4</v>
      </c>
      <c r="F574" s="1">
        <v>0.46200000000000002</v>
      </c>
      <c r="G574" s="74"/>
      <c r="H574" s="72"/>
      <c r="I574" s="74"/>
    </row>
    <row r="575" spans="3:9" x14ac:dyDescent="0.25">
      <c r="C575" s="72"/>
      <c r="D575" s="72"/>
      <c r="E575" s="1" t="s">
        <v>5</v>
      </c>
      <c r="F575" s="1">
        <v>8.0000000000000002E-3</v>
      </c>
      <c r="G575" s="74"/>
      <c r="H575" s="72"/>
      <c r="I575" s="74"/>
    </row>
    <row r="576" spans="3:9" x14ac:dyDescent="0.25">
      <c r="C576" s="72"/>
      <c r="D576" s="72"/>
      <c r="E576" s="1" t="s">
        <v>6</v>
      </c>
      <c r="F576" s="1">
        <v>0.53200000000000003</v>
      </c>
      <c r="G576" s="75"/>
      <c r="H576" s="72"/>
      <c r="I576" s="74"/>
    </row>
    <row r="577" spans="3:9" x14ac:dyDescent="0.25">
      <c r="C577" s="72"/>
      <c r="D577" s="72"/>
      <c r="E577" s="1" t="s">
        <v>63</v>
      </c>
      <c r="F577" s="1">
        <v>8.0000000000000002E-3</v>
      </c>
      <c r="G577" s="73" t="s">
        <v>213</v>
      </c>
      <c r="H577" s="72">
        <f>(F574+F576+F578+F580)/4</f>
        <v>0.90525</v>
      </c>
      <c r="I577" s="74"/>
    </row>
    <row r="578" spans="3:9" x14ac:dyDescent="0.25">
      <c r="C578" s="72"/>
      <c r="D578" s="72"/>
      <c r="E578" s="1" t="s">
        <v>47</v>
      </c>
      <c r="F578" s="1">
        <v>0.33300000000000002</v>
      </c>
      <c r="G578" s="74"/>
      <c r="H578" s="72"/>
      <c r="I578" s="74"/>
    </row>
    <row r="579" spans="3:9" x14ac:dyDescent="0.25">
      <c r="C579" s="72"/>
      <c r="D579" s="72"/>
      <c r="E579" s="1" t="s">
        <v>70</v>
      </c>
      <c r="F579" s="1">
        <v>2.8170000000000002</v>
      </c>
      <c r="G579" s="74"/>
      <c r="H579" s="72"/>
      <c r="I579" s="74"/>
    </row>
    <row r="580" spans="3:9" x14ac:dyDescent="0.25">
      <c r="C580" s="72"/>
      <c r="D580" s="72"/>
      <c r="E580" s="1" t="s">
        <v>71</v>
      </c>
      <c r="F580" s="1">
        <v>2.294</v>
      </c>
      <c r="G580" s="75"/>
      <c r="H580" s="72"/>
      <c r="I580" s="75"/>
    </row>
    <row r="581" spans="3:9" x14ac:dyDescent="0.25">
      <c r="C581" s="72"/>
      <c r="D581" s="72" t="s">
        <v>93</v>
      </c>
      <c r="E581" s="1" t="s">
        <v>3</v>
      </c>
      <c r="F581" s="1">
        <v>1.5629999999999999</v>
      </c>
      <c r="G581" s="73" t="s">
        <v>212</v>
      </c>
      <c r="H581" s="72">
        <f>(F581+F583+F585+F587)/4</f>
        <v>1.5262500000000001</v>
      </c>
      <c r="I581" s="73">
        <f>(H581+H585)/2</f>
        <v>1.761625</v>
      </c>
    </row>
    <row r="582" spans="3:9" x14ac:dyDescent="0.25">
      <c r="C582" s="72"/>
      <c r="D582" s="72"/>
      <c r="E582" s="1" t="s">
        <v>4</v>
      </c>
      <c r="F582" s="1">
        <v>0.90400000000000003</v>
      </c>
      <c r="G582" s="74"/>
      <c r="H582" s="72"/>
      <c r="I582" s="74"/>
    </row>
    <row r="583" spans="3:9" x14ac:dyDescent="0.25">
      <c r="C583" s="72"/>
      <c r="D583" s="72"/>
      <c r="E583" s="1" t="s">
        <v>5</v>
      </c>
      <c r="F583" s="1">
        <v>1.8420000000000001</v>
      </c>
      <c r="G583" s="74"/>
      <c r="H583" s="72"/>
      <c r="I583" s="74"/>
    </row>
    <row r="584" spans="3:9" x14ac:dyDescent="0.25">
      <c r="C584" s="72"/>
      <c r="D584" s="72"/>
      <c r="E584" s="1" t="s">
        <v>6</v>
      </c>
      <c r="F584" s="1">
        <v>2.7530000000000001</v>
      </c>
      <c r="G584" s="75"/>
      <c r="H584" s="72"/>
      <c r="I584" s="74"/>
    </row>
    <row r="585" spans="3:9" x14ac:dyDescent="0.25">
      <c r="C585" s="72"/>
      <c r="D585" s="72"/>
      <c r="E585" s="1" t="s">
        <v>63</v>
      </c>
      <c r="F585" s="1">
        <v>1.9910000000000001</v>
      </c>
      <c r="G585" s="73" t="s">
        <v>213</v>
      </c>
      <c r="H585" s="72">
        <f>(F582+F584+F586+F588)/4</f>
        <v>1.9969999999999999</v>
      </c>
      <c r="I585" s="74"/>
    </row>
    <row r="586" spans="3:9" x14ac:dyDescent="0.25">
      <c r="C586" s="72"/>
      <c r="D586" s="72"/>
      <c r="E586" s="1" t="s">
        <v>47</v>
      </c>
      <c r="F586" s="1">
        <v>2.2759999999999998</v>
      </c>
      <c r="G586" s="74"/>
      <c r="H586" s="72"/>
      <c r="I586" s="74"/>
    </row>
    <row r="587" spans="3:9" x14ac:dyDescent="0.25">
      <c r="C587" s="72"/>
      <c r="D587" s="72"/>
      <c r="E587" s="1" t="s">
        <v>70</v>
      </c>
      <c r="F587" s="1">
        <v>0.70899999999999996</v>
      </c>
      <c r="G587" s="74"/>
      <c r="H587" s="72"/>
      <c r="I587" s="74"/>
    </row>
    <row r="588" spans="3:9" x14ac:dyDescent="0.25">
      <c r="C588" s="72"/>
      <c r="D588" s="72"/>
      <c r="E588" s="1" t="s">
        <v>71</v>
      </c>
      <c r="F588" s="1">
        <v>2.0550000000000002</v>
      </c>
      <c r="G588" s="75"/>
      <c r="H588" s="72"/>
      <c r="I588" s="75"/>
    </row>
    <row r="589" spans="3:9" x14ac:dyDescent="0.25">
      <c r="C589" s="72"/>
      <c r="D589" s="72" t="s">
        <v>94</v>
      </c>
      <c r="E589" s="1" t="s">
        <v>3</v>
      </c>
      <c r="F589" s="1">
        <v>1.423</v>
      </c>
      <c r="G589" s="73" t="s">
        <v>212</v>
      </c>
      <c r="H589" s="72">
        <f>(F589+F591+F593+F595)/4</f>
        <v>1.6577500000000001</v>
      </c>
      <c r="I589" s="73">
        <f>(H589+H593)/2</f>
        <v>1.9408750000000001</v>
      </c>
    </row>
    <row r="590" spans="3:9" x14ac:dyDescent="0.25">
      <c r="C590" s="72"/>
      <c r="D590" s="72"/>
      <c r="E590" s="1" t="s">
        <v>4</v>
      </c>
      <c r="F590" s="1">
        <v>1.7430000000000001</v>
      </c>
      <c r="G590" s="74"/>
      <c r="H590" s="72"/>
      <c r="I590" s="74"/>
    </row>
    <row r="591" spans="3:9" x14ac:dyDescent="0.25">
      <c r="C591" s="72"/>
      <c r="D591" s="72"/>
      <c r="E591" s="1" t="s">
        <v>5</v>
      </c>
      <c r="F591" s="1">
        <v>1.4650000000000001</v>
      </c>
      <c r="G591" s="74"/>
      <c r="H591" s="72"/>
      <c r="I591" s="74"/>
    </row>
    <row r="592" spans="3:9" x14ac:dyDescent="0.25">
      <c r="C592" s="72"/>
      <c r="D592" s="72"/>
      <c r="E592" s="1" t="s">
        <v>6</v>
      </c>
      <c r="F592" s="1">
        <v>3.9540000000000002</v>
      </c>
      <c r="G592" s="75"/>
      <c r="H592" s="72"/>
      <c r="I592" s="74"/>
    </row>
    <row r="593" spans="2:9" x14ac:dyDescent="0.25">
      <c r="C593" s="72"/>
      <c r="D593" s="72"/>
      <c r="E593" s="1" t="s">
        <v>63</v>
      </c>
      <c r="F593" s="1">
        <v>2.5510000000000002</v>
      </c>
      <c r="G593" s="73" t="s">
        <v>213</v>
      </c>
      <c r="H593" s="72">
        <f>(F590+F592+F594+F596)/4</f>
        <v>2.2240000000000002</v>
      </c>
      <c r="I593" s="74"/>
    </row>
    <row r="594" spans="2:9" x14ac:dyDescent="0.25">
      <c r="C594" s="72"/>
      <c r="D594" s="72"/>
      <c r="E594" s="1" t="s">
        <v>47</v>
      </c>
      <c r="F594" s="1">
        <v>2.2370000000000001</v>
      </c>
      <c r="G594" s="74"/>
      <c r="H594" s="72"/>
      <c r="I594" s="74"/>
    </row>
    <row r="595" spans="2:9" x14ac:dyDescent="0.25">
      <c r="C595" s="72"/>
      <c r="D595" s="72"/>
      <c r="E595" s="1" t="s">
        <v>70</v>
      </c>
      <c r="F595" s="1">
        <v>1.1919999999999999</v>
      </c>
      <c r="G595" s="74"/>
      <c r="H595" s="72"/>
      <c r="I595" s="74"/>
    </row>
    <row r="596" spans="2:9" x14ac:dyDescent="0.25">
      <c r="C596" s="72"/>
      <c r="D596" s="72"/>
      <c r="E596" s="1" t="s">
        <v>71</v>
      </c>
      <c r="F596" s="1">
        <v>0.96199999999999997</v>
      </c>
      <c r="G596" s="75"/>
      <c r="H596" s="72"/>
      <c r="I596" s="75"/>
    </row>
    <row r="597" spans="2:9" x14ac:dyDescent="0.25">
      <c r="B597" s="72" t="s">
        <v>208</v>
      </c>
      <c r="C597" s="72" t="s">
        <v>206</v>
      </c>
      <c r="D597" s="72" t="s">
        <v>92</v>
      </c>
      <c r="E597" s="1" t="s">
        <v>3</v>
      </c>
      <c r="F597" s="1">
        <v>0.11600000000000001</v>
      </c>
      <c r="G597" s="73" t="s">
        <v>212</v>
      </c>
      <c r="H597" s="72">
        <f>(F597+F599+F601+F603)/4</f>
        <v>5.6000000000000001E-2</v>
      </c>
      <c r="I597" s="73">
        <f>(H597+H601)/2</f>
        <v>0.44012499999999999</v>
      </c>
    </row>
    <row r="598" spans="2:9" x14ac:dyDescent="0.25">
      <c r="B598" s="72"/>
      <c r="C598" s="72"/>
      <c r="D598" s="72"/>
      <c r="E598" s="1" t="s">
        <v>4</v>
      </c>
      <c r="F598" s="1">
        <v>0.25700000000000001</v>
      </c>
      <c r="G598" s="74"/>
      <c r="H598" s="72"/>
      <c r="I598" s="74"/>
    </row>
    <row r="599" spans="2:9" x14ac:dyDescent="0.25">
      <c r="B599" s="72"/>
      <c r="C599" s="72"/>
      <c r="D599" s="72"/>
      <c r="E599" s="1" t="s">
        <v>5</v>
      </c>
      <c r="F599" s="1">
        <v>2.3E-2</v>
      </c>
      <c r="G599" s="74"/>
      <c r="H599" s="72"/>
      <c r="I599" s="74"/>
    </row>
    <row r="600" spans="2:9" x14ac:dyDescent="0.25">
      <c r="B600" s="72"/>
      <c r="C600" s="72"/>
      <c r="D600" s="72"/>
      <c r="E600" s="1" t="s">
        <v>6</v>
      </c>
      <c r="F600" s="1">
        <v>0.72199999999999998</v>
      </c>
      <c r="G600" s="75"/>
      <c r="H600" s="72"/>
      <c r="I600" s="74"/>
    </row>
    <row r="601" spans="2:9" x14ac:dyDescent="0.25">
      <c r="B601" s="72"/>
      <c r="C601" s="72"/>
      <c r="D601" s="72"/>
      <c r="E601" s="1" t="s">
        <v>63</v>
      </c>
      <c r="F601" s="1">
        <v>1.7999999999999999E-2</v>
      </c>
      <c r="G601" s="73" t="s">
        <v>213</v>
      </c>
      <c r="H601" s="72">
        <f>(F598+F600+F602+F604)/4</f>
        <v>0.82424999999999993</v>
      </c>
      <c r="I601" s="74"/>
    </row>
    <row r="602" spans="2:9" x14ac:dyDescent="0.25">
      <c r="B602" s="72"/>
      <c r="C602" s="72"/>
      <c r="D602" s="72"/>
      <c r="E602" s="1" t="s">
        <v>47</v>
      </c>
      <c r="F602" s="1">
        <v>1.34</v>
      </c>
      <c r="G602" s="74"/>
      <c r="H602" s="72"/>
      <c r="I602" s="74"/>
    </row>
    <row r="603" spans="2:9" x14ac:dyDescent="0.25">
      <c r="B603" s="72"/>
      <c r="C603" s="72"/>
      <c r="D603" s="72"/>
      <c r="E603" s="1" t="s">
        <v>70</v>
      </c>
      <c r="F603" s="1">
        <v>6.7000000000000004E-2</v>
      </c>
      <c r="G603" s="74"/>
      <c r="H603" s="72"/>
      <c r="I603" s="74"/>
    </row>
    <row r="604" spans="2:9" x14ac:dyDescent="0.25">
      <c r="B604" s="72"/>
      <c r="C604" s="72"/>
      <c r="D604" s="72"/>
      <c r="E604" s="1" t="s">
        <v>71</v>
      </c>
      <c r="F604" s="1">
        <v>0.97799999999999998</v>
      </c>
      <c r="G604" s="75"/>
      <c r="H604" s="72"/>
      <c r="I604" s="75"/>
    </row>
    <row r="605" spans="2:9" x14ac:dyDescent="0.25">
      <c r="B605" s="72"/>
      <c r="C605" s="72"/>
      <c r="D605" s="72" t="s">
        <v>198</v>
      </c>
      <c r="E605" s="1" t="s">
        <v>3</v>
      </c>
      <c r="F605" s="1">
        <v>2.7E-2</v>
      </c>
      <c r="G605" s="73" t="s">
        <v>212</v>
      </c>
      <c r="H605" s="72">
        <f>(F605+F607+F609+F611)/4</f>
        <v>4.9500000000000002E-2</v>
      </c>
      <c r="I605" s="73">
        <f>(H605+H609)/2</f>
        <v>0.46262500000000001</v>
      </c>
    </row>
    <row r="606" spans="2:9" x14ac:dyDescent="0.25">
      <c r="B606" s="72"/>
      <c r="C606" s="72"/>
      <c r="D606" s="72"/>
      <c r="E606" s="1" t="s">
        <v>4</v>
      </c>
      <c r="F606" s="1">
        <v>0.40799999999999997</v>
      </c>
      <c r="G606" s="74"/>
      <c r="H606" s="72"/>
      <c r="I606" s="74"/>
    </row>
    <row r="607" spans="2:9" x14ac:dyDescent="0.25">
      <c r="B607" s="72"/>
      <c r="C607" s="72"/>
      <c r="D607" s="72"/>
      <c r="E607" s="1" t="s">
        <v>5</v>
      </c>
      <c r="F607" s="1">
        <v>5.7000000000000002E-2</v>
      </c>
      <c r="G607" s="74"/>
      <c r="H607" s="72"/>
      <c r="I607" s="74"/>
    </row>
    <row r="608" spans="2:9" x14ac:dyDescent="0.25">
      <c r="B608" s="72"/>
      <c r="C608" s="72"/>
      <c r="D608" s="72"/>
      <c r="E608" s="1" t="s">
        <v>6</v>
      </c>
      <c r="F608" s="1">
        <v>2.1859999999999999</v>
      </c>
      <c r="G608" s="75"/>
      <c r="H608" s="72"/>
      <c r="I608" s="74"/>
    </row>
    <row r="609" spans="2:9" x14ac:dyDescent="0.25">
      <c r="B609" s="72"/>
      <c r="C609" s="72"/>
      <c r="D609" s="72"/>
      <c r="E609" s="1" t="s">
        <v>63</v>
      </c>
      <c r="F609" s="1">
        <v>8.0000000000000002E-3</v>
      </c>
      <c r="G609" s="73" t="s">
        <v>213</v>
      </c>
      <c r="H609" s="72">
        <f>(F606+F608+F610+F612)/4</f>
        <v>0.87575000000000003</v>
      </c>
      <c r="I609" s="74"/>
    </row>
    <row r="610" spans="2:9" x14ac:dyDescent="0.25">
      <c r="B610" s="72"/>
      <c r="C610" s="72"/>
      <c r="D610" s="72"/>
      <c r="E610" s="1" t="s">
        <v>47</v>
      </c>
      <c r="F610" s="1">
        <v>5.0999999999999997E-2</v>
      </c>
      <c r="G610" s="74"/>
      <c r="H610" s="72"/>
      <c r="I610" s="74"/>
    </row>
    <row r="611" spans="2:9" x14ac:dyDescent="0.25">
      <c r="B611" s="72"/>
      <c r="C611" s="72"/>
      <c r="D611" s="72"/>
      <c r="E611" s="1" t="s">
        <v>70</v>
      </c>
      <c r="F611" s="1">
        <v>0.106</v>
      </c>
      <c r="G611" s="74"/>
      <c r="H611" s="72"/>
      <c r="I611" s="74"/>
    </row>
    <row r="612" spans="2:9" x14ac:dyDescent="0.25">
      <c r="B612" s="72"/>
      <c r="C612" s="72"/>
      <c r="D612" s="72"/>
      <c r="E612" s="1" t="s">
        <v>71</v>
      </c>
      <c r="F612" s="1">
        <v>0.85799999999999998</v>
      </c>
      <c r="G612" s="75"/>
      <c r="H612" s="72"/>
      <c r="I612" s="75"/>
    </row>
    <row r="613" spans="2:9" x14ac:dyDescent="0.25">
      <c r="B613" s="72"/>
      <c r="C613" s="72"/>
      <c r="D613" s="72" t="s">
        <v>2</v>
      </c>
      <c r="E613" s="1" t="s">
        <v>3</v>
      </c>
      <c r="F613" s="1">
        <v>4.2000000000000003E-2</v>
      </c>
      <c r="G613" s="73" t="s">
        <v>212</v>
      </c>
      <c r="H613" s="72">
        <f>(F613+F615+F617+F619)/4</f>
        <v>3.7999999999999999E-2</v>
      </c>
      <c r="I613" s="73">
        <f>(H613+H617)/2</f>
        <v>0.33187500000000003</v>
      </c>
    </row>
    <row r="614" spans="2:9" x14ac:dyDescent="0.25">
      <c r="B614" s="72"/>
      <c r="C614" s="72"/>
      <c r="D614" s="72"/>
      <c r="E614" s="1" t="s">
        <v>4</v>
      </c>
      <c r="F614" s="1">
        <v>4.3999999999999997E-2</v>
      </c>
      <c r="G614" s="74"/>
      <c r="H614" s="72"/>
      <c r="I614" s="74"/>
    </row>
    <row r="615" spans="2:9" x14ac:dyDescent="0.25">
      <c r="B615" s="72"/>
      <c r="C615" s="72"/>
      <c r="D615" s="72"/>
      <c r="E615" s="1" t="s">
        <v>5</v>
      </c>
      <c r="F615" s="1">
        <v>8.4000000000000005E-2</v>
      </c>
      <c r="G615" s="74"/>
      <c r="H615" s="72"/>
      <c r="I615" s="74"/>
    </row>
    <row r="616" spans="2:9" x14ac:dyDescent="0.25">
      <c r="B616" s="72"/>
      <c r="C616" s="72"/>
      <c r="D616" s="72"/>
      <c r="E616" s="1" t="s">
        <v>6</v>
      </c>
      <c r="F616" s="1">
        <v>0.77300000000000002</v>
      </c>
      <c r="G616" s="75"/>
      <c r="H616" s="72"/>
      <c r="I616" s="74"/>
    </row>
    <row r="617" spans="2:9" x14ac:dyDescent="0.25">
      <c r="B617" s="72"/>
      <c r="C617" s="72"/>
      <c r="D617" s="72"/>
      <c r="E617" s="1" t="s">
        <v>63</v>
      </c>
      <c r="F617" s="1">
        <v>0.02</v>
      </c>
      <c r="G617" s="73" t="s">
        <v>213</v>
      </c>
      <c r="H617" s="72">
        <f>(F614+F616+F618+F620)/4</f>
        <v>0.62575000000000003</v>
      </c>
      <c r="I617" s="74"/>
    </row>
    <row r="618" spans="2:9" x14ac:dyDescent="0.25">
      <c r="B618" s="72"/>
      <c r="C618" s="72"/>
      <c r="D618" s="72"/>
      <c r="E618" s="1" t="s">
        <v>47</v>
      </c>
      <c r="F618" s="1">
        <v>0.13100000000000001</v>
      </c>
      <c r="G618" s="74"/>
      <c r="H618" s="72"/>
      <c r="I618" s="74"/>
    </row>
    <row r="619" spans="2:9" x14ac:dyDescent="0.25">
      <c r="B619" s="72"/>
      <c r="C619" s="72"/>
      <c r="D619" s="72"/>
      <c r="E619" s="1" t="s">
        <v>70</v>
      </c>
      <c r="F619" s="1">
        <v>6.0000000000000001E-3</v>
      </c>
      <c r="G619" s="74"/>
      <c r="H619" s="72"/>
      <c r="I619" s="74"/>
    </row>
    <row r="620" spans="2:9" x14ac:dyDescent="0.25">
      <c r="B620" s="72"/>
      <c r="C620" s="72"/>
      <c r="D620" s="72"/>
      <c r="E620" s="1" t="s">
        <v>71</v>
      </c>
      <c r="F620" s="1">
        <v>1.5549999999999999</v>
      </c>
      <c r="G620" s="75"/>
      <c r="H620" s="72"/>
      <c r="I620" s="75"/>
    </row>
    <row r="621" spans="2:9" x14ac:dyDescent="0.25">
      <c r="B621" s="72"/>
      <c r="C621" s="72"/>
      <c r="D621" s="72" t="s">
        <v>93</v>
      </c>
      <c r="E621" s="1" t="s">
        <v>3</v>
      </c>
      <c r="F621" s="1">
        <v>0.128</v>
      </c>
      <c r="G621" s="73" t="s">
        <v>212</v>
      </c>
      <c r="H621" s="72">
        <f>(F621+F623+F625+F627)/4</f>
        <v>0.10625</v>
      </c>
      <c r="I621" s="73">
        <f>(H621+H625)/2</f>
        <v>0.54074999999999995</v>
      </c>
    </row>
    <row r="622" spans="2:9" x14ac:dyDescent="0.25">
      <c r="B622" s="72"/>
      <c r="C622" s="72"/>
      <c r="D622" s="72"/>
      <c r="E622" s="1" t="s">
        <v>4</v>
      </c>
      <c r="F622" s="1">
        <v>1.946</v>
      </c>
      <c r="G622" s="74"/>
      <c r="H622" s="72"/>
      <c r="I622" s="74"/>
    </row>
    <row r="623" spans="2:9" x14ac:dyDescent="0.25">
      <c r="B623" s="72"/>
      <c r="C623" s="72"/>
      <c r="D623" s="72"/>
      <c r="E623" s="1" t="s">
        <v>5</v>
      </c>
      <c r="F623" s="1">
        <v>0.10199999999999999</v>
      </c>
      <c r="G623" s="74"/>
      <c r="H623" s="72"/>
      <c r="I623" s="74"/>
    </row>
    <row r="624" spans="2:9" x14ac:dyDescent="0.25">
      <c r="B624" s="72"/>
      <c r="C624" s="72"/>
      <c r="D624" s="72"/>
      <c r="E624" s="1" t="s">
        <v>6</v>
      </c>
      <c r="F624" s="1">
        <v>0.23899999999999999</v>
      </c>
      <c r="G624" s="75"/>
      <c r="H624" s="72"/>
      <c r="I624" s="74"/>
    </row>
    <row r="625" spans="2:9" x14ac:dyDescent="0.25">
      <c r="B625" s="72"/>
      <c r="C625" s="72"/>
      <c r="D625" s="72"/>
      <c r="E625" s="1" t="s">
        <v>63</v>
      </c>
      <c r="F625" s="1">
        <v>0.113</v>
      </c>
      <c r="G625" s="73" t="s">
        <v>213</v>
      </c>
      <c r="H625" s="72">
        <f>(F622+F624+F626+F628)/4</f>
        <v>0.97524999999999995</v>
      </c>
      <c r="I625" s="74"/>
    </row>
    <row r="626" spans="2:9" x14ac:dyDescent="0.25">
      <c r="B626" s="72"/>
      <c r="C626" s="72"/>
      <c r="D626" s="72"/>
      <c r="E626" s="1" t="s">
        <v>47</v>
      </c>
      <c r="F626" s="1">
        <v>1.48</v>
      </c>
      <c r="G626" s="74"/>
      <c r="H626" s="72"/>
      <c r="I626" s="74"/>
    </row>
    <row r="627" spans="2:9" x14ac:dyDescent="0.25">
      <c r="B627" s="72"/>
      <c r="C627" s="72"/>
      <c r="D627" s="72"/>
      <c r="E627" s="1" t="s">
        <v>70</v>
      </c>
      <c r="F627" s="1">
        <v>8.2000000000000003E-2</v>
      </c>
      <c r="G627" s="74"/>
      <c r="H627" s="72"/>
      <c r="I627" s="74"/>
    </row>
    <row r="628" spans="2:9" x14ac:dyDescent="0.25">
      <c r="B628" s="72"/>
      <c r="C628" s="72"/>
      <c r="D628" s="72"/>
      <c r="E628" s="1" t="s">
        <v>71</v>
      </c>
      <c r="F628" s="1">
        <v>0.23599999999999999</v>
      </c>
      <c r="G628" s="75"/>
      <c r="H628" s="72"/>
      <c r="I628" s="75"/>
    </row>
    <row r="629" spans="2:9" x14ac:dyDescent="0.25">
      <c r="B629" s="72"/>
      <c r="C629" s="72"/>
      <c r="D629" s="72" t="s">
        <v>94</v>
      </c>
      <c r="E629" s="1" t="s">
        <v>3</v>
      </c>
      <c r="F629" s="1">
        <v>0.13600000000000001</v>
      </c>
      <c r="G629" s="73" t="s">
        <v>212</v>
      </c>
      <c r="H629" s="72">
        <f>(F629+F631+F633+F635)/4</f>
        <v>4.4500000000000005E-2</v>
      </c>
      <c r="I629" s="73">
        <f>(H629+H633)/2</f>
        <v>0.371</v>
      </c>
    </row>
    <row r="630" spans="2:9" x14ac:dyDescent="0.25">
      <c r="B630" s="72"/>
      <c r="C630" s="72"/>
      <c r="D630" s="72"/>
      <c r="E630" s="1" t="s">
        <v>4</v>
      </c>
      <c r="F630" s="1">
        <v>1.4790000000000001</v>
      </c>
      <c r="G630" s="74"/>
      <c r="H630" s="72"/>
      <c r="I630" s="74"/>
    </row>
    <row r="631" spans="2:9" x14ac:dyDescent="0.25">
      <c r="B631" s="72"/>
      <c r="C631" s="72"/>
      <c r="D631" s="72"/>
      <c r="E631" s="1" t="s">
        <v>5</v>
      </c>
      <c r="F631" s="1">
        <v>2.8000000000000001E-2</v>
      </c>
      <c r="G631" s="74"/>
      <c r="H631" s="72"/>
      <c r="I631" s="74"/>
    </row>
    <row r="632" spans="2:9" x14ac:dyDescent="0.25">
      <c r="B632" s="72"/>
      <c r="C632" s="72"/>
      <c r="D632" s="72"/>
      <c r="E632" s="1" t="s">
        <v>6</v>
      </c>
      <c r="F632" s="1">
        <v>0.71</v>
      </c>
      <c r="G632" s="75"/>
      <c r="H632" s="72"/>
      <c r="I632" s="74"/>
    </row>
    <row r="633" spans="2:9" x14ac:dyDescent="0.25">
      <c r="B633" s="72"/>
      <c r="C633" s="72"/>
      <c r="D633" s="72"/>
      <c r="E633" s="1" t="s">
        <v>63</v>
      </c>
      <c r="F633" s="1">
        <v>1E-3</v>
      </c>
      <c r="G633" s="73" t="s">
        <v>213</v>
      </c>
      <c r="H633" s="72">
        <f>(F630+F632+F634+F636)/4</f>
        <v>0.69750000000000001</v>
      </c>
      <c r="I633" s="74"/>
    </row>
    <row r="634" spans="2:9" x14ac:dyDescent="0.25">
      <c r="B634" s="72"/>
      <c r="C634" s="72"/>
      <c r="D634" s="72"/>
      <c r="E634" s="1" t="s">
        <v>47</v>
      </c>
      <c r="F634" s="1">
        <v>0.46400000000000002</v>
      </c>
      <c r="G634" s="74"/>
      <c r="H634" s="72"/>
      <c r="I634" s="74"/>
    </row>
    <row r="635" spans="2:9" x14ac:dyDescent="0.25">
      <c r="B635" s="72"/>
      <c r="C635" s="72"/>
      <c r="D635" s="72"/>
      <c r="E635" s="1" t="s">
        <v>70</v>
      </c>
      <c r="F635" s="1">
        <v>1.2999999999999999E-2</v>
      </c>
      <c r="G635" s="74"/>
      <c r="H635" s="72"/>
      <c r="I635" s="74"/>
    </row>
    <row r="636" spans="2:9" x14ac:dyDescent="0.25">
      <c r="B636" s="72"/>
      <c r="C636" s="72"/>
      <c r="D636" s="72"/>
      <c r="E636" s="1" t="s">
        <v>71</v>
      </c>
      <c r="F636" s="1">
        <v>0.13700000000000001</v>
      </c>
      <c r="G636" s="75"/>
      <c r="H636" s="72"/>
      <c r="I636" s="75"/>
    </row>
    <row r="637" spans="2:9" x14ac:dyDescent="0.25">
      <c r="B637" s="72"/>
      <c r="C637" s="72" t="s">
        <v>206</v>
      </c>
      <c r="D637" s="72" t="s">
        <v>92</v>
      </c>
      <c r="E637" s="1" t="s">
        <v>3</v>
      </c>
      <c r="F637" s="1">
        <v>0.189</v>
      </c>
      <c r="G637" s="73" t="s">
        <v>212</v>
      </c>
      <c r="H637" s="72">
        <f>(F637+F639+F641+F643)/4</f>
        <v>0.11483977500000001</v>
      </c>
      <c r="I637" s="73">
        <f>(H637+H641)/2</f>
        <v>0.14891988750000001</v>
      </c>
    </row>
    <row r="638" spans="2:9" x14ac:dyDescent="0.25">
      <c r="B638" s="72"/>
      <c r="C638" s="72"/>
      <c r="D638" s="72"/>
      <c r="E638" s="1" t="s">
        <v>4</v>
      </c>
      <c r="F638" s="1">
        <v>0.186</v>
      </c>
      <c r="G638" s="74"/>
      <c r="H638" s="72"/>
      <c r="I638" s="74"/>
    </row>
    <row r="639" spans="2:9" x14ac:dyDescent="0.25">
      <c r="B639" s="72"/>
      <c r="C639" s="72"/>
      <c r="D639" s="72"/>
      <c r="E639" s="1" t="s">
        <v>5</v>
      </c>
      <c r="F639" s="1">
        <v>3.591E-4</v>
      </c>
      <c r="G639" s="74"/>
      <c r="H639" s="72"/>
      <c r="I639" s="74"/>
    </row>
    <row r="640" spans="2:9" x14ac:dyDescent="0.25">
      <c r="B640" s="72"/>
      <c r="C640" s="72"/>
      <c r="D640" s="72"/>
      <c r="E640" s="1" t="s">
        <v>6</v>
      </c>
      <c r="F640" s="1">
        <v>0.19900000000000001</v>
      </c>
      <c r="G640" s="75"/>
      <c r="H640" s="72"/>
      <c r="I640" s="74"/>
    </row>
    <row r="641" spans="2:9" x14ac:dyDescent="0.25">
      <c r="B641" s="72"/>
      <c r="C641" s="72"/>
      <c r="D641" s="72"/>
      <c r="E641" s="1" t="s">
        <v>63</v>
      </c>
      <c r="F641" s="1">
        <v>0.11899999999999999</v>
      </c>
      <c r="G641" s="73" t="s">
        <v>213</v>
      </c>
      <c r="H641" s="72">
        <f>(F638+F640+F642+F644)/4</f>
        <v>0.183</v>
      </c>
      <c r="I641" s="74"/>
    </row>
    <row r="642" spans="2:9" x14ac:dyDescent="0.25">
      <c r="B642" s="72"/>
      <c r="C642" s="72"/>
      <c r="D642" s="72"/>
      <c r="E642" s="1" t="s">
        <v>47</v>
      </c>
      <c r="F642" s="1">
        <v>0.21299999999999999</v>
      </c>
      <c r="G642" s="74"/>
      <c r="H642" s="72"/>
      <c r="I642" s="74"/>
    </row>
    <row r="643" spans="2:9" x14ac:dyDescent="0.25">
      <c r="B643" s="72"/>
      <c r="C643" s="72"/>
      <c r="D643" s="72"/>
      <c r="E643" s="1" t="s">
        <v>70</v>
      </c>
      <c r="F643" s="1">
        <v>0.151</v>
      </c>
      <c r="G643" s="74"/>
      <c r="H643" s="72"/>
      <c r="I643" s="74"/>
    </row>
    <row r="644" spans="2:9" x14ac:dyDescent="0.25">
      <c r="B644" s="72"/>
      <c r="C644" s="72"/>
      <c r="D644" s="72"/>
      <c r="E644" s="1" t="s">
        <v>71</v>
      </c>
      <c r="F644" s="1">
        <v>0.13400000000000001</v>
      </c>
      <c r="G644" s="75"/>
      <c r="H644" s="72"/>
      <c r="I644" s="75"/>
    </row>
    <row r="645" spans="2:9" x14ac:dyDescent="0.25">
      <c r="B645" s="72"/>
      <c r="C645" s="72"/>
      <c r="D645" s="72" t="s">
        <v>198</v>
      </c>
      <c r="E645" s="1" t="s">
        <v>3</v>
      </c>
      <c r="F645" s="1">
        <v>6.0000000000000001E-3</v>
      </c>
      <c r="G645" s="73" t="s">
        <v>212</v>
      </c>
      <c r="H645" s="72">
        <f>(F645+F647+F649+F651)/4</f>
        <v>4.4749999999999998E-2</v>
      </c>
      <c r="I645" s="73">
        <f>(H645+H649)/2</f>
        <v>0.21775000000000003</v>
      </c>
    </row>
    <row r="646" spans="2:9" x14ac:dyDescent="0.25">
      <c r="B646" s="72"/>
      <c r="C646" s="72"/>
      <c r="D646" s="72"/>
      <c r="E646" s="1" t="s">
        <v>4</v>
      </c>
      <c r="F646" s="1">
        <v>0.13800000000000001</v>
      </c>
      <c r="G646" s="74"/>
      <c r="H646" s="72"/>
      <c r="I646" s="74"/>
    </row>
    <row r="647" spans="2:9" x14ac:dyDescent="0.25">
      <c r="B647" s="72"/>
      <c r="C647" s="72"/>
      <c r="D647" s="72"/>
      <c r="E647" s="1" t="s">
        <v>5</v>
      </c>
      <c r="F647" s="1">
        <v>8.9999999999999993E-3</v>
      </c>
      <c r="G647" s="74"/>
      <c r="H647" s="72"/>
      <c r="I647" s="74"/>
    </row>
    <row r="648" spans="2:9" x14ac:dyDescent="0.25">
      <c r="B648" s="72"/>
      <c r="C648" s="72"/>
      <c r="D648" s="72"/>
      <c r="E648" s="1" t="s">
        <v>6</v>
      </c>
      <c r="F648" s="1">
        <v>0.51300000000000001</v>
      </c>
      <c r="G648" s="75"/>
      <c r="H648" s="72"/>
      <c r="I648" s="74"/>
    </row>
    <row r="649" spans="2:9" x14ac:dyDescent="0.25">
      <c r="B649" s="72"/>
      <c r="C649" s="72"/>
      <c r="D649" s="72"/>
      <c r="E649" s="1" t="s">
        <v>63</v>
      </c>
      <c r="F649" s="1">
        <v>0.10299999999999999</v>
      </c>
      <c r="G649" s="73" t="s">
        <v>213</v>
      </c>
      <c r="H649" s="72">
        <f>(F646+F648+F650+F652)/4</f>
        <v>0.39075000000000004</v>
      </c>
      <c r="I649" s="74"/>
    </row>
    <row r="650" spans="2:9" x14ac:dyDescent="0.25">
      <c r="B650" s="72"/>
      <c r="C650" s="72"/>
      <c r="D650" s="72"/>
      <c r="E650" s="1" t="s">
        <v>47</v>
      </c>
      <c r="F650" s="1">
        <v>0.23300000000000001</v>
      </c>
      <c r="G650" s="74"/>
      <c r="H650" s="72"/>
      <c r="I650" s="74"/>
    </row>
    <row r="651" spans="2:9" x14ac:dyDescent="0.25">
      <c r="B651" s="72"/>
      <c r="C651" s="72"/>
      <c r="D651" s="72"/>
      <c r="E651" s="1" t="s">
        <v>70</v>
      </c>
      <c r="F651" s="1">
        <v>6.0999999999999999E-2</v>
      </c>
      <c r="G651" s="74"/>
      <c r="H651" s="72"/>
      <c r="I651" s="74"/>
    </row>
    <row r="652" spans="2:9" x14ac:dyDescent="0.25">
      <c r="B652" s="72"/>
      <c r="C652" s="72"/>
      <c r="D652" s="72"/>
      <c r="E652" s="1" t="s">
        <v>71</v>
      </c>
      <c r="F652" s="1">
        <v>0.67900000000000005</v>
      </c>
      <c r="G652" s="75"/>
      <c r="H652" s="72"/>
      <c r="I652" s="75"/>
    </row>
    <row r="653" spans="2:9" x14ac:dyDescent="0.25">
      <c r="B653" s="72"/>
      <c r="C653" s="72"/>
      <c r="D653" s="72" t="s">
        <v>2</v>
      </c>
      <c r="E653" s="1" t="s">
        <v>3</v>
      </c>
      <c r="F653" s="1">
        <v>1.0999999999999999E-2</v>
      </c>
      <c r="G653" s="73" t="s">
        <v>212</v>
      </c>
      <c r="H653" s="72">
        <f>(F653+F655+F657+F659)/4</f>
        <v>2.1749999999999999E-2</v>
      </c>
      <c r="I653" s="73">
        <f>(H653+H657)/2</f>
        <v>0.33374999999999999</v>
      </c>
    </row>
    <row r="654" spans="2:9" x14ac:dyDescent="0.25">
      <c r="B654" s="72"/>
      <c r="C654" s="72"/>
      <c r="D654" s="72"/>
      <c r="E654" s="1" t="s">
        <v>4</v>
      </c>
      <c r="F654" s="1">
        <v>1.843</v>
      </c>
      <c r="G654" s="74"/>
      <c r="H654" s="72"/>
      <c r="I654" s="74"/>
    </row>
    <row r="655" spans="2:9" x14ac:dyDescent="0.25">
      <c r="B655" s="72"/>
      <c r="C655" s="72"/>
      <c r="D655" s="72"/>
      <c r="E655" s="1" t="s">
        <v>5</v>
      </c>
      <c r="F655" s="1">
        <v>0.01</v>
      </c>
      <c r="G655" s="74"/>
      <c r="H655" s="72"/>
      <c r="I655" s="74"/>
    </row>
    <row r="656" spans="2:9" x14ac:dyDescent="0.25">
      <c r="B656" s="72"/>
      <c r="C656" s="72"/>
      <c r="D656" s="72"/>
      <c r="E656" s="1" t="s">
        <v>6</v>
      </c>
      <c r="F656" s="1">
        <v>0.17</v>
      </c>
      <c r="G656" s="75"/>
      <c r="H656" s="72"/>
      <c r="I656" s="74"/>
    </row>
    <row r="657" spans="2:9" x14ac:dyDescent="0.25">
      <c r="B657" s="72"/>
      <c r="C657" s="72"/>
      <c r="D657" s="72"/>
      <c r="E657" s="1" t="s">
        <v>63</v>
      </c>
      <c r="F657" s="1">
        <v>2.1000000000000001E-2</v>
      </c>
      <c r="G657" s="73" t="s">
        <v>213</v>
      </c>
      <c r="H657" s="72">
        <f>(F654+F656+F658+F660)/4</f>
        <v>0.64574999999999994</v>
      </c>
      <c r="I657" s="74"/>
    </row>
    <row r="658" spans="2:9" x14ac:dyDescent="0.25">
      <c r="B658" s="72"/>
      <c r="C658" s="72"/>
      <c r="D658" s="72"/>
      <c r="E658" s="1" t="s">
        <v>47</v>
      </c>
      <c r="F658" s="1">
        <v>0.14699999999999999</v>
      </c>
      <c r="G658" s="74"/>
      <c r="H658" s="72"/>
      <c r="I658" s="74"/>
    </row>
    <row r="659" spans="2:9" x14ac:dyDescent="0.25">
      <c r="B659" s="72"/>
      <c r="C659" s="72"/>
      <c r="D659" s="72"/>
      <c r="E659" s="1" t="s">
        <v>70</v>
      </c>
      <c r="F659" s="1">
        <v>4.4999999999999998E-2</v>
      </c>
      <c r="G659" s="74"/>
      <c r="H659" s="72"/>
      <c r="I659" s="74"/>
    </row>
    <row r="660" spans="2:9" x14ac:dyDescent="0.25">
      <c r="B660" s="72"/>
      <c r="C660" s="72"/>
      <c r="D660" s="72"/>
      <c r="E660" s="1" t="s">
        <v>71</v>
      </c>
      <c r="F660" s="1">
        <v>0.42299999999999999</v>
      </c>
      <c r="G660" s="75"/>
      <c r="H660" s="72"/>
      <c r="I660" s="75"/>
    </row>
    <row r="661" spans="2:9" x14ac:dyDescent="0.25">
      <c r="B661" s="72"/>
      <c r="C661" s="72"/>
      <c r="D661" s="72" t="s">
        <v>93</v>
      </c>
      <c r="E661" s="1" t="s">
        <v>3</v>
      </c>
      <c r="F661" s="1">
        <v>3.0670000000000002</v>
      </c>
      <c r="G661" s="73" t="s">
        <v>212</v>
      </c>
      <c r="H661" s="72">
        <f>(F661+F663+F665+F667)/4</f>
        <v>1.1092500000000001</v>
      </c>
      <c r="I661" s="73">
        <f>(H661+H665)/2</f>
        <v>1.2885</v>
      </c>
    </row>
    <row r="662" spans="2:9" x14ac:dyDescent="0.25">
      <c r="B662" s="72"/>
      <c r="C662" s="72"/>
      <c r="D662" s="72"/>
      <c r="E662" s="1" t="s">
        <v>4</v>
      </c>
      <c r="F662" s="1">
        <v>1.4610000000000001</v>
      </c>
      <c r="G662" s="74"/>
      <c r="H662" s="72"/>
      <c r="I662" s="74"/>
    </row>
    <row r="663" spans="2:9" x14ac:dyDescent="0.25">
      <c r="B663" s="72"/>
      <c r="C663" s="72"/>
      <c r="D663" s="72"/>
      <c r="E663" s="1" t="s">
        <v>5</v>
      </c>
      <c r="F663" s="1">
        <v>0.46300000000000002</v>
      </c>
      <c r="G663" s="74"/>
      <c r="H663" s="72"/>
      <c r="I663" s="74"/>
    </row>
    <row r="664" spans="2:9" x14ac:dyDescent="0.25">
      <c r="B664" s="72"/>
      <c r="C664" s="72"/>
      <c r="D664" s="72"/>
      <c r="E664" s="1" t="s">
        <v>6</v>
      </c>
      <c r="F664" s="1">
        <v>1.653</v>
      </c>
      <c r="G664" s="75"/>
      <c r="H664" s="72"/>
      <c r="I664" s="74"/>
    </row>
    <row r="665" spans="2:9" x14ac:dyDescent="0.25">
      <c r="B665" s="72"/>
      <c r="C665" s="72"/>
      <c r="D665" s="72"/>
      <c r="E665" s="1" t="s">
        <v>63</v>
      </c>
      <c r="F665" s="1">
        <v>7.4999999999999997E-2</v>
      </c>
      <c r="G665" s="73" t="s">
        <v>213</v>
      </c>
      <c r="H665" s="72">
        <f>(F662+F664+F666+F668)/4</f>
        <v>1.4677499999999999</v>
      </c>
      <c r="I665" s="74"/>
    </row>
    <row r="666" spans="2:9" x14ac:dyDescent="0.25">
      <c r="B666" s="72"/>
      <c r="C666" s="72"/>
      <c r="D666" s="72"/>
      <c r="E666" s="1" t="s">
        <v>47</v>
      </c>
      <c r="F666" s="1">
        <v>0.747</v>
      </c>
      <c r="G666" s="74"/>
      <c r="H666" s="72"/>
      <c r="I666" s="74"/>
    </row>
    <row r="667" spans="2:9" x14ac:dyDescent="0.25">
      <c r="B667" s="72"/>
      <c r="C667" s="72"/>
      <c r="D667" s="72"/>
      <c r="E667" s="1" t="s">
        <v>70</v>
      </c>
      <c r="F667" s="1">
        <v>0.83199999999999996</v>
      </c>
      <c r="G667" s="74"/>
      <c r="H667" s="72"/>
      <c r="I667" s="74"/>
    </row>
    <row r="668" spans="2:9" x14ac:dyDescent="0.25">
      <c r="B668" s="72"/>
      <c r="C668" s="72"/>
      <c r="D668" s="72"/>
      <c r="E668" s="1" t="s">
        <v>71</v>
      </c>
      <c r="F668" s="1">
        <v>2.0099999999999998</v>
      </c>
      <c r="G668" s="75"/>
      <c r="H668" s="72"/>
      <c r="I668" s="75"/>
    </row>
    <row r="669" spans="2:9" x14ac:dyDescent="0.25">
      <c r="B669" s="72"/>
      <c r="C669" s="72"/>
      <c r="D669" s="72" t="s">
        <v>94</v>
      </c>
      <c r="E669" s="1" t="s">
        <v>3</v>
      </c>
      <c r="F669" s="1">
        <v>0.254</v>
      </c>
      <c r="G669" s="73" t="s">
        <v>212</v>
      </c>
      <c r="H669" s="72">
        <f>(F669+F671+F673+F675)/4</f>
        <v>0.27775</v>
      </c>
      <c r="I669" s="73">
        <f>(H669+H673)/2</f>
        <v>0.62487499999999996</v>
      </c>
    </row>
    <row r="670" spans="2:9" x14ac:dyDescent="0.25">
      <c r="B670" s="72"/>
      <c r="C670" s="72"/>
      <c r="D670" s="72"/>
      <c r="E670" s="1" t="s">
        <v>4</v>
      </c>
      <c r="F670" s="1">
        <v>0.7</v>
      </c>
      <c r="G670" s="74"/>
      <c r="H670" s="72"/>
      <c r="I670" s="74"/>
    </row>
    <row r="671" spans="2:9" x14ac:dyDescent="0.25">
      <c r="B671" s="72"/>
      <c r="C671" s="72"/>
      <c r="D671" s="72"/>
      <c r="E671" s="1" t="s">
        <v>5</v>
      </c>
      <c r="F671" s="1">
        <v>0.69199999999999995</v>
      </c>
      <c r="G671" s="74"/>
      <c r="H671" s="72"/>
      <c r="I671" s="74"/>
    </row>
    <row r="672" spans="2:9" x14ac:dyDescent="0.25">
      <c r="B672" s="72"/>
      <c r="C672" s="72"/>
      <c r="D672" s="72"/>
      <c r="E672" s="1" t="s">
        <v>6</v>
      </c>
      <c r="F672" s="1">
        <v>0.97299999999999998</v>
      </c>
      <c r="G672" s="75"/>
      <c r="H672" s="72"/>
      <c r="I672" s="74"/>
    </row>
    <row r="673" spans="2:9" x14ac:dyDescent="0.25">
      <c r="B673" s="72"/>
      <c r="C673" s="72"/>
      <c r="D673" s="72"/>
      <c r="E673" s="1" t="s">
        <v>63</v>
      </c>
      <c r="F673" s="1">
        <v>6.5000000000000002E-2</v>
      </c>
      <c r="G673" s="73" t="s">
        <v>213</v>
      </c>
      <c r="H673" s="72">
        <f>(F670+F672+F674+F676)/4</f>
        <v>0.97199999999999998</v>
      </c>
      <c r="I673" s="74"/>
    </row>
    <row r="674" spans="2:9" x14ac:dyDescent="0.25">
      <c r="B674" s="72"/>
      <c r="C674" s="72"/>
      <c r="D674" s="72"/>
      <c r="E674" s="1" t="s">
        <v>47</v>
      </c>
      <c r="F674" s="1">
        <v>0.71699999999999997</v>
      </c>
      <c r="G674" s="74"/>
      <c r="H674" s="72"/>
      <c r="I674" s="74"/>
    </row>
    <row r="675" spans="2:9" x14ac:dyDescent="0.25">
      <c r="B675" s="72"/>
      <c r="C675" s="72"/>
      <c r="D675" s="72"/>
      <c r="E675" s="1" t="s">
        <v>70</v>
      </c>
      <c r="F675" s="1">
        <v>0.1</v>
      </c>
      <c r="G675" s="74"/>
      <c r="H675" s="72"/>
      <c r="I675" s="74"/>
    </row>
    <row r="676" spans="2:9" x14ac:dyDescent="0.25">
      <c r="B676" s="72"/>
      <c r="C676" s="72"/>
      <c r="D676" s="72"/>
      <c r="E676" s="1" t="s">
        <v>71</v>
      </c>
      <c r="F676" s="1">
        <v>1.498</v>
      </c>
      <c r="G676" s="75"/>
      <c r="H676" s="72"/>
      <c r="I676" s="75"/>
    </row>
    <row r="677" spans="2:9" x14ac:dyDescent="0.25">
      <c r="D677" s="73"/>
      <c r="E677" s="1" t="s">
        <v>3</v>
      </c>
      <c r="F677" s="1"/>
      <c r="G677" s="49"/>
      <c r="H677" s="1"/>
      <c r="I677" s="1"/>
    </row>
    <row r="678" spans="2:9" x14ac:dyDescent="0.25">
      <c r="D678" s="74"/>
      <c r="E678" s="1" t="s">
        <v>4</v>
      </c>
      <c r="F678" s="1"/>
      <c r="G678" s="49"/>
      <c r="H678" s="1"/>
      <c r="I678" s="1"/>
    </row>
    <row r="679" spans="2:9" x14ac:dyDescent="0.25">
      <c r="D679" s="74"/>
      <c r="E679" s="1" t="s">
        <v>5</v>
      </c>
      <c r="F679" s="1"/>
      <c r="G679" s="49"/>
      <c r="H679" s="1"/>
      <c r="I679" s="1"/>
    </row>
    <row r="680" spans="2:9" x14ac:dyDescent="0.25">
      <c r="D680" s="74"/>
      <c r="E680" s="1" t="s">
        <v>6</v>
      </c>
      <c r="F680" s="1"/>
      <c r="G680" s="49"/>
      <c r="H680" s="1"/>
      <c r="I680" s="1"/>
    </row>
    <row r="681" spans="2:9" x14ac:dyDescent="0.25">
      <c r="D681" s="74"/>
      <c r="E681" s="1" t="s">
        <v>63</v>
      </c>
      <c r="F681" s="1"/>
      <c r="G681" s="49"/>
      <c r="H681" s="1"/>
      <c r="I681" s="1"/>
    </row>
    <row r="682" spans="2:9" x14ac:dyDescent="0.25">
      <c r="D682" s="74"/>
      <c r="E682" s="1" t="s">
        <v>47</v>
      </c>
      <c r="F682" s="1"/>
      <c r="G682" s="49"/>
      <c r="H682" s="1"/>
      <c r="I682" s="1"/>
    </row>
    <row r="683" spans="2:9" x14ac:dyDescent="0.25">
      <c r="D683" s="74"/>
      <c r="E683" s="1" t="s">
        <v>70</v>
      </c>
      <c r="F683" s="1"/>
      <c r="G683" s="49"/>
      <c r="H683" s="1"/>
      <c r="I683" s="1"/>
    </row>
    <row r="684" spans="2:9" x14ac:dyDescent="0.25">
      <c r="D684" s="75"/>
      <c r="E684" s="1" t="s">
        <v>71</v>
      </c>
      <c r="F684" s="1"/>
      <c r="G684" s="49"/>
      <c r="H684" s="1"/>
      <c r="I684" s="1"/>
    </row>
    <row r="685" spans="2:9" x14ac:dyDescent="0.25">
      <c r="D685" s="73"/>
      <c r="E685" s="1" t="s">
        <v>3</v>
      </c>
      <c r="F685" s="1"/>
      <c r="G685" s="49"/>
      <c r="H685" s="1"/>
      <c r="I685" s="1"/>
    </row>
    <row r="686" spans="2:9" x14ac:dyDescent="0.25">
      <c r="D686" s="74"/>
      <c r="E686" s="1" t="s">
        <v>4</v>
      </c>
      <c r="F686" s="1"/>
      <c r="G686" s="49"/>
      <c r="H686" s="1"/>
      <c r="I686" s="1"/>
    </row>
    <row r="687" spans="2:9" x14ac:dyDescent="0.25">
      <c r="D687" s="74"/>
      <c r="E687" s="1" t="s">
        <v>5</v>
      </c>
      <c r="F687" s="1"/>
      <c r="G687" s="49"/>
      <c r="H687" s="1"/>
      <c r="I687" s="1"/>
    </row>
    <row r="688" spans="2:9" x14ac:dyDescent="0.25">
      <c r="D688" s="74"/>
      <c r="E688" s="1" t="s">
        <v>6</v>
      </c>
      <c r="F688" s="1"/>
      <c r="G688" s="49"/>
      <c r="H688" s="1"/>
      <c r="I688" s="1"/>
    </row>
    <row r="689" spans="4:9" x14ac:dyDescent="0.25">
      <c r="D689" s="74"/>
      <c r="E689" s="1" t="s">
        <v>63</v>
      </c>
      <c r="F689" s="1"/>
      <c r="G689" s="49"/>
      <c r="H689" s="1"/>
      <c r="I689" s="1"/>
    </row>
    <row r="690" spans="4:9" x14ac:dyDescent="0.25">
      <c r="D690" s="74"/>
      <c r="E690" s="1" t="s">
        <v>47</v>
      </c>
      <c r="F690" s="1"/>
      <c r="G690" s="49"/>
      <c r="H690" s="1"/>
      <c r="I690" s="1"/>
    </row>
    <row r="691" spans="4:9" x14ac:dyDescent="0.25">
      <c r="D691" s="74"/>
      <c r="E691" s="1" t="s">
        <v>70</v>
      </c>
      <c r="F691" s="1"/>
      <c r="G691" s="49"/>
      <c r="H691" s="1"/>
      <c r="I691" s="1"/>
    </row>
    <row r="692" spans="4:9" x14ac:dyDescent="0.25">
      <c r="D692" s="75"/>
      <c r="E692" s="1" t="s">
        <v>71</v>
      </c>
      <c r="F692" s="1"/>
      <c r="G692" s="49"/>
      <c r="H692" s="1"/>
      <c r="I692" s="1"/>
    </row>
    <row r="720" spans="9:10" x14ac:dyDescent="0.25">
      <c r="I720" s="11" t="s">
        <v>219</v>
      </c>
      <c r="J720" s="11" t="s">
        <v>220</v>
      </c>
    </row>
    <row r="721" spans="5:10" x14ac:dyDescent="0.25">
      <c r="E721" s="82" t="s">
        <v>207</v>
      </c>
      <c r="F721" s="82" t="s">
        <v>216</v>
      </c>
      <c r="G721" s="82" t="s">
        <v>93</v>
      </c>
      <c r="H721" s="11" t="s">
        <v>217</v>
      </c>
      <c r="I721" s="11">
        <v>4</v>
      </c>
      <c r="J721" s="11">
        <v>0</v>
      </c>
    </row>
    <row r="722" spans="5:10" x14ac:dyDescent="0.25">
      <c r="E722" s="82"/>
      <c r="F722" s="82"/>
      <c r="G722" s="82"/>
      <c r="H722" s="11" t="s">
        <v>218</v>
      </c>
      <c r="I722" s="11">
        <v>4</v>
      </c>
      <c r="J722" s="11">
        <v>1</v>
      </c>
    </row>
    <row r="723" spans="5:10" x14ac:dyDescent="0.25">
      <c r="E723" s="82"/>
      <c r="F723" s="82"/>
      <c r="G723" s="82" t="s">
        <v>94</v>
      </c>
      <c r="H723" s="11" t="s">
        <v>217</v>
      </c>
      <c r="I723" s="11">
        <v>4</v>
      </c>
      <c r="J723" s="11">
        <v>0</v>
      </c>
    </row>
    <row r="724" spans="5:10" x14ac:dyDescent="0.25">
      <c r="E724" s="82"/>
      <c r="F724" s="82"/>
      <c r="G724" s="82"/>
      <c r="H724" s="11" t="s">
        <v>218</v>
      </c>
      <c r="I724" s="11">
        <v>4</v>
      </c>
      <c r="J724" s="11">
        <v>1</v>
      </c>
    </row>
    <row r="725" spans="5:10" x14ac:dyDescent="0.25">
      <c r="E725" s="82"/>
      <c r="F725" s="82"/>
      <c r="G725" s="82" t="s">
        <v>92</v>
      </c>
      <c r="H725" s="11" t="s">
        <v>217</v>
      </c>
      <c r="I725" s="11">
        <v>4</v>
      </c>
      <c r="J725" s="11">
        <v>0</v>
      </c>
    </row>
    <row r="726" spans="5:10" x14ac:dyDescent="0.25">
      <c r="E726" s="82"/>
      <c r="F726" s="82"/>
      <c r="G726" s="82"/>
      <c r="H726" s="11" t="s">
        <v>218</v>
      </c>
      <c r="I726" s="11">
        <v>4</v>
      </c>
      <c r="J726" s="11">
        <v>3</v>
      </c>
    </row>
    <row r="727" spans="5:10" x14ac:dyDescent="0.25">
      <c r="E727" s="82"/>
      <c r="F727" s="82"/>
      <c r="G727" s="82" t="s">
        <v>2</v>
      </c>
      <c r="H727" s="11" t="s">
        <v>217</v>
      </c>
      <c r="I727" s="11">
        <v>1</v>
      </c>
      <c r="J727" s="11">
        <v>0</v>
      </c>
    </row>
    <row r="728" spans="5:10" x14ac:dyDescent="0.25">
      <c r="E728" s="82"/>
      <c r="F728" s="82"/>
      <c r="G728" s="82"/>
      <c r="H728" s="11" t="s">
        <v>218</v>
      </c>
      <c r="I728" s="11">
        <v>4</v>
      </c>
      <c r="J728" s="11">
        <v>4</v>
      </c>
    </row>
    <row r="729" spans="5:10" x14ac:dyDescent="0.25">
      <c r="E729" s="82" t="s">
        <v>222</v>
      </c>
      <c r="F729" s="82" t="s">
        <v>221</v>
      </c>
      <c r="G729" s="82" t="s">
        <v>93</v>
      </c>
      <c r="H729" s="11" t="s">
        <v>217</v>
      </c>
      <c r="I729" s="11">
        <v>0</v>
      </c>
      <c r="J729" s="11">
        <v>0</v>
      </c>
    </row>
    <row r="730" spans="5:10" x14ac:dyDescent="0.25">
      <c r="E730" s="82"/>
      <c r="F730" s="82"/>
      <c r="G730" s="82"/>
      <c r="H730" s="11" t="s">
        <v>218</v>
      </c>
      <c r="I730" s="11">
        <v>3</v>
      </c>
      <c r="J730" s="11">
        <v>3</v>
      </c>
    </row>
    <row r="731" spans="5:10" x14ac:dyDescent="0.25">
      <c r="E731" s="82"/>
      <c r="F731" s="82"/>
      <c r="G731" s="82" t="s">
        <v>94</v>
      </c>
      <c r="H731" s="11" t="s">
        <v>217</v>
      </c>
      <c r="I731" s="11">
        <v>0</v>
      </c>
      <c r="J731" s="11">
        <v>0</v>
      </c>
    </row>
    <row r="732" spans="5:10" x14ac:dyDescent="0.25">
      <c r="E732" s="82"/>
      <c r="F732" s="82"/>
      <c r="G732" s="82"/>
      <c r="H732" s="11" t="s">
        <v>218</v>
      </c>
      <c r="I732" s="11">
        <v>4</v>
      </c>
      <c r="J732" s="11">
        <v>4</v>
      </c>
    </row>
    <row r="733" spans="5:10" x14ac:dyDescent="0.25">
      <c r="E733" s="82"/>
      <c r="F733" s="82"/>
      <c r="G733" s="82" t="s">
        <v>198</v>
      </c>
      <c r="H733" s="11" t="s">
        <v>217</v>
      </c>
      <c r="I733" s="11">
        <v>0</v>
      </c>
      <c r="J733" s="11">
        <v>0</v>
      </c>
    </row>
    <row r="734" spans="5:10" x14ac:dyDescent="0.25">
      <c r="E734" s="82"/>
      <c r="F734" s="82"/>
      <c r="G734" s="82"/>
      <c r="H734" s="11" t="s">
        <v>218</v>
      </c>
      <c r="I734" s="11">
        <v>3</v>
      </c>
      <c r="J734" s="11">
        <v>3</v>
      </c>
    </row>
    <row r="735" spans="5:10" x14ac:dyDescent="0.25">
      <c r="E735" s="82"/>
      <c r="F735" s="82"/>
      <c r="G735" s="82" t="s">
        <v>92</v>
      </c>
      <c r="H735" s="11" t="s">
        <v>217</v>
      </c>
      <c r="I735" s="11">
        <v>0</v>
      </c>
      <c r="J735" s="11">
        <v>0</v>
      </c>
    </row>
    <row r="736" spans="5:10" x14ac:dyDescent="0.25">
      <c r="E736" s="82"/>
      <c r="F736" s="82"/>
      <c r="G736" s="82"/>
      <c r="H736" s="11" t="s">
        <v>218</v>
      </c>
      <c r="I736" s="11">
        <v>3</v>
      </c>
      <c r="J736" s="11">
        <v>3</v>
      </c>
    </row>
    <row r="737" spans="5:10" x14ac:dyDescent="0.25">
      <c r="E737" s="82"/>
      <c r="F737" s="82"/>
      <c r="G737" s="82" t="s">
        <v>2</v>
      </c>
      <c r="H737" s="11" t="s">
        <v>217</v>
      </c>
      <c r="I737" s="11">
        <v>0</v>
      </c>
      <c r="J737" s="11">
        <v>0</v>
      </c>
    </row>
    <row r="738" spans="5:10" x14ac:dyDescent="0.25">
      <c r="E738" s="82"/>
      <c r="F738" s="82"/>
      <c r="G738" s="82"/>
      <c r="H738" s="11" t="s">
        <v>218</v>
      </c>
      <c r="I738" s="11">
        <v>3</v>
      </c>
      <c r="J738" s="11">
        <v>3</v>
      </c>
    </row>
    <row r="739" spans="5:10" x14ac:dyDescent="0.25">
      <c r="E739" s="82" t="s">
        <v>223</v>
      </c>
      <c r="F739" s="82" t="s">
        <v>221</v>
      </c>
      <c r="G739" s="82" t="s">
        <v>93</v>
      </c>
      <c r="H739" s="11" t="s">
        <v>217</v>
      </c>
      <c r="I739" s="11">
        <v>3</v>
      </c>
      <c r="J739" s="11">
        <v>0</v>
      </c>
    </row>
    <row r="740" spans="5:10" x14ac:dyDescent="0.25">
      <c r="E740" s="82"/>
      <c r="F740" s="82"/>
      <c r="G740" s="82"/>
      <c r="H740" s="11" t="s">
        <v>218</v>
      </c>
      <c r="I740" s="11">
        <v>4</v>
      </c>
      <c r="J740" s="11">
        <v>3</v>
      </c>
    </row>
    <row r="741" spans="5:10" x14ac:dyDescent="0.25">
      <c r="E741" s="82"/>
      <c r="F741" s="82"/>
      <c r="G741" s="82" t="s">
        <v>94</v>
      </c>
      <c r="H741" s="11" t="s">
        <v>217</v>
      </c>
      <c r="I741" s="11">
        <v>4</v>
      </c>
      <c r="J741" s="11">
        <v>0</v>
      </c>
    </row>
    <row r="742" spans="5:10" x14ac:dyDescent="0.25">
      <c r="E742" s="82"/>
      <c r="F742" s="82"/>
      <c r="G742" s="82"/>
      <c r="H742" s="11" t="s">
        <v>218</v>
      </c>
      <c r="I742" s="11">
        <v>4</v>
      </c>
      <c r="J742" s="11">
        <v>2</v>
      </c>
    </row>
    <row r="743" spans="5:10" x14ac:dyDescent="0.25">
      <c r="E743" s="82"/>
      <c r="F743" s="82"/>
      <c r="G743" s="82" t="s">
        <v>198</v>
      </c>
      <c r="H743" s="11" t="s">
        <v>217</v>
      </c>
      <c r="I743" s="11">
        <v>1</v>
      </c>
      <c r="J743" s="11">
        <v>0</v>
      </c>
    </row>
    <row r="744" spans="5:10" x14ac:dyDescent="0.25">
      <c r="E744" s="82"/>
      <c r="F744" s="82"/>
      <c r="G744" s="82"/>
      <c r="H744" s="11" t="s">
        <v>218</v>
      </c>
      <c r="I744" s="11">
        <v>4</v>
      </c>
      <c r="J744" s="11">
        <v>3</v>
      </c>
    </row>
    <row r="745" spans="5:10" x14ac:dyDescent="0.25">
      <c r="E745" s="82"/>
      <c r="F745" s="82"/>
      <c r="G745" s="82" t="s">
        <v>92</v>
      </c>
      <c r="H745" s="11" t="s">
        <v>217</v>
      </c>
      <c r="I745" s="11">
        <v>2</v>
      </c>
      <c r="J745" s="11">
        <v>0</v>
      </c>
    </row>
    <row r="746" spans="5:10" x14ac:dyDescent="0.25">
      <c r="E746" s="82"/>
      <c r="F746" s="82"/>
      <c r="G746" s="82"/>
      <c r="H746" s="11" t="s">
        <v>218</v>
      </c>
      <c r="I746" s="11">
        <v>4</v>
      </c>
      <c r="J746" s="11">
        <v>2</v>
      </c>
    </row>
    <row r="747" spans="5:10" x14ac:dyDescent="0.25">
      <c r="E747" s="82"/>
      <c r="F747" s="82"/>
      <c r="G747" s="82" t="s">
        <v>2</v>
      </c>
      <c r="H747" s="11" t="s">
        <v>217</v>
      </c>
      <c r="I747" s="11">
        <v>0</v>
      </c>
      <c r="J747" s="11">
        <v>0</v>
      </c>
    </row>
    <row r="748" spans="5:10" x14ac:dyDescent="0.25">
      <c r="E748" s="82"/>
      <c r="F748" s="82"/>
      <c r="G748" s="82"/>
      <c r="H748" s="11" t="s">
        <v>218</v>
      </c>
      <c r="I748" s="11">
        <v>2</v>
      </c>
      <c r="J748" s="11">
        <v>2</v>
      </c>
    </row>
  </sheetData>
  <sortState xmlns:xlrd2="http://schemas.microsoft.com/office/spreadsheetml/2017/richdata2" ref="J105:K120">
    <sortCondition descending="1" ref="K105:K120"/>
  </sortState>
  <mergeCells count="700">
    <mergeCell ref="G735:G736"/>
    <mergeCell ref="G737:G738"/>
    <mergeCell ref="G733:G734"/>
    <mergeCell ref="F729:F738"/>
    <mergeCell ref="E729:E738"/>
    <mergeCell ref="E739:E748"/>
    <mergeCell ref="F739:F748"/>
    <mergeCell ref="G739:G740"/>
    <mergeCell ref="G741:G742"/>
    <mergeCell ref="G743:G744"/>
    <mergeCell ref="G745:G746"/>
    <mergeCell ref="G747:G748"/>
    <mergeCell ref="G721:G722"/>
    <mergeCell ref="G723:G724"/>
    <mergeCell ref="G725:G726"/>
    <mergeCell ref="G727:G728"/>
    <mergeCell ref="F721:F728"/>
    <mergeCell ref="E721:E728"/>
    <mergeCell ref="G729:G730"/>
    <mergeCell ref="G731:G732"/>
    <mergeCell ref="G665:G668"/>
    <mergeCell ref="I637:I644"/>
    <mergeCell ref="I645:I652"/>
    <mergeCell ref="I653:I660"/>
    <mergeCell ref="I661:I668"/>
    <mergeCell ref="I669:I676"/>
    <mergeCell ref="G645:G648"/>
    <mergeCell ref="H645:H648"/>
    <mergeCell ref="G649:G652"/>
    <mergeCell ref="H649:H652"/>
    <mergeCell ref="G653:G656"/>
    <mergeCell ref="I565:I572"/>
    <mergeCell ref="I573:I580"/>
    <mergeCell ref="I581:I588"/>
    <mergeCell ref="I589:I596"/>
    <mergeCell ref="I597:I604"/>
    <mergeCell ref="I605:I612"/>
    <mergeCell ref="I613:I620"/>
    <mergeCell ref="I621:I628"/>
    <mergeCell ref="I629:I636"/>
    <mergeCell ref="B597:B676"/>
    <mergeCell ref="G565:G568"/>
    <mergeCell ref="G569:G572"/>
    <mergeCell ref="H565:H568"/>
    <mergeCell ref="H569:H572"/>
    <mergeCell ref="G573:G576"/>
    <mergeCell ref="H573:H576"/>
    <mergeCell ref="G577:G580"/>
    <mergeCell ref="H577:H580"/>
    <mergeCell ref="G581:G584"/>
    <mergeCell ref="H581:H584"/>
    <mergeCell ref="G585:G588"/>
    <mergeCell ref="H585:H588"/>
    <mergeCell ref="G589:G592"/>
    <mergeCell ref="H589:H592"/>
    <mergeCell ref="G593:G596"/>
    <mergeCell ref="H593:H596"/>
    <mergeCell ref="G597:G600"/>
    <mergeCell ref="H597:H600"/>
    <mergeCell ref="H665:H668"/>
    <mergeCell ref="G669:G672"/>
    <mergeCell ref="H669:H672"/>
    <mergeCell ref="G673:G676"/>
    <mergeCell ref="H673:H676"/>
    <mergeCell ref="G601:G604"/>
    <mergeCell ref="H601:H604"/>
    <mergeCell ref="G605:G608"/>
    <mergeCell ref="H605:H608"/>
    <mergeCell ref="G609:G612"/>
    <mergeCell ref="D661:D668"/>
    <mergeCell ref="D669:D676"/>
    <mergeCell ref="D677:D684"/>
    <mergeCell ref="D685:D692"/>
    <mergeCell ref="D637:D644"/>
    <mergeCell ref="D645:D652"/>
    <mergeCell ref="D653:D660"/>
    <mergeCell ref="G637:G640"/>
    <mergeCell ref="H637:H640"/>
    <mergeCell ref="D629:D636"/>
    <mergeCell ref="G633:G636"/>
    <mergeCell ref="H633:H636"/>
    <mergeCell ref="G641:G644"/>
    <mergeCell ref="H641:H644"/>
    <mergeCell ref="H653:H656"/>
    <mergeCell ref="G657:G660"/>
    <mergeCell ref="H657:H660"/>
    <mergeCell ref="G661:G664"/>
    <mergeCell ref="H661:H664"/>
    <mergeCell ref="C558:H559"/>
    <mergeCell ref="C565:C596"/>
    <mergeCell ref="C597:C636"/>
    <mergeCell ref="C637:C676"/>
    <mergeCell ref="H609:H612"/>
    <mergeCell ref="G613:G616"/>
    <mergeCell ref="H613:H616"/>
    <mergeCell ref="G617:G620"/>
    <mergeCell ref="H617:H620"/>
    <mergeCell ref="G621:G624"/>
    <mergeCell ref="H621:H624"/>
    <mergeCell ref="G625:G628"/>
    <mergeCell ref="H625:H628"/>
    <mergeCell ref="G629:G632"/>
    <mergeCell ref="H629:H632"/>
    <mergeCell ref="F563:G563"/>
    <mergeCell ref="D565:D572"/>
    <mergeCell ref="D573:D580"/>
    <mergeCell ref="D581:D588"/>
    <mergeCell ref="D589:D596"/>
    <mergeCell ref="D597:D604"/>
    <mergeCell ref="D605:D612"/>
    <mergeCell ref="D613:D620"/>
    <mergeCell ref="D621:D628"/>
    <mergeCell ref="Q538:Q553"/>
    <mergeCell ref="S538:S541"/>
    <mergeCell ref="T538:T553"/>
    <mergeCell ref="D542:D545"/>
    <mergeCell ref="G542:G545"/>
    <mergeCell ref="J542:J545"/>
    <mergeCell ref="M542:M545"/>
    <mergeCell ref="P542:P545"/>
    <mergeCell ref="S542:S545"/>
    <mergeCell ref="D546:D549"/>
    <mergeCell ref="G546:G549"/>
    <mergeCell ref="J546:J549"/>
    <mergeCell ref="M546:M549"/>
    <mergeCell ref="P546:P549"/>
    <mergeCell ref="S546:S549"/>
    <mergeCell ref="D550:D553"/>
    <mergeCell ref="G550:G553"/>
    <mergeCell ref="J550:J553"/>
    <mergeCell ref="M550:M553"/>
    <mergeCell ref="P550:P553"/>
    <mergeCell ref="S550:S553"/>
    <mergeCell ref="C538:C553"/>
    <mergeCell ref="D538:D541"/>
    <mergeCell ref="G538:G541"/>
    <mergeCell ref="H538:H553"/>
    <mergeCell ref="J538:J541"/>
    <mergeCell ref="K538:K553"/>
    <mergeCell ref="L538:L553"/>
    <mergeCell ref="M538:M541"/>
    <mergeCell ref="P538:P541"/>
    <mergeCell ref="Q522:Q537"/>
    <mergeCell ref="S522:S525"/>
    <mergeCell ref="T522:T537"/>
    <mergeCell ref="D526:D529"/>
    <mergeCell ref="G526:G529"/>
    <mergeCell ref="J526:J529"/>
    <mergeCell ref="M526:M529"/>
    <mergeCell ref="P526:P529"/>
    <mergeCell ref="S526:S529"/>
    <mergeCell ref="D530:D533"/>
    <mergeCell ref="G530:G533"/>
    <mergeCell ref="J530:J533"/>
    <mergeCell ref="M530:M533"/>
    <mergeCell ref="P530:P533"/>
    <mergeCell ref="S530:S533"/>
    <mergeCell ref="D534:D537"/>
    <mergeCell ref="G534:G537"/>
    <mergeCell ref="J534:J537"/>
    <mergeCell ref="M534:M537"/>
    <mergeCell ref="P534:P537"/>
    <mergeCell ref="S534:S537"/>
    <mergeCell ref="C522:C537"/>
    <mergeCell ref="D522:D525"/>
    <mergeCell ref="G522:G525"/>
    <mergeCell ref="H522:H537"/>
    <mergeCell ref="J522:J525"/>
    <mergeCell ref="K522:K537"/>
    <mergeCell ref="L522:L537"/>
    <mergeCell ref="M522:M525"/>
    <mergeCell ref="P522:P525"/>
    <mergeCell ref="Q506:Q521"/>
    <mergeCell ref="S506:S509"/>
    <mergeCell ref="T506:T521"/>
    <mergeCell ref="D510:D513"/>
    <mergeCell ref="G510:G513"/>
    <mergeCell ref="J510:J513"/>
    <mergeCell ref="M510:M513"/>
    <mergeCell ref="P510:P513"/>
    <mergeCell ref="S510:S513"/>
    <mergeCell ref="D514:D517"/>
    <mergeCell ref="G514:G517"/>
    <mergeCell ref="J514:J517"/>
    <mergeCell ref="M514:M517"/>
    <mergeCell ref="P514:P517"/>
    <mergeCell ref="S514:S517"/>
    <mergeCell ref="D518:D521"/>
    <mergeCell ref="G518:G521"/>
    <mergeCell ref="J518:J521"/>
    <mergeCell ref="M518:M521"/>
    <mergeCell ref="P518:P521"/>
    <mergeCell ref="S518:S521"/>
    <mergeCell ref="C506:C521"/>
    <mergeCell ref="D506:D509"/>
    <mergeCell ref="G506:G509"/>
    <mergeCell ref="H506:H521"/>
    <mergeCell ref="J506:J509"/>
    <mergeCell ref="K506:K521"/>
    <mergeCell ref="L506:L521"/>
    <mergeCell ref="M506:M509"/>
    <mergeCell ref="P506:P509"/>
    <mergeCell ref="Q490:Q505"/>
    <mergeCell ref="S490:S493"/>
    <mergeCell ref="T490:T505"/>
    <mergeCell ref="D494:D497"/>
    <mergeCell ref="G494:G497"/>
    <mergeCell ref="J494:J497"/>
    <mergeCell ref="M494:M497"/>
    <mergeCell ref="P494:P497"/>
    <mergeCell ref="S494:S497"/>
    <mergeCell ref="D498:D501"/>
    <mergeCell ref="G498:G501"/>
    <mergeCell ref="J498:J501"/>
    <mergeCell ref="M498:M501"/>
    <mergeCell ref="P498:P501"/>
    <mergeCell ref="S498:S501"/>
    <mergeCell ref="D502:D505"/>
    <mergeCell ref="G502:G505"/>
    <mergeCell ref="J502:J505"/>
    <mergeCell ref="M502:M505"/>
    <mergeCell ref="P502:P505"/>
    <mergeCell ref="S502:S505"/>
    <mergeCell ref="C490:C505"/>
    <mergeCell ref="D490:D493"/>
    <mergeCell ref="G490:G493"/>
    <mergeCell ref="H490:H505"/>
    <mergeCell ref="J490:J493"/>
    <mergeCell ref="K490:K505"/>
    <mergeCell ref="L490:L505"/>
    <mergeCell ref="M490:M493"/>
    <mergeCell ref="P490:P493"/>
    <mergeCell ref="Q474:Q489"/>
    <mergeCell ref="S474:S477"/>
    <mergeCell ref="T474:T489"/>
    <mergeCell ref="D478:D481"/>
    <mergeCell ref="G478:G481"/>
    <mergeCell ref="J478:J481"/>
    <mergeCell ref="M478:M481"/>
    <mergeCell ref="P478:P481"/>
    <mergeCell ref="S478:S481"/>
    <mergeCell ref="D482:D485"/>
    <mergeCell ref="G482:G485"/>
    <mergeCell ref="J482:J485"/>
    <mergeCell ref="M482:M485"/>
    <mergeCell ref="P482:P485"/>
    <mergeCell ref="S482:S485"/>
    <mergeCell ref="D486:D489"/>
    <mergeCell ref="G486:G489"/>
    <mergeCell ref="J486:J489"/>
    <mergeCell ref="M486:M489"/>
    <mergeCell ref="P486:P489"/>
    <mergeCell ref="S486:S489"/>
    <mergeCell ref="C474:C489"/>
    <mergeCell ref="D474:D477"/>
    <mergeCell ref="G474:G477"/>
    <mergeCell ref="H474:H489"/>
    <mergeCell ref="J474:J477"/>
    <mergeCell ref="K474:K489"/>
    <mergeCell ref="L474:L489"/>
    <mergeCell ref="M474:M477"/>
    <mergeCell ref="P474:P477"/>
    <mergeCell ref="Q458:Q473"/>
    <mergeCell ref="S458:S461"/>
    <mergeCell ref="T458:T473"/>
    <mergeCell ref="D462:D465"/>
    <mergeCell ref="G462:G465"/>
    <mergeCell ref="J462:J465"/>
    <mergeCell ref="M462:M465"/>
    <mergeCell ref="P462:P465"/>
    <mergeCell ref="S462:S465"/>
    <mergeCell ref="D466:D469"/>
    <mergeCell ref="G466:G469"/>
    <mergeCell ref="J466:J469"/>
    <mergeCell ref="M466:M469"/>
    <mergeCell ref="P466:P469"/>
    <mergeCell ref="S466:S469"/>
    <mergeCell ref="D470:D473"/>
    <mergeCell ref="G470:G473"/>
    <mergeCell ref="J470:J473"/>
    <mergeCell ref="M470:M473"/>
    <mergeCell ref="P470:P473"/>
    <mergeCell ref="S470:S473"/>
    <mergeCell ref="C458:C473"/>
    <mergeCell ref="D458:D461"/>
    <mergeCell ref="G458:G461"/>
    <mergeCell ref="H458:H473"/>
    <mergeCell ref="J458:J461"/>
    <mergeCell ref="K458:K473"/>
    <mergeCell ref="L458:L473"/>
    <mergeCell ref="M458:M461"/>
    <mergeCell ref="P458:P461"/>
    <mergeCell ref="D89:D92"/>
    <mergeCell ref="C13:C20"/>
    <mergeCell ref="C21:C44"/>
    <mergeCell ref="C45:C68"/>
    <mergeCell ref="C69:C92"/>
    <mergeCell ref="D61:D64"/>
    <mergeCell ref="D65:D68"/>
    <mergeCell ref="D69:D72"/>
    <mergeCell ref="D73:D76"/>
    <mergeCell ref="D77:D80"/>
    <mergeCell ref="D81:D84"/>
    <mergeCell ref="D37:D40"/>
    <mergeCell ref="D41:D44"/>
    <mergeCell ref="D45:D48"/>
    <mergeCell ref="D49:D52"/>
    <mergeCell ref="D53:D56"/>
    <mergeCell ref="D57:D60"/>
    <mergeCell ref="D13:D16"/>
    <mergeCell ref="D17:D20"/>
    <mergeCell ref="D21:D24"/>
    <mergeCell ref="D25:D28"/>
    <mergeCell ref="D29:D32"/>
    <mergeCell ref="D33:D36"/>
    <mergeCell ref="D85:D88"/>
    <mergeCell ref="I33:I36"/>
    <mergeCell ref="I37:I40"/>
    <mergeCell ref="I41:I44"/>
    <mergeCell ref="I45:I48"/>
    <mergeCell ref="I49:I52"/>
    <mergeCell ref="I13:I16"/>
    <mergeCell ref="I17:I20"/>
    <mergeCell ref="I21:I24"/>
    <mergeCell ref="I25:I28"/>
    <mergeCell ref="I29:I32"/>
    <mergeCell ref="I73:I76"/>
    <mergeCell ref="I77:I80"/>
    <mergeCell ref="I81:I84"/>
    <mergeCell ref="I85:I88"/>
    <mergeCell ref="I89:I92"/>
    <mergeCell ref="I53:I56"/>
    <mergeCell ref="I57:I60"/>
    <mergeCell ref="I61:I64"/>
    <mergeCell ref="I65:I68"/>
    <mergeCell ref="I69:I72"/>
    <mergeCell ref="C117:C124"/>
    <mergeCell ref="F117:F124"/>
    <mergeCell ref="C125:C132"/>
    <mergeCell ref="F125:F132"/>
    <mergeCell ref="C133:C140"/>
    <mergeCell ref="F133:F140"/>
    <mergeCell ref="E99:F99"/>
    <mergeCell ref="C101:C108"/>
    <mergeCell ref="F101:F108"/>
    <mergeCell ref="C109:C116"/>
    <mergeCell ref="F109:F116"/>
    <mergeCell ref="C165:C172"/>
    <mergeCell ref="F165:F172"/>
    <mergeCell ref="C173:C180"/>
    <mergeCell ref="F173:F180"/>
    <mergeCell ref="C181:C188"/>
    <mergeCell ref="F181:F188"/>
    <mergeCell ref="C141:C148"/>
    <mergeCell ref="F141:F148"/>
    <mergeCell ref="C149:C156"/>
    <mergeCell ref="F149:F156"/>
    <mergeCell ref="C157:C164"/>
    <mergeCell ref="F157:F164"/>
    <mergeCell ref="C213:C220"/>
    <mergeCell ref="C221:C228"/>
    <mergeCell ref="F213:F220"/>
    <mergeCell ref="F221:F228"/>
    <mergeCell ref="C189:C196"/>
    <mergeCell ref="F189:F196"/>
    <mergeCell ref="C197:C204"/>
    <mergeCell ref="F197:F204"/>
    <mergeCell ref="C205:C212"/>
    <mergeCell ref="F205:F212"/>
    <mergeCell ref="T238:T253"/>
    <mergeCell ref="D242:D245"/>
    <mergeCell ref="G242:G245"/>
    <mergeCell ref="J242:J245"/>
    <mergeCell ref="M242:M245"/>
    <mergeCell ref="P242:P245"/>
    <mergeCell ref="S242:S245"/>
    <mergeCell ref="D246:D249"/>
    <mergeCell ref="G246:G249"/>
    <mergeCell ref="J246:J249"/>
    <mergeCell ref="M246:M249"/>
    <mergeCell ref="P246:P249"/>
    <mergeCell ref="S246:S249"/>
    <mergeCell ref="D250:D253"/>
    <mergeCell ref="G250:G253"/>
    <mergeCell ref="K238:K253"/>
    <mergeCell ref="L238:L253"/>
    <mergeCell ref="M238:M241"/>
    <mergeCell ref="P238:P241"/>
    <mergeCell ref="Q238:Q253"/>
    <mergeCell ref="M250:M253"/>
    <mergeCell ref="P250:P253"/>
    <mergeCell ref="D238:D241"/>
    <mergeCell ref="S250:S253"/>
    <mergeCell ref="C238:C253"/>
    <mergeCell ref="G238:G241"/>
    <mergeCell ref="H238:H253"/>
    <mergeCell ref="J238:J241"/>
    <mergeCell ref="J250:J253"/>
    <mergeCell ref="S238:S241"/>
    <mergeCell ref="C254:C269"/>
    <mergeCell ref="D254:D257"/>
    <mergeCell ref="G254:G257"/>
    <mergeCell ref="H254:H269"/>
    <mergeCell ref="J254:J257"/>
    <mergeCell ref="K254:K269"/>
    <mergeCell ref="L254:L269"/>
    <mergeCell ref="M254:M257"/>
    <mergeCell ref="P254:P257"/>
    <mergeCell ref="T254:T269"/>
    <mergeCell ref="D258:D261"/>
    <mergeCell ref="G258:G261"/>
    <mergeCell ref="J258:J261"/>
    <mergeCell ref="M258:M261"/>
    <mergeCell ref="P258:P261"/>
    <mergeCell ref="S258:S261"/>
    <mergeCell ref="D262:D265"/>
    <mergeCell ref="G262:G265"/>
    <mergeCell ref="J262:J265"/>
    <mergeCell ref="M262:M265"/>
    <mergeCell ref="P262:P265"/>
    <mergeCell ref="S262:S265"/>
    <mergeCell ref="D266:D269"/>
    <mergeCell ref="G266:G269"/>
    <mergeCell ref="J266:J269"/>
    <mergeCell ref="Q254:Q269"/>
    <mergeCell ref="S254:S257"/>
    <mergeCell ref="M266:M269"/>
    <mergeCell ref="P266:P269"/>
    <mergeCell ref="S266:S269"/>
    <mergeCell ref="T270:T285"/>
    <mergeCell ref="D274:D277"/>
    <mergeCell ref="G274:G277"/>
    <mergeCell ref="J274:J277"/>
    <mergeCell ref="M274:M277"/>
    <mergeCell ref="P274:P277"/>
    <mergeCell ref="S274:S277"/>
    <mergeCell ref="D278:D281"/>
    <mergeCell ref="G278:G281"/>
    <mergeCell ref="J278:J281"/>
    <mergeCell ref="M278:M281"/>
    <mergeCell ref="P278:P281"/>
    <mergeCell ref="S278:S281"/>
    <mergeCell ref="D282:D285"/>
    <mergeCell ref="G282:G285"/>
    <mergeCell ref="K270:K285"/>
    <mergeCell ref="L270:L285"/>
    <mergeCell ref="M270:M273"/>
    <mergeCell ref="P270:P273"/>
    <mergeCell ref="Q270:Q285"/>
    <mergeCell ref="M282:M285"/>
    <mergeCell ref="P282:P285"/>
    <mergeCell ref="D270:D273"/>
    <mergeCell ref="S282:S285"/>
    <mergeCell ref="Q286:Q301"/>
    <mergeCell ref="S286:S289"/>
    <mergeCell ref="M298:M301"/>
    <mergeCell ref="P298:P301"/>
    <mergeCell ref="S298:S301"/>
    <mergeCell ref="C270:C285"/>
    <mergeCell ref="G270:G273"/>
    <mergeCell ref="H270:H285"/>
    <mergeCell ref="J270:J273"/>
    <mergeCell ref="J282:J285"/>
    <mergeCell ref="S270:S273"/>
    <mergeCell ref="C286:C301"/>
    <mergeCell ref="D286:D289"/>
    <mergeCell ref="G286:G289"/>
    <mergeCell ref="H286:H301"/>
    <mergeCell ref="J286:J289"/>
    <mergeCell ref="K286:K301"/>
    <mergeCell ref="L286:L301"/>
    <mergeCell ref="M286:M289"/>
    <mergeCell ref="P286:P289"/>
    <mergeCell ref="C302:C317"/>
    <mergeCell ref="D302:D305"/>
    <mergeCell ref="G302:G305"/>
    <mergeCell ref="H302:H317"/>
    <mergeCell ref="J302:J305"/>
    <mergeCell ref="J314:J317"/>
    <mergeCell ref="T286:T301"/>
    <mergeCell ref="D290:D293"/>
    <mergeCell ref="G290:G293"/>
    <mergeCell ref="J290:J293"/>
    <mergeCell ref="M290:M293"/>
    <mergeCell ref="P290:P293"/>
    <mergeCell ref="S290:S293"/>
    <mergeCell ref="D294:D297"/>
    <mergeCell ref="G294:G297"/>
    <mergeCell ref="J294:J297"/>
    <mergeCell ref="M294:M297"/>
    <mergeCell ref="P294:P297"/>
    <mergeCell ref="S294:S297"/>
    <mergeCell ref="D298:D301"/>
    <mergeCell ref="G298:G301"/>
    <mergeCell ref="J298:J301"/>
    <mergeCell ref="S314:S317"/>
    <mergeCell ref="S302:S305"/>
    <mergeCell ref="T302:T317"/>
    <mergeCell ref="D306:D309"/>
    <mergeCell ref="G306:G309"/>
    <mergeCell ref="J306:J309"/>
    <mergeCell ref="M306:M309"/>
    <mergeCell ref="P306:P309"/>
    <mergeCell ref="S306:S309"/>
    <mergeCell ref="D310:D313"/>
    <mergeCell ref="G310:G313"/>
    <mergeCell ref="J310:J313"/>
    <mergeCell ref="M310:M313"/>
    <mergeCell ref="P310:P313"/>
    <mergeCell ref="S310:S313"/>
    <mergeCell ref="D314:D317"/>
    <mergeCell ref="G314:G317"/>
    <mergeCell ref="K302:K317"/>
    <mergeCell ref="L302:L317"/>
    <mergeCell ref="M302:M305"/>
    <mergeCell ref="P302:P305"/>
    <mergeCell ref="Q302:Q317"/>
    <mergeCell ref="M314:M317"/>
    <mergeCell ref="P314:P317"/>
    <mergeCell ref="C353:C368"/>
    <mergeCell ref="D353:D356"/>
    <mergeCell ref="G353:G356"/>
    <mergeCell ref="H353:H368"/>
    <mergeCell ref="J353:J356"/>
    <mergeCell ref="K353:K368"/>
    <mergeCell ref="L353:L368"/>
    <mergeCell ref="M353:M356"/>
    <mergeCell ref="P353:P356"/>
    <mergeCell ref="Q353:Q368"/>
    <mergeCell ref="S353:S356"/>
    <mergeCell ref="T353:T368"/>
    <mergeCell ref="D357:D360"/>
    <mergeCell ref="G357:G360"/>
    <mergeCell ref="J357:J360"/>
    <mergeCell ref="M357:M360"/>
    <mergeCell ref="P357:P360"/>
    <mergeCell ref="S357:S360"/>
    <mergeCell ref="D361:D364"/>
    <mergeCell ref="G361:G364"/>
    <mergeCell ref="J361:J364"/>
    <mergeCell ref="M361:M364"/>
    <mergeCell ref="P361:P364"/>
    <mergeCell ref="S361:S364"/>
    <mergeCell ref="D365:D368"/>
    <mergeCell ref="G365:G368"/>
    <mergeCell ref="J365:J368"/>
    <mergeCell ref="M365:M368"/>
    <mergeCell ref="P365:P368"/>
    <mergeCell ref="S365:S368"/>
    <mergeCell ref="C369:C384"/>
    <mergeCell ref="D369:D372"/>
    <mergeCell ref="G369:G372"/>
    <mergeCell ref="H369:H384"/>
    <mergeCell ref="J369:J372"/>
    <mergeCell ref="K369:K384"/>
    <mergeCell ref="L369:L384"/>
    <mergeCell ref="M369:M372"/>
    <mergeCell ref="P369:P372"/>
    <mergeCell ref="L385:L400"/>
    <mergeCell ref="M385:M388"/>
    <mergeCell ref="P385:P388"/>
    <mergeCell ref="Q369:Q384"/>
    <mergeCell ref="S369:S372"/>
    <mergeCell ref="T369:T384"/>
    <mergeCell ref="D373:D376"/>
    <mergeCell ref="G373:G376"/>
    <mergeCell ref="J373:J376"/>
    <mergeCell ref="M373:M376"/>
    <mergeCell ref="P373:P376"/>
    <mergeCell ref="S373:S376"/>
    <mergeCell ref="D377:D380"/>
    <mergeCell ref="G377:G380"/>
    <mergeCell ref="J377:J380"/>
    <mergeCell ref="M377:M380"/>
    <mergeCell ref="P377:P380"/>
    <mergeCell ref="S377:S380"/>
    <mergeCell ref="D381:D384"/>
    <mergeCell ref="G381:G384"/>
    <mergeCell ref="J381:J384"/>
    <mergeCell ref="M381:M384"/>
    <mergeCell ref="P381:P384"/>
    <mergeCell ref="S381:S384"/>
    <mergeCell ref="P401:P404"/>
    <mergeCell ref="Q385:Q400"/>
    <mergeCell ref="S385:S388"/>
    <mergeCell ref="T385:T400"/>
    <mergeCell ref="D389:D392"/>
    <mergeCell ref="G389:G392"/>
    <mergeCell ref="J389:J392"/>
    <mergeCell ref="M389:M392"/>
    <mergeCell ref="P389:P392"/>
    <mergeCell ref="S389:S392"/>
    <mergeCell ref="D393:D396"/>
    <mergeCell ref="G393:G396"/>
    <mergeCell ref="J393:J396"/>
    <mergeCell ref="M393:M396"/>
    <mergeCell ref="P393:P396"/>
    <mergeCell ref="S393:S396"/>
    <mergeCell ref="D397:D400"/>
    <mergeCell ref="G397:G400"/>
    <mergeCell ref="J397:J400"/>
    <mergeCell ref="M397:M400"/>
    <mergeCell ref="P397:P400"/>
    <mergeCell ref="S397:S400"/>
    <mergeCell ref="D385:D388"/>
    <mergeCell ref="G385:G388"/>
    <mergeCell ref="P417:P420"/>
    <mergeCell ref="Q401:Q416"/>
    <mergeCell ref="S401:S404"/>
    <mergeCell ref="T401:T416"/>
    <mergeCell ref="D405:D408"/>
    <mergeCell ref="G405:G408"/>
    <mergeCell ref="J405:J408"/>
    <mergeCell ref="M405:M408"/>
    <mergeCell ref="P405:P408"/>
    <mergeCell ref="S405:S408"/>
    <mergeCell ref="D409:D412"/>
    <mergeCell ref="G409:G412"/>
    <mergeCell ref="J409:J412"/>
    <mergeCell ref="M409:M412"/>
    <mergeCell ref="P409:P412"/>
    <mergeCell ref="S409:S412"/>
    <mergeCell ref="D413:D416"/>
    <mergeCell ref="G413:G416"/>
    <mergeCell ref="J413:J416"/>
    <mergeCell ref="M413:M416"/>
    <mergeCell ref="P413:P416"/>
    <mergeCell ref="S413:S416"/>
    <mergeCell ref="D401:D404"/>
    <mergeCell ref="G401:G404"/>
    <mergeCell ref="Q417:Q432"/>
    <mergeCell ref="S417:S420"/>
    <mergeCell ref="T417:T432"/>
    <mergeCell ref="D421:D424"/>
    <mergeCell ref="G421:G424"/>
    <mergeCell ref="J421:J424"/>
    <mergeCell ref="M421:M424"/>
    <mergeCell ref="P421:P424"/>
    <mergeCell ref="S421:S424"/>
    <mergeCell ref="D425:D428"/>
    <mergeCell ref="G425:G428"/>
    <mergeCell ref="J425:J428"/>
    <mergeCell ref="M425:M428"/>
    <mergeCell ref="P425:P428"/>
    <mergeCell ref="S425:S428"/>
    <mergeCell ref="D429:D432"/>
    <mergeCell ref="G429:G432"/>
    <mergeCell ref="J429:J432"/>
    <mergeCell ref="M429:M432"/>
    <mergeCell ref="P429:P432"/>
    <mergeCell ref="S429:S432"/>
    <mergeCell ref="D417:D420"/>
    <mergeCell ref="G417:G420"/>
    <mergeCell ref="H417:H432"/>
    <mergeCell ref="C344:O346"/>
    <mergeCell ref="C433:C448"/>
    <mergeCell ref="D433:D436"/>
    <mergeCell ref="G433:G436"/>
    <mergeCell ref="H433:H448"/>
    <mergeCell ref="J433:J436"/>
    <mergeCell ref="K433:K448"/>
    <mergeCell ref="L433:L448"/>
    <mergeCell ref="M433:M436"/>
    <mergeCell ref="C417:C432"/>
    <mergeCell ref="J417:J420"/>
    <mergeCell ref="K417:K432"/>
    <mergeCell ref="L417:L432"/>
    <mergeCell ref="M417:M420"/>
    <mergeCell ref="C401:C416"/>
    <mergeCell ref="H401:H416"/>
    <mergeCell ref="J401:J404"/>
    <mergeCell ref="K401:K416"/>
    <mergeCell ref="L401:L416"/>
    <mergeCell ref="M401:M404"/>
    <mergeCell ref="C385:C400"/>
    <mergeCell ref="H385:H400"/>
    <mergeCell ref="J385:J388"/>
    <mergeCell ref="K385:K400"/>
    <mergeCell ref="P433:P436"/>
    <mergeCell ref="Q433:Q448"/>
    <mergeCell ref="S433:S436"/>
    <mergeCell ref="T433:T448"/>
    <mergeCell ref="D437:D440"/>
    <mergeCell ref="G437:G440"/>
    <mergeCell ref="J437:J440"/>
    <mergeCell ref="M437:M440"/>
    <mergeCell ref="P437:P440"/>
    <mergeCell ref="S437:S440"/>
    <mergeCell ref="D441:D444"/>
    <mergeCell ref="G441:G444"/>
    <mergeCell ref="J441:J444"/>
    <mergeCell ref="M441:M444"/>
    <mergeCell ref="P441:P444"/>
    <mergeCell ref="S441:S444"/>
    <mergeCell ref="D445:D448"/>
    <mergeCell ref="G445:G448"/>
    <mergeCell ref="J445:J448"/>
    <mergeCell ref="M445:M448"/>
    <mergeCell ref="P445:P448"/>
    <mergeCell ref="S445:S4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6F95-96B6-4808-8B43-9BBACC8F8B28}">
  <dimension ref="A1:H37"/>
  <sheetViews>
    <sheetView workbookViewId="0">
      <selection activeCell="G41" sqref="G41"/>
    </sheetView>
  </sheetViews>
  <sheetFormatPr defaultRowHeight="15" x14ac:dyDescent="0.25"/>
  <sheetData>
    <row r="1" spans="1:8" x14ac:dyDescent="0.25">
      <c r="A1" t="s">
        <v>35</v>
      </c>
    </row>
    <row r="3" spans="1:8" ht="15.75" thickBot="1" x14ac:dyDescent="0.3">
      <c r="A3" t="s">
        <v>36</v>
      </c>
    </row>
    <row r="4" spans="1:8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8" x14ac:dyDescent="0.25">
      <c r="A5" t="s">
        <v>201</v>
      </c>
      <c r="B5">
        <v>4</v>
      </c>
      <c r="C5">
        <v>355.85330638174997</v>
      </c>
      <c r="D5">
        <v>88.963326595437493</v>
      </c>
      <c r="E5">
        <v>12.935514798341066</v>
      </c>
      <c r="F5">
        <f>SQRT(E5/B5)</f>
        <v>1.7982988348951534</v>
      </c>
      <c r="H5">
        <v>4.9812404703307074</v>
      </c>
    </row>
    <row r="6" spans="1:8" x14ac:dyDescent="0.25">
      <c r="A6" t="s">
        <v>202</v>
      </c>
      <c r="B6">
        <v>4</v>
      </c>
      <c r="C6">
        <v>337.27981518914243</v>
      </c>
      <c r="D6">
        <v>84.319953797285606</v>
      </c>
      <c r="E6">
        <v>226.63300859627148</v>
      </c>
      <c r="F6">
        <f t="shared" ref="F6:F14" si="0">SQRT(E6/B6)</f>
        <v>7.5271676046882252</v>
      </c>
      <c r="H6">
        <v>4.5730574442279375</v>
      </c>
    </row>
    <row r="7" spans="1:8" x14ac:dyDescent="0.25">
      <c r="A7" t="s">
        <v>203</v>
      </c>
      <c r="B7">
        <v>4</v>
      </c>
      <c r="C7">
        <v>368.6052555587641</v>
      </c>
      <c r="D7">
        <v>92.151313889691025</v>
      </c>
      <c r="E7">
        <v>144.22753891801403</v>
      </c>
      <c r="F7">
        <f t="shared" si="0"/>
        <v>6.0047385229919472</v>
      </c>
      <c r="H7">
        <v>1.7982988348951534</v>
      </c>
    </row>
    <row r="8" spans="1:8" x14ac:dyDescent="0.25">
      <c r="A8" t="s">
        <v>200</v>
      </c>
      <c r="B8">
        <v>4</v>
      </c>
      <c r="C8">
        <v>384.03696217152759</v>
      </c>
      <c r="D8">
        <v>96.009240542881898</v>
      </c>
      <c r="E8">
        <v>83.651417552834218</v>
      </c>
      <c r="F8">
        <f t="shared" si="0"/>
        <v>4.5730574442279375</v>
      </c>
      <c r="H8">
        <v>7.5271676046882252</v>
      </c>
    </row>
    <row r="9" spans="1:8" x14ac:dyDescent="0.25">
      <c r="A9" t="s">
        <v>199</v>
      </c>
      <c r="B9">
        <v>4</v>
      </c>
      <c r="C9">
        <v>411.11175281547798</v>
      </c>
      <c r="D9">
        <v>102.7779382038695</v>
      </c>
      <c r="E9">
        <v>99.251026493041948</v>
      </c>
      <c r="F9">
        <f t="shared" si="0"/>
        <v>4.9812404703307074</v>
      </c>
      <c r="H9">
        <v>6.0047385229919472</v>
      </c>
    </row>
    <row r="10" spans="1:8" x14ac:dyDescent="0.25">
      <c r="A10" t="s">
        <v>155</v>
      </c>
      <c r="B10">
        <v>4</v>
      </c>
      <c r="C10">
        <v>381.92213449496325</v>
      </c>
      <c r="D10">
        <v>95.480533623740811</v>
      </c>
      <c r="E10">
        <v>42.461123322196734</v>
      </c>
      <c r="F10">
        <f t="shared" si="0"/>
        <v>3.258110008969799</v>
      </c>
      <c r="H10">
        <v>9.4074810912920945</v>
      </c>
    </row>
    <row r="11" spans="1:8" x14ac:dyDescent="0.25">
      <c r="A11" t="s">
        <v>156</v>
      </c>
      <c r="B11">
        <v>4</v>
      </c>
      <c r="C11">
        <v>315.81813231690717</v>
      </c>
      <c r="D11">
        <v>78.954533079226792</v>
      </c>
      <c r="E11">
        <v>173.7780005118002</v>
      </c>
      <c r="F11">
        <f t="shared" si="0"/>
        <v>6.5912442018142565</v>
      </c>
      <c r="H11">
        <v>8.2663374005597596</v>
      </c>
    </row>
    <row r="12" spans="1:8" x14ac:dyDescent="0.25">
      <c r="A12" t="s">
        <v>204</v>
      </c>
      <c r="B12">
        <v>4</v>
      </c>
      <c r="C12">
        <v>402.83147291042741</v>
      </c>
      <c r="D12">
        <v>100.70786822760685</v>
      </c>
      <c r="E12">
        <v>254.04823245802254</v>
      </c>
      <c r="F12">
        <f t="shared" si="0"/>
        <v>7.9694452827349052</v>
      </c>
      <c r="H12">
        <v>3.258110008969799</v>
      </c>
    </row>
    <row r="13" spans="1:8" x14ac:dyDescent="0.25">
      <c r="A13" t="s">
        <v>154</v>
      </c>
      <c r="B13">
        <v>4</v>
      </c>
      <c r="C13">
        <v>405.55404301660769</v>
      </c>
      <c r="D13">
        <v>101.38851075415192</v>
      </c>
      <c r="E13">
        <v>273.32933607957239</v>
      </c>
      <c r="F13">
        <f t="shared" si="0"/>
        <v>8.2663374005597596</v>
      </c>
      <c r="H13">
        <v>6.5912442018142565</v>
      </c>
    </row>
    <row r="14" spans="1:8" ht="15.75" thickBot="1" x14ac:dyDescent="0.3">
      <c r="A14" s="33" t="s">
        <v>195</v>
      </c>
      <c r="B14" s="33">
        <v>4</v>
      </c>
      <c r="C14" s="33">
        <v>355.78546147563299</v>
      </c>
      <c r="D14" s="33">
        <v>88.946365368908246</v>
      </c>
      <c r="E14" s="33">
        <v>354.00280193207317</v>
      </c>
      <c r="F14">
        <f t="shared" si="0"/>
        <v>9.4074810912920945</v>
      </c>
      <c r="H14">
        <v>7.9694452827349052</v>
      </c>
    </row>
    <row r="17" spans="1:8" ht="15.75" thickBot="1" x14ac:dyDescent="0.3">
      <c r="A17" t="s">
        <v>42</v>
      </c>
    </row>
    <row r="18" spans="1:8" x14ac:dyDescent="0.25">
      <c r="A18" s="34" t="s">
        <v>43</v>
      </c>
      <c r="B18" s="34" t="s">
        <v>44</v>
      </c>
      <c r="C18" s="34" t="s">
        <v>45</v>
      </c>
      <c r="D18" s="34" t="s">
        <v>46</v>
      </c>
      <c r="E18" s="34" t="s">
        <v>47</v>
      </c>
      <c r="F18" s="34" t="s">
        <v>48</v>
      </c>
      <c r="G18" s="34" t="s">
        <v>49</v>
      </c>
    </row>
    <row r="19" spans="1:8" x14ac:dyDescent="0.25">
      <c r="A19" t="s">
        <v>50</v>
      </c>
      <c r="B19">
        <v>2186.605074606312</v>
      </c>
      <c r="C19">
        <v>9</v>
      </c>
      <c r="D19">
        <v>242.95611940070134</v>
      </c>
      <c r="E19">
        <v>1.4597938573279774</v>
      </c>
      <c r="F19">
        <v>0.20804857635326557</v>
      </c>
      <c r="G19">
        <v>2.2106969833035763</v>
      </c>
    </row>
    <row r="20" spans="1:8" x14ac:dyDescent="0.25">
      <c r="A20" t="s">
        <v>51</v>
      </c>
      <c r="B20">
        <v>4992.9540019865035</v>
      </c>
      <c r="C20">
        <v>30</v>
      </c>
      <c r="D20">
        <v>166.43180006621679</v>
      </c>
    </row>
    <row r="22" spans="1:8" ht="15.75" thickBot="1" x14ac:dyDescent="0.3">
      <c r="A22" s="33" t="s">
        <v>52</v>
      </c>
      <c r="B22" s="33">
        <v>7179.5590765928155</v>
      </c>
      <c r="C22" s="33">
        <v>39</v>
      </c>
      <c r="D22" s="33"/>
      <c r="E22" s="33"/>
      <c r="F22" s="33"/>
      <c r="G22" s="33"/>
    </row>
    <row r="27" spans="1:8" x14ac:dyDescent="0.25">
      <c r="B27" t="s">
        <v>157</v>
      </c>
      <c r="C27" t="s">
        <v>158</v>
      </c>
      <c r="D27" t="s">
        <v>159</v>
      </c>
      <c r="H27" t="s">
        <v>191</v>
      </c>
    </row>
    <row r="28" spans="1:8" x14ac:dyDescent="0.25">
      <c r="B28">
        <v>0.05</v>
      </c>
      <c r="C28">
        <f>C20</f>
        <v>30</v>
      </c>
      <c r="D28">
        <f>D20</f>
        <v>166.43180006621679</v>
      </c>
      <c r="E28">
        <f>(1/16)+(1/16)</f>
        <v>0.125</v>
      </c>
      <c r="F28">
        <f>E28*D28</f>
        <v>20.803975008277099</v>
      </c>
      <c r="G28">
        <f>SQRT(F28)</f>
        <v>4.5611374686888251</v>
      </c>
      <c r="H28">
        <f>G28*B31</f>
        <v>9.3150854217067369</v>
      </c>
    </row>
    <row r="30" spans="1:8" x14ac:dyDescent="0.25">
      <c r="B30" t="s">
        <v>160</v>
      </c>
    </row>
    <row r="31" spans="1:8" x14ac:dyDescent="0.25">
      <c r="B31">
        <f>_xlfn.T.INV.2T(B28,C28)</f>
        <v>2.0422724563012378</v>
      </c>
      <c r="E31" t="s">
        <v>93</v>
      </c>
      <c r="F31">
        <f>ABS(D9-D13)</f>
        <v>1.3894274497175729</v>
      </c>
    </row>
    <row r="32" spans="1:8" x14ac:dyDescent="0.25">
      <c r="E32" t="s">
        <v>94</v>
      </c>
      <c r="F32">
        <f>ABS(D10-D14)</f>
        <v>6.534168254832565</v>
      </c>
    </row>
    <row r="37" spans="2:3" x14ac:dyDescent="0.25">
      <c r="B37" t="s">
        <v>224</v>
      </c>
      <c r="C37">
        <f>4.825*(SQRT(D20/B5))</f>
        <v>31.123288408427253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6CE8-B115-4F25-9BE5-E0559DD84B99}">
  <dimension ref="A1:H37"/>
  <sheetViews>
    <sheetView workbookViewId="0">
      <selection activeCell="G41" sqref="G41"/>
    </sheetView>
  </sheetViews>
  <sheetFormatPr defaultRowHeight="15" x14ac:dyDescent="0.25"/>
  <sheetData>
    <row r="1" spans="1:8" x14ac:dyDescent="0.25">
      <c r="A1" t="s">
        <v>35</v>
      </c>
    </row>
    <row r="3" spans="1:8" ht="15.75" thickBot="1" x14ac:dyDescent="0.3">
      <c r="A3" t="s">
        <v>36</v>
      </c>
    </row>
    <row r="4" spans="1:8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8" x14ac:dyDescent="0.25">
      <c r="A5" t="s">
        <v>201</v>
      </c>
      <c r="B5">
        <v>4</v>
      </c>
      <c r="C5">
        <v>304.38348252959867</v>
      </c>
      <c r="D5">
        <v>76.095870632399667</v>
      </c>
      <c r="E5">
        <v>415.16890171297081</v>
      </c>
      <c r="F5">
        <f>SQRT(E5/B5)</f>
        <v>10.187846947625523</v>
      </c>
      <c r="H5">
        <v>4.2231067033043832</v>
      </c>
    </row>
    <row r="6" spans="1:8" x14ac:dyDescent="0.25">
      <c r="A6" t="s">
        <v>202</v>
      </c>
      <c r="B6">
        <v>4</v>
      </c>
      <c r="C6">
        <v>365.83309269419584</v>
      </c>
      <c r="D6">
        <v>91.45827317354896</v>
      </c>
      <c r="E6">
        <v>149.88020020620266</v>
      </c>
      <c r="F6">
        <f t="shared" ref="F6:F14" si="0">SQRT(E6/B6)</f>
        <v>6.1212784654474479</v>
      </c>
      <c r="H6">
        <v>5.3962317833182638</v>
      </c>
    </row>
    <row r="7" spans="1:8" x14ac:dyDescent="0.25">
      <c r="A7" t="s">
        <v>203</v>
      </c>
      <c r="B7">
        <v>4</v>
      </c>
      <c r="C7">
        <v>341.16084319953802</v>
      </c>
      <c r="D7">
        <v>85.290210799884505</v>
      </c>
      <c r="E7">
        <v>66.044487679345707</v>
      </c>
      <c r="F7">
        <f t="shared" si="0"/>
        <v>4.0633879853930299</v>
      </c>
      <c r="H7">
        <v>10.187846947625523</v>
      </c>
    </row>
    <row r="8" spans="1:8" x14ac:dyDescent="0.25">
      <c r="A8" t="s">
        <v>200</v>
      </c>
      <c r="B8">
        <v>4</v>
      </c>
      <c r="C8">
        <v>329.88738088362697</v>
      </c>
      <c r="D8">
        <v>82.471845220906744</v>
      </c>
      <c r="E8">
        <v>116.47726983717682</v>
      </c>
      <c r="F8">
        <f t="shared" si="0"/>
        <v>5.3962317833182638</v>
      </c>
      <c r="H8">
        <v>6.1212784654474479</v>
      </c>
    </row>
    <row r="9" spans="1:8" x14ac:dyDescent="0.25">
      <c r="A9" t="s">
        <v>199</v>
      </c>
      <c r="B9">
        <v>4</v>
      </c>
      <c r="C9">
        <v>364.44701126191171</v>
      </c>
      <c r="D9">
        <v>91.111752815477928</v>
      </c>
      <c r="E9">
        <v>71.33852090997766</v>
      </c>
      <c r="F9">
        <f t="shared" si="0"/>
        <v>4.2231067033043832</v>
      </c>
      <c r="H9">
        <v>4.0633879853930299</v>
      </c>
    </row>
    <row r="10" spans="1:8" x14ac:dyDescent="0.25">
      <c r="A10" t="s">
        <v>155</v>
      </c>
      <c r="B10">
        <v>4</v>
      </c>
      <c r="C10">
        <v>315.92703512115435</v>
      </c>
      <c r="D10">
        <v>78.981758780288587</v>
      </c>
      <c r="E10">
        <v>539.60899702805307</v>
      </c>
      <c r="F10">
        <f t="shared" si="0"/>
        <v>11.614742754663714</v>
      </c>
      <c r="H10">
        <v>5.7260122044488444</v>
      </c>
    </row>
    <row r="11" spans="1:8" x14ac:dyDescent="0.25">
      <c r="A11" t="s">
        <v>156</v>
      </c>
      <c r="B11">
        <v>4</v>
      </c>
      <c r="C11">
        <v>257.77293765314454</v>
      </c>
      <c r="D11">
        <v>64.443234413286135</v>
      </c>
      <c r="E11">
        <v>860.6227191618915</v>
      </c>
      <c r="F11">
        <f t="shared" si="0"/>
        <v>14.668185974771143</v>
      </c>
      <c r="H11">
        <v>4.630397317792351</v>
      </c>
    </row>
    <row r="12" spans="1:8" x14ac:dyDescent="0.25">
      <c r="A12" t="s">
        <v>204</v>
      </c>
      <c r="B12">
        <v>4</v>
      </c>
      <c r="C12">
        <v>364.27988020691527</v>
      </c>
      <c r="D12">
        <v>91.069970051728816</v>
      </c>
      <c r="E12">
        <v>86.80894646568332</v>
      </c>
      <c r="F12">
        <f t="shared" si="0"/>
        <v>4.6585659399026254</v>
      </c>
      <c r="H12">
        <v>11.614742754663714</v>
      </c>
    </row>
    <row r="13" spans="1:8" x14ac:dyDescent="0.25">
      <c r="A13" t="s">
        <v>154</v>
      </c>
      <c r="B13">
        <v>4</v>
      </c>
      <c r="C13">
        <v>367.65586713857886</v>
      </c>
      <c r="D13">
        <v>91.913966784644714</v>
      </c>
      <c r="E13">
        <v>85.762317282474399</v>
      </c>
      <c r="F13">
        <f t="shared" si="0"/>
        <v>4.630397317792351</v>
      </c>
      <c r="H13">
        <v>14.668185974771143</v>
      </c>
    </row>
    <row r="14" spans="1:8" ht="15.75" thickBot="1" x14ac:dyDescent="0.3">
      <c r="A14" s="33" t="s">
        <v>195</v>
      </c>
      <c r="B14" s="33">
        <v>4</v>
      </c>
      <c r="C14" s="33">
        <v>293.49305744622927</v>
      </c>
      <c r="D14" s="33">
        <v>73.373264361557318</v>
      </c>
      <c r="E14" s="33">
        <v>131.14886306198846</v>
      </c>
      <c r="F14">
        <f t="shared" si="0"/>
        <v>5.7260122044488444</v>
      </c>
      <c r="H14">
        <v>4.6585659399026254</v>
      </c>
    </row>
    <row r="17" spans="1:8" ht="15.75" thickBot="1" x14ac:dyDescent="0.3">
      <c r="A17" t="s">
        <v>42</v>
      </c>
    </row>
    <row r="18" spans="1:8" x14ac:dyDescent="0.25">
      <c r="A18" s="34" t="s">
        <v>43</v>
      </c>
      <c r="B18" s="34" t="s">
        <v>44</v>
      </c>
      <c r="C18" s="34" t="s">
        <v>45</v>
      </c>
      <c r="D18" s="34" t="s">
        <v>46</v>
      </c>
      <c r="E18" s="34" t="s">
        <v>47</v>
      </c>
      <c r="F18" s="34" t="s">
        <v>48</v>
      </c>
      <c r="G18" s="34" t="s">
        <v>49</v>
      </c>
    </row>
    <row r="19" spans="1:8" x14ac:dyDescent="0.25">
      <c r="A19" t="s">
        <v>50</v>
      </c>
      <c r="B19">
        <v>3147.4188265455523</v>
      </c>
      <c r="C19">
        <v>9</v>
      </c>
      <c r="D19">
        <v>349.71320294950578</v>
      </c>
      <c r="E19">
        <v>1.3861769316257671</v>
      </c>
      <c r="F19">
        <v>0.23801009971661613</v>
      </c>
      <c r="G19">
        <v>2.2106969833035763</v>
      </c>
    </row>
    <row r="20" spans="1:8" x14ac:dyDescent="0.25">
      <c r="A20" t="s">
        <v>51</v>
      </c>
      <c r="B20">
        <v>7568.5836700372874</v>
      </c>
      <c r="C20">
        <v>30</v>
      </c>
      <c r="D20">
        <v>252.28612233457625</v>
      </c>
    </row>
    <row r="22" spans="1:8" ht="15.75" thickBot="1" x14ac:dyDescent="0.3">
      <c r="A22" s="33" t="s">
        <v>52</v>
      </c>
      <c r="B22" s="33">
        <v>10716.00249658284</v>
      </c>
      <c r="C22" s="33">
        <v>39</v>
      </c>
      <c r="D22" s="33"/>
      <c r="E22" s="33"/>
      <c r="F22" s="33"/>
      <c r="G22" s="33"/>
    </row>
    <row r="27" spans="1:8" x14ac:dyDescent="0.25">
      <c r="B27" t="s">
        <v>157</v>
      </c>
      <c r="C27" t="s">
        <v>158</v>
      </c>
      <c r="D27" t="s">
        <v>159</v>
      </c>
      <c r="H27" t="s">
        <v>191</v>
      </c>
    </row>
    <row r="28" spans="1:8" x14ac:dyDescent="0.25">
      <c r="B28">
        <v>0.05</v>
      </c>
      <c r="C28">
        <f>C20</f>
        <v>30</v>
      </c>
      <c r="D28">
        <f>D20</f>
        <v>252.28612233457625</v>
      </c>
      <c r="E28">
        <f>(1/16)+(1/16)</f>
        <v>0.125</v>
      </c>
      <c r="F28">
        <f>E28*D28</f>
        <v>31.535765291822031</v>
      </c>
      <c r="G28">
        <f>SQRT(F28)</f>
        <v>5.615671401695618</v>
      </c>
      <c r="H28">
        <f>G28*B31</f>
        <v>11.468731027321525</v>
      </c>
    </row>
    <row r="30" spans="1:8" x14ac:dyDescent="0.25">
      <c r="B30" t="s">
        <v>160</v>
      </c>
    </row>
    <row r="31" spans="1:8" x14ac:dyDescent="0.25">
      <c r="B31">
        <f>_xlfn.T.INV.2T(B28,C28)</f>
        <v>2.0422724563012378</v>
      </c>
      <c r="E31" t="s">
        <v>93</v>
      </c>
      <c r="F31">
        <f>ABS(D9-D13)</f>
        <v>0.802213969166786</v>
      </c>
    </row>
    <row r="32" spans="1:8" x14ac:dyDescent="0.25">
      <c r="E32" t="s">
        <v>94</v>
      </c>
      <c r="F32">
        <f>ABS(D10-D14)</f>
        <v>5.6084944187312686</v>
      </c>
    </row>
    <row r="37" spans="2:3" x14ac:dyDescent="0.25">
      <c r="B37" t="s">
        <v>224</v>
      </c>
      <c r="C37">
        <f>4.825*(SQRT(D20/B5))</f>
        <v>38.318985525374345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DBD8-434E-4726-A2F6-55F0915C4F68}">
  <dimension ref="A1:H37"/>
  <sheetViews>
    <sheetView workbookViewId="0">
      <selection activeCell="G41" sqref="G41"/>
    </sheetView>
  </sheetViews>
  <sheetFormatPr defaultRowHeight="15" x14ac:dyDescent="0.25"/>
  <sheetData>
    <row r="1" spans="1:8" x14ac:dyDescent="0.25">
      <c r="A1" t="s">
        <v>35</v>
      </c>
    </row>
    <row r="3" spans="1:8" ht="15.75" thickBot="1" x14ac:dyDescent="0.3">
      <c r="A3" t="s">
        <v>36</v>
      </c>
    </row>
    <row r="4" spans="1:8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8" x14ac:dyDescent="0.25">
      <c r="A5" t="s">
        <v>201</v>
      </c>
      <c r="B5">
        <v>4</v>
      </c>
      <c r="C5">
        <v>316.30378284724236</v>
      </c>
      <c r="D5">
        <v>79.07594571181059</v>
      </c>
      <c r="E5">
        <v>504.73412439749399</v>
      </c>
      <c r="F5">
        <f>SQRT(E5/B5)</f>
        <v>11.233144310449033</v>
      </c>
      <c r="H5">
        <v>12.572799141781763</v>
      </c>
    </row>
    <row r="6" spans="1:8" x14ac:dyDescent="0.25">
      <c r="A6" t="s">
        <v>202</v>
      </c>
      <c r="B6">
        <v>4</v>
      </c>
      <c r="C6">
        <v>340.32919434016753</v>
      </c>
      <c r="D6">
        <v>85.082298585041883</v>
      </c>
      <c r="E6">
        <v>28.578529118530867</v>
      </c>
      <c r="F6">
        <f t="shared" ref="F6:F14" si="0">SQRT(E6/B6)</f>
        <v>2.6729444961750919</v>
      </c>
      <c r="H6">
        <v>11.969230584169212</v>
      </c>
    </row>
    <row r="7" spans="1:8" x14ac:dyDescent="0.25">
      <c r="A7" t="s">
        <v>203</v>
      </c>
      <c r="B7">
        <v>4</v>
      </c>
      <c r="C7">
        <v>291.16950620848979</v>
      </c>
      <c r="D7">
        <v>72.792376552122448</v>
      </c>
      <c r="E7">
        <v>81.581479022201776</v>
      </c>
      <c r="F7">
        <f t="shared" si="0"/>
        <v>4.5161233104899212</v>
      </c>
      <c r="H7">
        <v>11.233144310449033</v>
      </c>
    </row>
    <row r="8" spans="1:8" x14ac:dyDescent="0.25">
      <c r="A8" t="s">
        <v>200</v>
      </c>
      <c r="B8">
        <v>4</v>
      </c>
      <c r="C8">
        <v>293.01761478486867</v>
      </c>
      <c r="D8">
        <v>73.254403696217167</v>
      </c>
      <c r="E8">
        <v>573.04992310804664</v>
      </c>
      <c r="F8">
        <f t="shared" si="0"/>
        <v>11.969230584169212</v>
      </c>
      <c r="H8">
        <v>2.6729444961750919</v>
      </c>
    </row>
    <row r="9" spans="1:8" x14ac:dyDescent="0.25">
      <c r="A9" t="s">
        <v>199</v>
      </c>
      <c r="B9">
        <v>4</v>
      </c>
      <c r="C9">
        <v>310.11261911637314</v>
      </c>
      <c r="D9">
        <v>77.528154779093285</v>
      </c>
      <c r="E9">
        <v>632.30111303835292</v>
      </c>
      <c r="F9">
        <f t="shared" si="0"/>
        <v>12.572799141781763</v>
      </c>
      <c r="H9">
        <v>4.5161233104899212</v>
      </c>
    </row>
    <row r="10" spans="1:8" x14ac:dyDescent="0.25">
      <c r="A10" t="s">
        <v>155</v>
      </c>
      <c r="B10">
        <v>4</v>
      </c>
      <c r="C10">
        <v>355.13204465014974</v>
      </c>
      <c r="D10">
        <v>88.783011162537434</v>
      </c>
      <c r="E10">
        <v>910.65534972918977</v>
      </c>
      <c r="F10">
        <f t="shared" si="0"/>
        <v>15.088533309513467</v>
      </c>
      <c r="H10">
        <v>6.3774812443693625</v>
      </c>
    </row>
    <row r="11" spans="1:8" x14ac:dyDescent="0.25">
      <c r="A11" t="s">
        <v>156</v>
      </c>
      <c r="B11">
        <v>4</v>
      </c>
      <c r="C11">
        <v>313.31336781922136</v>
      </c>
      <c r="D11">
        <v>78.328341954805339</v>
      </c>
      <c r="E11">
        <v>249.58103330022882</v>
      </c>
      <c r="F11">
        <f t="shared" si="0"/>
        <v>7.8990669274957535</v>
      </c>
      <c r="H11">
        <v>10.126594538625852</v>
      </c>
    </row>
    <row r="12" spans="1:8" x14ac:dyDescent="0.25">
      <c r="A12" t="s">
        <v>204</v>
      </c>
      <c r="B12">
        <v>4</v>
      </c>
      <c r="C12">
        <v>318.5407024230874</v>
      </c>
      <c r="D12">
        <v>79.635175605771849</v>
      </c>
      <c r="E12">
        <v>70.655870572985236</v>
      </c>
      <c r="F12">
        <f t="shared" si="0"/>
        <v>4.202852322321867</v>
      </c>
      <c r="H12">
        <v>15.088533309513467</v>
      </c>
    </row>
    <row r="13" spans="1:8" x14ac:dyDescent="0.25">
      <c r="A13" t="s">
        <v>154</v>
      </c>
      <c r="B13">
        <v>4</v>
      </c>
      <c r="C13">
        <v>337.16308194936022</v>
      </c>
      <c r="D13">
        <v>84.290770487340055</v>
      </c>
      <c r="E13">
        <v>410.19166779890776</v>
      </c>
      <c r="F13">
        <f t="shared" si="0"/>
        <v>10.126594538625852</v>
      </c>
      <c r="H13">
        <v>7.8990669274957535</v>
      </c>
    </row>
    <row r="14" spans="1:8" ht="15.75" thickBot="1" x14ac:dyDescent="0.3">
      <c r="A14" s="33" t="s">
        <v>195</v>
      </c>
      <c r="B14" s="33">
        <v>4</v>
      </c>
      <c r="C14" s="33">
        <v>233.70541791451132</v>
      </c>
      <c r="D14" s="33">
        <v>58.426354478627829</v>
      </c>
      <c r="E14" s="33">
        <v>162.68906808913198</v>
      </c>
      <c r="F14">
        <f t="shared" si="0"/>
        <v>6.3774812443693625</v>
      </c>
      <c r="H14">
        <v>4.202852322321867</v>
      </c>
    </row>
    <row r="17" spans="1:8" ht="15.75" thickBot="1" x14ac:dyDescent="0.3">
      <c r="A17" t="s">
        <v>42</v>
      </c>
    </row>
    <row r="18" spans="1:8" x14ac:dyDescent="0.25">
      <c r="A18" s="34" t="s">
        <v>43</v>
      </c>
      <c r="B18" s="34" t="s">
        <v>44</v>
      </c>
      <c r="C18" s="34" t="s">
        <v>45</v>
      </c>
      <c r="D18" s="34" t="s">
        <v>46</v>
      </c>
      <c r="E18" s="34" t="s">
        <v>47</v>
      </c>
      <c r="F18" s="34" t="s">
        <v>48</v>
      </c>
      <c r="G18" s="34" t="s">
        <v>49</v>
      </c>
    </row>
    <row r="19" spans="1:8" x14ac:dyDescent="0.25">
      <c r="A19" t="s">
        <v>50</v>
      </c>
      <c r="B19">
        <v>2568.5993273037366</v>
      </c>
      <c r="C19">
        <v>9</v>
      </c>
      <c r="D19">
        <v>285.39992525597074</v>
      </c>
      <c r="E19">
        <v>0.78752344165871357</v>
      </c>
      <c r="F19">
        <v>0.62967880046361557</v>
      </c>
      <c r="G19">
        <v>2.2106969833035763</v>
      </c>
    </row>
    <row r="20" spans="1:8" x14ac:dyDescent="0.25">
      <c r="A20" t="s">
        <v>51</v>
      </c>
      <c r="B20">
        <v>10872.054474525225</v>
      </c>
      <c r="C20">
        <v>30</v>
      </c>
      <c r="D20">
        <v>362.4018158175075</v>
      </c>
    </row>
    <row r="22" spans="1:8" ht="15.75" thickBot="1" x14ac:dyDescent="0.3">
      <c r="A22" s="33" t="s">
        <v>52</v>
      </c>
      <c r="B22" s="33">
        <v>13440.653801828961</v>
      </c>
      <c r="C22" s="33">
        <v>39</v>
      </c>
      <c r="D22" s="33"/>
      <c r="E22" s="33"/>
      <c r="F22" s="33"/>
      <c r="G22" s="33"/>
    </row>
    <row r="27" spans="1:8" x14ac:dyDescent="0.25">
      <c r="B27" t="s">
        <v>157</v>
      </c>
      <c r="C27" t="s">
        <v>158</v>
      </c>
      <c r="D27" t="s">
        <v>159</v>
      </c>
      <c r="H27" t="s">
        <v>191</v>
      </c>
    </row>
    <row r="28" spans="1:8" x14ac:dyDescent="0.25">
      <c r="B28">
        <v>0.05</v>
      </c>
      <c r="C28">
        <f>C20</f>
        <v>30</v>
      </c>
      <c r="D28">
        <f>D20</f>
        <v>362.4018158175075</v>
      </c>
      <c r="E28">
        <f>(1/16)+(1/16)</f>
        <v>0.125</v>
      </c>
      <c r="F28">
        <f>E28*D28</f>
        <v>45.300226977188437</v>
      </c>
      <c r="G28">
        <f>SQRT(F28)</f>
        <v>6.7305443299326422</v>
      </c>
      <c r="H28">
        <f>G28*B31</f>
        <v>13.745605300935905</v>
      </c>
    </row>
    <row r="30" spans="1:8" x14ac:dyDescent="0.25">
      <c r="B30" t="s">
        <v>160</v>
      </c>
    </row>
    <row r="31" spans="1:8" x14ac:dyDescent="0.25">
      <c r="B31">
        <f>_xlfn.T.INV.2T(B28,C28)</f>
        <v>2.0422724563012378</v>
      </c>
      <c r="E31" t="s">
        <v>93</v>
      </c>
      <c r="F31">
        <f>ABS(D9-D13)</f>
        <v>6.7626157082467699</v>
      </c>
    </row>
    <row r="32" spans="1:8" x14ac:dyDescent="0.25">
      <c r="E32" t="s">
        <v>94</v>
      </c>
      <c r="F32">
        <f>ABS(D10-D14)</f>
        <v>30.356656683909605</v>
      </c>
    </row>
    <row r="37" spans="2:3" x14ac:dyDescent="0.25">
      <c r="B37" t="s">
        <v>224</v>
      </c>
      <c r="C37">
        <f>4.825*(SQRT(D20/B5))</f>
        <v>45.926410629850182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EF53-5AFD-4F55-9E57-63CCDA5C62D2}">
  <dimension ref="A1:H37"/>
  <sheetViews>
    <sheetView workbookViewId="0">
      <selection activeCell="G41" sqref="G41"/>
    </sheetView>
  </sheetViews>
  <sheetFormatPr defaultRowHeight="15" x14ac:dyDescent="0.25"/>
  <sheetData>
    <row r="1" spans="1:8" x14ac:dyDescent="0.25">
      <c r="A1" t="s">
        <v>35</v>
      </c>
    </row>
    <row r="3" spans="1:8" ht="15.75" thickBot="1" x14ac:dyDescent="0.3">
      <c r="A3" t="s">
        <v>36</v>
      </c>
    </row>
    <row r="4" spans="1:8" x14ac:dyDescent="0.25">
      <c r="A4" s="34" t="s">
        <v>37</v>
      </c>
      <c r="B4" s="34" t="s">
        <v>38</v>
      </c>
      <c r="C4" s="34" t="s">
        <v>39</v>
      </c>
      <c r="D4" s="34" t="s">
        <v>40</v>
      </c>
      <c r="E4" s="34" t="s">
        <v>41</v>
      </c>
    </row>
    <row r="5" spans="1:8" x14ac:dyDescent="0.25">
      <c r="A5" t="s">
        <v>201</v>
      </c>
      <c r="B5">
        <v>4</v>
      </c>
      <c r="C5">
        <v>361.12041582442981</v>
      </c>
      <c r="D5">
        <v>90.280103956107453</v>
      </c>
      <c r="E5">
        <v>134.0358133854364</v>
      </c>
      <c r="F5">
        <f>SQRT(E5/B5)</f>
        <v>5.788691851045372</v>
      </c>
      <c r="H5">
        <v>7.1910558381501408</v>
      </c>
    </row>
    <row r="6" spans="1:8" x14ac:dyDescent="0.25">
      <c r="A6" t="s">
        <v>202</v>
      </c>
      <c r="B6">
        <v>4</v>
      </c>
      <c r="C6">
        <v>334.41524689575522</v>
      </c>
      <c r="D6">
        <v>83.603811723938804</v>
      </c>
      <c r="E6">
        <v>792.57014189606582</v>
      </c>
      <c r="F6">
        <f t="shared" ref="F6:F14" si="0">SQRT(E6/B6)</f>
        <v>14.076311145822846</v>
      </c>
      <c r="H6">
        <v>5.3080699153723714</v>
      </c>
    </row>
    <row r="7" spans="1:8" x14ac:dyDescent="0.25">
      <c r="A7" t="s">
        <v>203</v>
      </c>
      <c r="B7">
        <v>4</v>
      </c>
      <c r="C7">
        <v>321.20127057464629</v>
      </c>
      <c r="D7">
        <v>80.300317643661572</v>
      </c>
      <c r="E7">
        <v>332.40266928633474</v>
      </c>
      <c r="F7">
        <f t="shared" si="0"/>
        <v>9.1159567419763281</v>
      </c>
      <c r="H7">
        <v>5.788691851045372</v>
      </c>
    </row>
    <row r="8" spans="1:8" x14ac:dyDescent="0.25">
      <c r="A8" t="s">
        <v>200</v>
      </c>
      <c r="B8">
        <v>4</v>
      </c>
      <c r="C8">
        <v>304.29107710077972</v>
      </c>
      <c r="D8">
        <v>76.072769275194929</v>
      </c>
      <c r="E8">
        <v>112.702424905925</v>
      </c>
      <c r="F8">
        <f t="shared" si="0"/>
        <v>5.3080699153723714</v>
      </c>
      <c r="H8">
        <v>14.076311145822846</v>
      </c>
    </row>
    <row r="9" spans="1:8" x14ac:dyDescent="0.25">
      <c r="A9" t="s">
        <v>199</v>
      </c>
      <c r="B9">
        <v>4</v>
      </c>
      <c r="C9">
        <v>317.22783713543174</v>
      </c>
      <c r="D9">
        <v>79.306959283857935</v>
      </c>
      <c r="E9">
        <v>206.84513626957292</v>
      </c>
      <c r="F9">
        <f t="shared" si="0"/>
        <v>7.1910558381501408</v>
      </c>
      <c r="H9">
        <v>9.1159567419763281</v>
      </c>
    </row>
    <row r="10" spans="1:8" x14ac:dyDescent="0.25">
      <c r="A10" t="s">
        <v>155</v>
      </c>
      <c r="B10">
        <v>4</v>
      </c>
      <c r="C10">
        <v>324.09474543969509</v>
      </c>
      <c r="D10">
        <v>81.023686359923772</v>
      </c>
      <c r="E10">
        <v>304.77367422213746</v>
      </c>
      <c r="F10">
        <f t="shared" si="0"/>
        <v>8.7288841529450014</v>
      </c>
      <c r="H10">
        <v>2.7908224975814195</v>
      </c>
    </row>
    <row r="11" spans="1:8" x14ac:dyDescent="0.25">
      <c r="A11" t="s">
        <v>156</v>
      </c>
      <c r="B11">
        <v>4</v>
      </c>
      <c r="C11">
        <v>286.74108358290226</v>
      </c>
      <c r="D11">
        <v>71.685270895725566</v>
      </c>
      <c r="E11">
        <v>190.50331275679127</v>
      </c>
      <c r="F11">
        <f t="shared" si="0"/>
        <v>6.9011468749185321</v>
      </c>
      <c r="H11">
        <v>2.4324504450621185</v>
      </c>
    </row>
    <row r="12" spans="1:8" x14ac:dyDescent="0.25">
      <c r="A12" t="s">
        <v>204</v>
      </c>
      <c r="B12">
        <v>4</v>
      </c>
      <c r="C12">
        <v>352.40947454396951</v>
      </c>
      <c r="D12">
        <v>88.102368635992377</v>
      </c>
      <c r="E12">
        <v>13.812737926844525</v>
      </c>
      <c r="F12">
        <f t="shared" si="0"/>
        <v>1.8582745980374191</v>
      </c>
      <c r="H12">
        <v>8.7288841529450014</v>
      </c>
    </row>
    <row r="13" spans="1:8" x14ac:dyDescent="0.25">
      <c r="A13" t="s">
        <v>154</v>
      </c>
      <c r="B13">
        <v>4</v>
      </c>
      <c r="C13">
        <v>341.41029131500136</v>
      </c>
      <c r="D13">
        <v>85.35257282875034</v>
      </c>
      <c r="E13">
        <v>23.667260670731594</v>
      </c>
      <c r="F13">
        <f t="shared" si="0"/>
        <v>2.4324504450621185</v>
      </c>
      <c r="H13">
        <v>6.9011468749185321</v>
      </c>
    </row>
    <row r="14" spans="1:8" ht="15.75" thickBot="1" x14ac:dyDescent="0.3">
      <c r="A14" s="33" t="s">
        <v>195</v>
      </c>
      <c r="B14" s="33">
        <v>4</v>
      </c>
      <c r="C14" s="33">
        <v>363.84426898992649</v>
      </c>
      <c r="D14" s="33">
        <v>90.961067247481623</v>
      </c>
      <c r="E14" s="33">
        <v>31.154760852026374</v>
      </c>
      <c r="F14">
        <f t="shared" si="0"/>
        <v>2.7908224975814195</v>
      </c>
      <c r="H14">
        <v>1.8582745980374191</v>
      </c>
    </row>
    <row r="17" spans="1:8" ht="15.75" thickBot="1" x14ac:dyDescent="0.3">
      <c r="A17" t="s">
        <v>42</v>
      </c>
    </row>
    <row r="18" spans="1:8" x14ac:dyDescent="0.25">
      <c r="A18" s="34" t="s">
        <v>43</v>
      </c>
      <c r="B18" s="34" t="s">
        <v>44</v>
      </c>
      <c r="C18" s="34" t="s">
        <v>45</v>
      </c>
      <c r="D18" s="34" t="s">
        <v>46</v>
      </c>
      <c r="E18" s="34" t="s">
        <v>47</v>
      </c>
      <c r="F18" s="34" t="s">
        <v>48</v>
      </c>
      <c r="G18" s="34" t="s">
        <v>49</v>
      </c>
    </row>
    <row r="19" spans="1:8" x14ac:dyDescent="0.25">
      <c r="A19" t="s">
        <v>50</v>
      </c>
      <c r="B19">
        <v>1392.2312361635286</v>
      </c>
      <c r="C19">
        <v>9</v>
      </c>
      <c r="D19">
        <v>154.69235957372541</v>
      </c>
      <c r="E19">
        <v>0.72202882129913604</v>
      </c>
      <c r="F19">
        <v>0.68507558087874876</v>
      </c>
      <c r="G19">
        <v>2.2106969833035763</v>
      </c>
    </row>
    <row r="20" spans="1:8" x14ac:dyDescent="0.25">
      <c r="A20" t="s">
        <v>51</v>
      </c>
      <c r="B20">
        <v>6427.4037965156167</v>
      </c>
      <c r="C20">
        <v>30</v>
      </c>
      <c r="D20">
        <v>214.24679321718722</v>
      </c>
    </row>
    <row r="22" spans="1:8" ht="15.75" thickBot="1" x14ac:dyDescent="0.3">
      <c r="A22" s="33" t="s">
        <v>52</v>
      </c>
      <c r="B22" s="33">
        <v>7819.6350326791453</v>
      </c>
      <c r="C22" s="33">
        <v>39</v>
      </c>
      <c r="D22" s="33"/>
      <c r="E22" s="33"/>
      <c r="F22" s="33"/>
      <c r="G22" s="33"/>
    </row>
    <row r="27" spans="1:8" x14ac:dyDescent="0.25">
      <c r="B27" t="s">
        <v>157</v>
      </c>
      <c r="C27" t="s">
        <v>158</v>
      </c>
      <c r="D27" t="s">
        <v>159</v>
      </c>
      <c r="H27" t="s">
        <v>191</v>
      </c>
    </row>
    <row r="28" spans="1:8" x14ac:dyDescent="0.25">
      <c r="B28">
        <v>0.05</v>
      </c>
      <c r="C28">
        <f>C20</f>
        <v>30</v>
      </c>
      <c r="D28">
        <f>D20</f>
        <v>214.24679321718722</v>
      </c>
      <c r="E28">
        <f>(1/16)+(1/16)</f>
        <v>0.125</v>
      </c>
      <c r="F28">
        <f>E28*D28</f>
        <v>26.780849152148402</v>
      </c>
      <c r="G28">
        <f>SQRT(F28)</f>
        <v>5.1750216571670888</v>
      </c>
      <c r="H28">
        <f>G28*B31</f>
        <v>10.568804191194733</v>
      </c>
    </row>
    <row r="30" spans="1:8" x14ac:dyDescent="0.25">
      <c r="B30" t="s">
        <v>160</v>
      </c>
    </row>
    <row r="31" spans="1:8" x14ac:dyDescent="0.25">
      <c r="B31">
        <f>_xlfn.T.INV.2T(B28,C28)</f>
        <v>2.0422724563012378</v>
      </c>
      <c r="E31" t="s">
        <v>93</v>
      </c>
      <c r="F31">
        <f>ABS(D9-D13)</f>
        <v>6.0456135448924044</v>
      </c>
    </row>
    <row r="32" spans="1:8" x14ac:dyDescent="0.25">
      <c r="E32" t="s">
        <v>94</v>
      </c>
      <c r="F32">
        <f>ABS(D10-D14)</f>
        <v>9.9373808875578504</v>
      </c>
    </row>
    <row r="37" spans="2:3" x14ac:dyDescent="0.25">
      <c r="B37" t="s">
        <v>224</v>
      </c>
      <c r="C37">
        <f>4.825*(SQRT(D20/B5))</f>
        <v>35.312176548401403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Studentship and Q1 Data</vt:lpstr>
      <vt:lpstr>StudentshipRankings</vt:lpstr>
      <vt:lpstr>Studentship Kauri Data</vt:lpstr>
      <vt:lpstr>Thesis Q2 Data</vt:lpstr>
      <vt:lpstr>Thesis Q3 and Q4 Data</vt:lpstr>
      <vt:lpstr>8F Anova</vt:lpstr>
      <vt:lpstr>8I Anova</vt:lpstr>
      <vt:lpstr>8D Anova</vt:lpstr>
      <vt:lpstr>8E Anova</vt:lpstr>
      <vt:lpstr>Benthi1Ano</vt:lpstr>
      <vt:lpstr>Benthi2Ano</vt:lpstr>
      <vt:lpstr>Benthi3Ano</vt:lpstr>
      <vt:lpstr>Benthi ANOVA Data</vt:lpstr>
      <vt:lpstr>ANOVA 144H Family</vt:lpstr>
      <vt:lpstr>ANOVA 48H Family</vt:lpstr>
      <vt:lpstr>ANOVA 72H Family</vt:lpstr>
      <vt:lpstr>DarkLight Conditions ANOVA</vt:lpstr>
      <vt:lpstr>Benthi Reactivity ANOVA</vt:lpstr>
      <vt:lpstr>Infiltration Percentage ANOVA</vt:lpstr>
      <vt:lpstr>Infiltration by FAmily ANOVA</vt:lpstr>
      <vt:lpstr>Benthi 1 ANOVA</vt:lpstr>
      <vt:lpstr>Benthi 2 ANOVA</vt:lpstr>
      <vt:lpstr>Merged Benthi ANOVA</vt:lpstr>
      <vt:lpstr>ANOVA D and L Percentage</vt:lpstr>
      <vt:lpstr>ANOVA Lesion UP</vt:lpstr>
      <vt:lpstr>ANOVA Lesion Down</vt:lpstr>
      <vt:lpstr>Combined UpDown</vt:lpstr>
      <vt:lpstr>AssayOneANOVA</vt:lpstr>
      <vt:lpstr>AssayTwoANOVA</vt:lpstr>
      <vt:lpstr>ANOVA Con Test</vt:lpstr>
      <vt:lpstr>ANOVA Kauri Assay</vt:lpstr>
      <vt:lpstr>ANOVA 144H CoINF</vt:lpstr>
      <vt:lpstr>ANOVAKAURIASSAY</vt:lpstr>
      <vt:lpstr>ANOVA Kauri INF Final 144H</vt:lpstr>
      <vt:lpstr>ANOVA Kauri INF Final 72H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 Heslop</cp:lastModifiedBy>
  <dcterms:created xsi:type="dcterms:W3CDTF">2022-12-02T00:50:28Z</dcterms:created>
  <dcterms:modified xsi:type="dcterms:W3CDTF">2024-11-03T21:44:43Z</dcterms:modified>
</cp:coreProperties>
</file>