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0115" windowHeight="12075"/>
  </bookViews>
  <sheets>
    <sheet name="Inverese Kinematics Calc" sheetId="1" r:id="rId1"/>
    <sheet name="Imperical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  <c r="E38" i="1"/>
  <c r="D37" i="1"/>
  <c r="E37" i="1"/>
  <c r="B37" i="1"/>
  <c r="A37" i="1"/>
  <c r="E30" i="1"/>
  <c r="G30" i="1" s="1"/>
  <c r="D29" i="1"/>
  <c r="E29" i="1" s="1"/>
  <c r="G29" i="1" s="1"/>
  <c r="A30" i="1"/>
  <c r="F30" i="1" s="1"/>
  <c r="B30" i="1"/>
  <c r="E28" i="1"/>
  <c r="F28" i="1" s="1"/>
  <c r="E27" i="1"/>
  <c r="G27" i="1" s="1"/>
  <c r="G38" i="1" l="1"/>
  <c r="F38" i="1"/>
  <c r="F29" i="1"/>
  <c r="F37" i="1"/>
  <c r="G37" i="1"/>
  <c r="G28" i="1"/>
  <c r="F27" i="1"/>
</calcChain>
</file>

<file path=xl/sharedStrings.xml><?xml version="1.0" encoding="utf-8"?>
<sst xmlns="http://schemas.openxmlformats.org/spreadsheetml/2006/main" count="28" uniqueCount="22">
  <si>
    <t>http://www.oliverjenkins.com/blog/2012/9/inverse-kinematics-and-robot-arms</t>
  </si>
  <si>
    <t>θ1</t>
  </si>
  <si>
    <t>θ2</t>
  </si>
  <si>
    <t>L1</t>
  </si>
  <si>
    <t>L2</t>
  </si>
  <si>
    <t>B</t>
  </si>
  <si>
    <t>X</t>
  </si>
  <si>
    <t>Y</t>
  </si>
  <si>
    <r>
      <t>θ2 = ACos ( (B</t>
    </r>
    <r>
      <rPr>
        <vertAlign val="superscript"/>
        <sz val="9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L1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0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L2) )</t>
    </r>
  </si>
  <si>
    <r>
      <t>θ1 = ATan(y / x) + ACos( (L1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- L2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X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 + Y</t>
    </r>
    <r>
      <rPr>
        <vertAlign val="superscript"/>
        <sz val="12"/>
        <color rgb="FF333333"/>
        <rFont val="Arial"/>
        <family val="2"/>
      </rPr>
      <t>2</t>
    </r>
    <r>
      <rPr>
        <sz val="12"/>
        <color rgb="FF333333"/>
        <rFont val="Arial"/>
        <family val="2"/>
      </rPr>
      <t>) / (2 * L1 * B) )</t>
    </r>
  </si>
  <si>
    <t>Z</t>
  </si>
  <si>
    <t>Sain Smart 4dof Arm</t>
  </si>
  <si>
    <t>Z should always be on table. Bottom of robot arm is 102mm (4") below θ1 pivot point</t>
  </si>
  <si>
    <t xml:space="preserve">The problem is for my robotic arm, if θ1 changes, θ2 will change also.  In the above sketch, they are independent.  </t>
  </si>
  <si>
    <t>The above sketch would be more appropriate is the servor for L2 was mounted at the L1-L2 joint</t>
  </si>
  <si>
    <t>Up/Down</t>
  </si>
  <si>
    <t>Fwd/Back</t>
  </si>
  <si>
    <t>Y Distance</t>
  </si>
  <si>
    <t>3rd Order Error</t>
  </si>
  <si>
    <t>2nd Order Error</t>
  </si>
  <si>
    <t xml:space="preserve">y = 5E-06x3 - 0.0096x2 + 5.6185x - 738.44
</t>
  </si>
  <si>
    <t>http://www.learnaboutrobots.com/inverseKinematics.htm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</si>
</sst>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vertAlign val="superscript"/>
      <sz val="9"/>
      <color rgb="FF333333"/>
      <name val="Arial"/>
      <family val="2"/>
    </font>
    <font>
      <vertAlign val="superscript"/>
      <sz val="10"/>
      <color rgb="FF333333"/>
      <name val="Arial"/>
      <family val="2"/>
    </font>
    <font>
      <vertAlign val="superscript"/>
      <sz val="12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right"/>
    </xf>
    <xf numFmtId="168" fontId="0" fillId="0" borderId="0" xfId="0" applyNumberFormat="1"/>
    <xf numFmtId="2" fontId="0" fillId="0" borderId="0" xfId="0" applyNumberFormat="1"/>
    <xf numFmtId="0" fontId="6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'Imperical Data'!$C$1</c:f>
              <c:strCache>
                <c:ptCount val="1"/>
                <c:pt idx="0">
                  <c:v>Fwd/Back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7.6182657262628906E-2"/>
                  <c:y val="0.12443459553903752"/>
                </c:manualLayout>
              </c:layout>
              <c:numFmt formatCode="General" sourceLinked="0"/>
            </c:trendlineLbl>
          </c:trendline>
          <c:xVal>
            <c:numRef>
              <c:f>'Imperical Data'!$B$2:$B$15</c:f>
              <c:numCache>
                <c:formatCode>General</c:formatCode>
                <c:ptCount val="14"/>
                <c:pt idx="0">
                  <c:v>492</c:v>
                </c:pt>
                <c:pt idx="1">
                  <c:v>476</c:v>
                </c:pt>
                <c:pt idx="2">
                  <c:v>465</c:v>
                </c:pt>
                <c:pt idx="3">
                  <c:v>441</c:v>
                </c:pt>
                <c:pt idx="4">
                  <c:v>425</c:v>
                </c:pt>
                <c:pt idx="5">
                  <c:v>406</c:v>
                </c:pt>
                <c:pt idx="6">
                  <c:v>387</c:v>
                </c:pt>
                <c:pt idx="7">
                  <c:v>369</c:v>
                </c:pt>
                <c:pt idx="8">
                  <c:v>352</c:v>
                </c:pt>
                <c:pt idx="9">
                  <c:v>331</c:v>
                </c:pt>
                <c:pt idx="10">
                  <c:v>310</c:v>
                </c:pt>
              </c:numCache>
            </c:numRef>
          </c:xVal>
          <c:yVal>
            <c:numRef>
              <c:f>'Imperical Data'!$C$2:$C$15</c:f>
              <c:numCache>
                <c:formatCode>General</c:formatCode>
                <c:ptCount val="14"/>
                <c:pt idx="0">
                  <c:v>274</c:v>
                </c:pt>
                <c:pt idx="1">
                  <c:v>278</c:v>
                </c:pt>
                <c:pt idx="2">
                  <c:v>281</c:v>
                </c:pt>
                <c:pt idx="3">
                  <c:v>283</c:v>
                </c:pt>
                <c:pt idx="4">
                  <c:v>285</c:v>
                </c:pt>
                <c:pt idx="5">
                  <c:v>281</c:v>
                </c:pt>
                <c:pt idx="6">
                  <c:v>275</c:v>
                </c:pt>
                <c:pt idx="7">
                  <c:v>267</c:v>
                </c:pt>
                <c:pt idx="8">
                  <c:v>258</c:v>
                </c:pt>
                <c:pt idx="9">
                  <c:v>245</c:v>
                </c:pt>
                <c:pt idx="10">
                  <c:v>222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0272"/>
        <c:axId val="96034176"/>
      </c:scatterChart>
      <c:valAx>
        <c:axId val="96070272"/>
        <c:scaling>
          <c:orientation val="minMax"/>
          <c:max val="5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Up / Down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034176"/>
        <c:crosses val="autoZero"/>
        <c:crossBetween val="midCat"/>
      </c:valAx>
      <c:valAx>
        <c:axId val="96034176"/>
        <c:scaling>
          <c:orientation val="minMax"/>
          <c:max val="300"/>
          <c:min val="2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Fwd/Back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070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47625</xdr:rowOff>
    </xdr:from>
    <xdr:to>
      <xdr:col>7</xdr:col>
      <xdr:colOff>114300</xdr:colOff>
      <xdr:row>23</xdr:row>
      <xdr:rowOff>95250</xdr:rowOff>
    </xdr:to>
    <xdr:pic>
      <xdr:nvPicPr>
        <xdr:cNvPr id="2" name="Picture 1" descr="Graph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175"/>
          <a:ext cx="4381500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</xdr:colOff>
      <xdr:row>10</xdr:row>
      <xdr:rowOff>23812</xdr:rowOff>
    </xdr:from>
    <xdr:to>
      <xdr:col>17</xdr:col>
      <xdr:colOff>38099</xdr:colOff>
      <xdr:row>31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ainsmart.com/diy-4-axis-servos-control-palletizing-robot-arm-model-for-arduino-uno-mega256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21</v>
      </c>
    </row>
    <row r="4" spans="1:1" ht="15.75" x14ac:dyDescent="0.25">
      <c r="A4" s="1"/>
    </row>
    <row r="5" spans="1:1" ht="18.75" x14ac:dyDescent="0.25">
      <c r="A5" s="1" t="s">
        <v>9</v>
      </c>
    </row>
    <row r="6" spans="1:1" ht="15.75" x14ac:dyDescent="0.25">
      <c r="A6" s="1" t="s">
        <v>8</v>
      </c>
    </row>
    <row r="26" spans="1:7" x14ac:dyDescent="0.25">
      <c r="A26" s="2" t="s">
        <v>3</v>
      </c>
      <c r="B26" s="2" t="s">
        <v>4</v>
      </c>
      <c r="C26" s="2" t="s">
        <v>6</v>
      </c>
      <c r="D26" s="2" t="s">
        <v>7</v>
      </c>
      <c r="E26" s="2" t="s">
        <v>5</v>
      </c>
      <c r="F26" s="2" t="s">
        <v>1</v>
      </c>
      <c r="G26" s="2" t="s">
        <v>2</v>
      </c>
    </row>
    <row r="27" spans="1:7" x14ac:dyDescent="0.25">
      <c r="A27" s="3">
        <v>9</v>
      </c>
      <c r="B27" s="3">
        <v>7</v>
      </c>
      <c r="C27" s="3">
        <v>7</v>
      </c>
      <c r="D27" s="3">
        <v>9</v>
      </c>
      <c r="E27" s="3">
        <f>SQRT(C27^2+ D27^2)</f>
        <v>11.401754250991379</v>
      </c>
      <c r="F27" s="3">
        <f>DEGREES(ATAN(D27/C27)+ ACOS((A27^2 - B27^2 + C27^2 + D27^2) / (2 * A27 * E27)))</f>
        <v>90</v>
      </c>
      <c r="G27" s="3">
        <f>DEGREES(ACOS((E27^2 - A27^2 - B27^2) / (2*A27*B27)))</f>
        <v>90</v>
      </c>
    </row>
    <row r="28" spans="1:7" x14ac:dyDescent="0.25">
      <c r="A28" s="3">
        <v>9</v>
      </c>
      <c r="B28" s="3">
        <v>7</v>
      </c>
      <c r="C28" s="3">
        <v>16</v>
      </c>
      <c r="D28" s="3">
        <v>0</v>
      </c>
      <c r="E28" s="3">
        <f>SQRT(C28^2+ D28^2)</f>
        <v>16</v>
      </c>
      <c r="F28" s="3">
        <f>DEGREES(ATAN(D28/C28)+ ACOS((A28^2 - B28^2 + C28^2 + D28^2) / (2 * A28 * E28)))</f>
        <v>0</v>
      </c>
      <c r="G28" s="3">
        <f>DEGREES(ACOS((E28^2 - A28^2 - B28^2) / (2*A28*B28)))</f>
        <v>0</v>
      </c>
    </row>
    <row r="29" spans="1:7" x14ac:dyDescent="0.25">
      <c r="A29" s="3">
        <v>9</v>
      </c>
      <c r="B29" s="3">
        <v>7</v>
      </c>
      <c r="C29">
        <v>11.313708399999999</v>
      </c>
      <c r="D29">
        <f>C29</f>
        <v>11.313708399999999</v>
      </c>
      <c r="E29" s="3">
        <f>SQRT(C29^2+ D29^2)</f>
        <v>15.999999860014409</v>
      </c>
      <c r="F29" s="3">
        <f>DEGREES(ATAN(D29/C29)+ ACOS((A29^2 - B29^2 + C29^2 + D29^2) / (2 * A29 * E29)))</f>
        <v>45.006684163672624</v>
      </c>
      <c r="G29" s="3">
        <f>DEGREES(ACOS((E29^2 - A29^2 - B29^2) / (2*A29*B29)))</f>
        <v>1.5278088269047689E-2</v>
      </c>
    </row>
    <row r="30" spans="1:7" x14ac:dyDescent="0.25">
      <c r="A30" s="3">
        <f>140/25.4</f>
        <v>5.5118110236220472</v>
      </c>
      <c r="B30" s="3">
        <f>153/25.4</f>
        <v>6.0236220472440944</v>
      </c>
      <c r="C30" s="3">
        <v>8</v>
      </c>
      <c r="D30" s="3">
        <v>1</v>
      </c>
      <c r="E30" s="3">
        <f>SQRT(C30^2+ D30^2)</f>
        <v>8.0622577482985491</v>
      </c>
      <c r="F30" s="3">
        <f>DEGREES(ATAN(D30/C30)+ ACOS((A30^2 - B30^2 + C30^2 + D30^2) / (2 * A30 * E30)))</f>
        <v>55.447891114097978</v>
      </c>
      <c r="G30" s="3">
        <f>DEGREES(ACOS((E30^2 - A30^2 - B30^2) / (2*A30*B30)))</f>
        <v>91.436022162277041</v>
      </c>
    </row>
    <row r="33" spans="1:7" x14ac:dyDescent="0.25">
      <c r="A33" s="5" t="s">
        <v>11</v>
      </c>
    </row>
    <row r="34" spans="1:7" x14ac:dyDescent="0.25">
      <c r="A34" t="s">
        <v>12</v>
      </c>
    </row>
    <row r="36" spans="1:7" x14ac:dyDescent="0.25">
      <c r="A36" s="2" t="s">
        <v>3</v>
      </c>
      <c r="B36" s="2" t="s">
        <v>4</v>
      </c>
      <c r="C36" s="2" t="s">
        <v>7</v>
      </c>
      <c r="D36" s="2" t="s">
        <v>10</v>
      </c>
      <c r="E36" s="2" t="s">
        <v>5</v>
      </c>
      <c r="F36" s="2" t="s">
        <v>1</v>
      </c>
      <c r="G36" s="2" t="s">
        <v>2</v>
      </c>
    </row>
    <row r="37" spans="1:7" x14ac:dyDescent="0.25">
      <c r="A37" s="3">
        <f>140/25.4</f>
        <v>5.5118110236220472</v>
      </c>
      <c r="B37" s="3">
        <f>153/25.4</f>
        <v>6.0236220472440944</v>
      </c>
      <c r="C37" s="3">
        <v>8</v>
      </c>
      <c r="D37" s="3">
        <f>-102/25.4 + 1.5</f>
        <v>-2.515748031496063</v>
      </c>
      <c r="E37" s="3">
        <f>SQRT(C37^2+ D37^2)</f>
        <v>8.3862380217816561</v>
      </c>
      <c r="F37" s="3">
        <f>DEGREES(ATAN(D37/C37)+ ACOS((A37^2 - B37^2 + C37^2 + D37^2) / (2 * A37 * E37)))</f>
        <v>28.365407207543488</v>
      </c>
      <c r="G37" s="3">
        <f>DEGREES(ACOS((E37^2 - A37^2 - B37^2) / (2*A37*B37)))</f>
        <v>86.836090559429792</v>
      </c>
    </row>
    <row r="38" spans="1:7" x14ac:dyDescent="0.25">
      <c r="A38" s="3">
        <v>140</v>
      </c>
      <c r="B38" s="3">
        <v>153</v>
      </c>
      <c r="C38" s="3">
        <v>200</v>
      </c>
      <c r="D38" s="3">
        <v>-64</v>
      </c>
      <c r="E38" s="3">
        <f>SQRT(C38^2+ D38^2)</f>
        <v>209.99047597450701</v>
      </c>
      <c r="F38" s="3">
        <f>DEGREES(ATAN(D38/C38)+ ACOS((A38^2 - B38^2 + C38^2 + D38^2) / (2 * A38 * E38)))</f>
        <v>29.005238249737474</v>
      </c>
      <c r="G38" s="3">
        <f>DEGREES(ACOS((E38^2 - A38^2 - B38^2) / (2*A38*B38)))</f>
        <v>88.546050487675103</v>
      </c>
    </row>
    <row r="41" spans="1:7" x14ac:dyDescent="0.25">
      <c r="A41" t="s">
        <v>13</v>
      </c>
    </row>
    <row r="42" spans="1:7" x14ac:dyDescent="0.25">
      <c r="A42" t="s">
        <v>14</v>
      </c>
    </row>
  </sheetData>
  <hyperlinks>
    <hyperlink ref="A3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topLeftCell="B1" workbookViewId="0">
      <selection activeCell="F2" sqref="F2"/>
    </sheetView>
  </sheetViews>
  <sheetFormatPr defaultRowHeight="15" x14ac:dyDescent="0.25"/>
  <cols>
    <col min="2" max="2" width="14.140625" style="6" customWidth="1"/>
    <col min="3" max="3" width="12.42578125" style="6" customWidth="1"/>
    <col min="4" max="4" width="15" style="6" customWidth="1"/>
    <col min="5" max="5" width="10.28515625" customWidth="1"/>
    <col min="7" max="7" width="11.7109375" bestFit="1" customWidth="1"/>
  </cols>
  <sheetData>
    <row r="1" spans="2:10" ht="45" x14ac:dyDescent="0.25">
      <c r="B1" s="6" t="s">
        <v>15</v>
      </c>
      <c r="C1" s="6" t="s">
        <v>16</v>
      </c>
      <c r="D1" s="6" t="s">
        <v>17</v>
      </c>
      <c r="E1" s="7" t="s">
        <v>19</v>
      </c>
      <c r="F1" s="7" t="s">
        <v>18</v>
      </c>
      <c r="G1" s="7"/>
    </row>
    <row r="2" spans="2:10" x14ac:dyDescent="0.25">
      <c r="B2" s="6">
        <v>492</v>
      </c>
      <c r="C2" s="6">
        <v>274</v>
      </c>
      <c r="D2" s="6">
        <v>0.1</v>
      </c>
      <c r="E2" s="4">
        <f>C2 - (-0.0038 * B2^2 + 3.3112 * B2 - 438.85)</f>
        <v>3.5828000000000202</v>
      </c>
      <c r="F2" s="4">
        <f>C2 - (0.000005*B2^3 - 0.0096*B2^2 + 5.6185*B2 - 738.44)</f>
        <v>-23.525040000000445</v>
      </c>
      <c r="G2" s="4"/>
    </row>
    <row r="3" spans="2:10" x14ac:dyDescent="0.25">
      <c r="B3" s="6">
        <v>476</v>
      </c>
      <c r="C3" s="6">
        <v>278</v>
      </c>
      <c r="D3" s="6">
        <v>0.5</v>
      </c>
      <c r="E3" s="4">
        <f t="shared" ref="E3:E12" si="0">C3 - (-0.0038 * B3^2 + 3.3112 * B3 - 438.85)</f>
        <v>1.7075999999999567</v>
      </c>
      <c r="F3" s="4">
        <f t="shared" ref="F3:F12" si="1">C3 - (0.000005*B3^3 - 0.0096*B3^2 + 5.6185*B3 - 738.44)</f>
        <v>-22.087280000000192</v>
      </c>
      <c r="G3" s="4"/>
      <c r="J3" s="8" t="s">
        <v>20</v>
      </c>
    </row>
    <row r="4" spans="2:10" x14ac:dyDescent="0.25">
      <c r="B4" s="6">
        <v>465</v>
      </c>
      <c r="C4" s="6">
        <v>281</v>
      </c>
      <c r="D4" s="6">
        <v>1.1000000000000001</v>
      </c>
      <c r="E4" s="4">
        <f t="shared" si="0"/>
        <v>1.7970000000001392</v>
      </c>
      <c r="F4" s="4">
        <f t="shared" si="1"/>
        <v>-20.125625000000127</v>
      </c>
      <c r="G4" s="4"/>
    </row>
    <row r="5" spans="2:10" x14ac:dyDescent="0.25">
      <c r="B5" s="6">
        <v>441</v>
      </c>
      <c r="C5" s="6">
        <v>283</v>
      </c>
      <c r="D5" s="6">
        <v>2.1</v>
      </c>
      <c r="E5" s="4">
        <f t="shared" si="0"/>
        <v>0.63859999999999673</v>
      </c>
      <c r="F5" s="4">
        <f t="shared" si="1"/>
        <v>-18.131505000000061</v>
      </c>
      <c r="G5" s="4"/>
    </row>
    <row r="6" spans="2:10" x14ac:dyDescent="0.25">
      <c r="B6" s="6">
        <v>425</v>
      </c>
      <c r="C6" s="6">
        <v>285</v>
      </c>
      <c r="D6" s="6">
        <v>3</v>
      </c>
      <c r="E6" s="4">
        <f t="shared" si="0"/>
        <v>2.9650000000000318</v>
      </c>
      <c r="F6" s="4">
        <f t="shared" si="1"/>
        <v>-14.250625000000355</v>
      </c>
      <c r="G6" s="4"/>
    </row>
    <row r="7" spans="2:10" x14ac:dyDescent="0.25">
      <c r="B7" s="6">
        <v>406</v>
      </c>
      <c r="C7" s="6">
        <v>281</v>
      </c>
      <c r="D7" s="6">
        <v>4</v>
      </c>
      <c r="E7" s="4">
        <f t="shared" si="0"/>
        <v>1.8796000000000959</v>
      </c>
      <c r="F7" s="4">
        <f t="shared" si="1"/>
        <v>-13.862480000000005</v>
      </c>
      <c r="G7" s="4"/>
    </row>
    <row r="8" spans="2:10" x14ac:dyDescent="0.25">
      <c r="B8" s="6">
        <v>387</v>
      </c>
      <c r="C8" s="6">
        <v>275</v>
      </c>
      <c r="D8" s="6">
        <v>5</v>
      </c>
      <c r="E8" s="4">
        <f t="shared" si="0"/>
        <v>1.5378000000001748</v>
      </c>
      <c r="F8" s="4">
        <f t="shared" si="1"/>
        <v>-12.940115000000105</v>
      </c>
      <c r="G8" s="4"/>
    </row>
    <row r="9" spans="2:10" x14ac:dyDescent="0.25">
      <c r="B9" s="6">
        <v>369</v>
      </c>
      <c r="C9" s="6">
        <v>267</v>
      </c>
      <c r="D9" s="6">
        <v>6</v>
      </c>
      <c r="E9" s="4">
        <f t="shared" si="0"/>
        <v>1.4290000000000873</v>
      </c>
      <c r="F9" s="4">
        <f t="shared" si="1"/>
        <v>-11.857945000000427</v>
      </c>
      <c r="G9" s="4"/>
    </row>
    <row r="10" spans="2:10" x14ac:dyDescent="0.25">
      <c r="B10" s="6">
        <v>352</v>
      </c>
      <c r="C10" s="6">
        <v>258</v>
      </c>
      <c r="D10" s="6">
        <v>7</v>
      </c>
      <c r="E10" s="4">
        <f t="shared" si="0"/>
        <v>2.1427999999999656</v>
      </c>
      <c r="F10" s="4">
        <f t="shared" si="1"/>
        <v>-9.8646400000000085</v>
      </c>
      <c r="G10" s="4"/>
    </row>
    <row r="11" spans="2:10" x14ac:dyDescent="0.25">
      <c r="B11" s="6">
        <v>331</v>
      </c>
      <c r="C11" s="6">
        <v>245</v>
      </c>
      <c r="D11" s="6">
        <v>8</v>
      </c>
      <c r="E11" s="4">
        <f t="shared" si="0"/>
        <v>4.1745999999999412</v>
      </c>
      <c r="F11" s="4">
        <f t="shared" si="1"/>
        <v>-5.8213550000000396</v>
      </c>
      <c r="G11" s="4"/>
    </row>
    <row r="12" spans="2:10" x14ac:dyDescent="0.25">
      <c r="B12" s="6">
        <v>310</v>
      </c>
      <c r="C12" s="6">
        <v>222</v>
      </c>
      <c r="D12" s="6">
        <v>8.75</v>
      </c>
      <c r="E12" s="4">
        <f t="shared" si="0"/>
        <v>-0.44199999999989359</v>
      </c>
      <c r="F12" s="4">
        <f t="shared" si="1"/>
        <v>-7.6900000000001683</v>
      </c>
      <c r="G12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Inverese Kinematics Calc</vt:lpstr>
      <vt:lpstr>Imperical Data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Goldthwaite</dc:creator>
  <cp:lastModifiedBy>Scott Goldthwaite</cp:lastModifiedBy>
  <dcterms:created xsi:type="dcterms:W3CDTF">2015-09-05T15:03:19Z</dcterms:created>
  <dcterms:modified xsi:type="dcterms:W3CDTF">2015-09-06T23:57:05Z</dcterms:modified>
</cp:coreProperties>
</file>