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12585"/>
  </bookViews>
  <sheets>
    <sheet name="Position Calculation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C12" i="1" s="1"/>
  <c r="B11" i="1"/>
  <c r="B12" i="1" s="1"/>
  <c r="B15" i="1" l="1"/>
  <c r="B19" i="1" s="1"/>
  <c r="C19" i="1" s="1"/>
  <c r="B21" i="1" l="1"/>
  <c r="C21" i="1" s="1"/>
  <c r="D19" i="1"/>
  <c r="C15" i="1"/>
  <c r="B16" i="1"/>
  <c r="D15" i="1"/>
  <c r="B20" i="1"/>
  <c r="B17" i="1"/>
  <c r="B18" i="1"/>
  <c r="D21" i="1" l="1"/>
  <c r="C16" i="1"/>
  <c r="D16" i="1"/>
  <c r="D18" i="1"/>
  <c r="C18" i="1"/>
  <c r="C17" i="1"/>
  <c r="D17" i="1"/>
  <c r="C20" i="1"/>
  <c r="D20" i="1"/>
</calcChain>
</file>

<file path=xl/comments1.xml><?xml version="1.0" encoding="utf-8"?>
<comments xmlns="http://schemas.openxmlformats.org/spreadsheetml/2006/main">
  <authors>
    <author>Scott Goldthwaite</author>
  </authors>
  <commentList>
    <comment ref="B12" authorId="0">
      <text>
        <r>
          <rPr>
            <b/>
            <sz val="9"/>
            <color indexed="81"/>
            <rFont val="Tahoma"/>
            <family val="2"/>
          </rPr>
          <t>This is wrong, it should just be the width/2, it shouldn't account for end mill diameter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<sst xmlns="http://schemas.openxmlformats.org/spreadsheetml/2006/main" count="34" uniqueCount="30">
  <si>
    <t>X</t>
  </si>
  <si>
    <t>Y</t>
  </si>
  <si>
    <t>Used for reference on other positions</t>
  </si>
  <si>
    <t>East</t>
  </si>
  <si>
    <t>West</t>
  </si>
  <si>
    <t>Bone Island Wind Alarm</t>
  </si>
  <si>
    <t>Rotary Switch Layout (E-Switch KC56A10.001NLF)</t>
  </si>
  <si>
    <t>Data Sheet</t>
  </si>
  <si>
    <t>N/C</t>
  </si>
  <si>
    <t>Common</t>
  </si>
  <si>
    <t>Small Circle Dia</t>
  </si>
  <si>
    <t>A</t>
  </si>
  <si>
    <t>B</t>
  </si>
  <si>
    <t>C</t>
  </si>
  <si>
    <t>D</t>
  </si>
  <si>
    <t>Degrees</t>
  </si>
  <si>
    <t>Triangle Calculator</t>
  </si>
  <si>
    <t>Panel Size</t>
  </si>
  <si>
    <t>West LED Hole</t>
  </si>
  <si>
    <t>East LED Hole</t>
  </si>
  <si>
    <t>Switch Hole</t>
  </si>
  <si>
    <t>PCB Origin</t>
  </si>
  <si>
    <t>PCB Size</t>
  </si>
  <si>
    <t>Bottom Left Corner</t>
  </si>
  <si>
    <t>Switch Center Hole</t>
  </si>
  <si>
    <t>Terminal Position</t>
  </si>
  <si>
    <t>Calculates actual size after milling perimeter</t>
  </si>
  <si>
    <t>Faceplate Mounting Holes:</t>
  </si>
  <si>
    <t>0.15 inches from the edge</t>
  </si>
  <si>
    <t>Hole raduis for #4 screw: 0.06" (0.12" 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</si>
</sst>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164" fontId="0" fillId="0" borderId="0" xfId="0" applyNumberFormat="1"/>
    <xf numFmtId="0" fontId="0" fillId="0" borderId="0" xfId="0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leavebooks.co.uk/scol/calrtri.htm" TargetMode="External"/><Relationship Id="rId1" Type="http://schemas.openxmlformats.org/officeDocument/2006/relationships/hyperlink" Target="https://www.e-switch.com/system/asset/product_line/data_sheet/105/KC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B23" sqref="B23"/>
    </sheetView>
  </sheetViews>
  <sheetFormatPr defaultRowHeight="15" x14ac:dyDescent="0.25"/>
  <cols>
    <col min="1" max="1" width="20.5703125" customWidth="1"/>
  </cols>
  <sheetData>
    <row r="1" spans="1:15" ht="21" x14ac:dyDescent="0.35">
      <c r="A1" s="3" t="s">
        <v>5</v>
      </c>
    </row>
    <row r="2" spans="1:15" x14ac:dyDescent="0.25">
      <c r="B2" s="6"/>
      <c r="C2" s="6"/>
    </row>
    <row r="3" spans="1:15" x14ac:dyDescent="0.25">
      <c r="B3" s="8" t="s">
        <v>0</v>
      </c>
      <c r="C3" s="8" t="s">
        <v>1</v>
      </c>
    </row>
    <row r="4" spans="1:15" x14ac:dyDescent="0.25">
      <c r="A4" t="s">
        <v>17</v>
      </c>
      <c r="B4" s="5">
        <v>5</v>
      </c>
      <c r="C4" s="5">
        <v>3</v>
      </c>
    </row>
    <row r="5" spans="1:15" x14ac:dyDescent="0.25">
      <c r="A5" t="s">
        <v>18</v>
      </c>
      <c r="B5" s="5">
        <v>1.375</v>
      </c>
      <c r="C5" s="5">
        <v>2</v>
      </c>
    </row>
    <row r="6" spans="1:15" x14ac:dyDescent="0.25">
      <c r="A6" t="s">
        <v>19</v>
      </c>
      <c r="B6" s="5">
        <v>3.625</v>
      </c>
      <c r="C6" s="5">
        <v>2</v>
      </c>
    </row>
    <row r="7" spans="1:15" x14ac:dyDescent="0.25">
      <c r="A7" t="s">
        <v>20</v>
      </c>
      <c r="B7" s="5">
        <v>2.5</v>
      </c>
      <c r="C7" s="5">
        <v>1.7</v>
      </c>
      <c r="J7" s="2"/>
      <c r="K7" s="2"/>
    </row>
    <row r="8" spans="1:15" x14ac:dyDescent="0.25">
      <c r="J8" s="2"/>
      <c r="K8" s="2"/>
    </row>
    <row r="9" spans="1:15" x14ac:dyDescent="0.25">
      <c r="B9" s="8" t="s">
        <v>0</v>
      </c>
      <c r="C9" s="8" t="s">
        <v>1</v>
      </c>
      <c r="J9" s="2"/>
      <c r="K9" s="2"/>
    </row>
    <row r="10" spans="1:15" x14ac:dyDescent="0.25">
      <c r="A10" t="s">
        <v>21</v>
      </c>
      <c r="B10" s="5">
        <v>0.2</v>
      </c>
      <c r="C10" s="5">
        <v>0.3</v>
      </c>
      <c r="D10" t="s">
        <v>23</v>
      </c>
    </row>
    <row r="11" spans="1:15" x14ac:dyDescent="0.25">
      <c r="A11" t="s">
        <v>22</v>
      </c>
      <c r="B11" s="5">
        <f>B4-0.075</f>
        <v>4.9249999999999998</v>
      </c>
      <c r="C11" s="5">
        <f>C4-0.075</f>
        <v>2.9249999999999998</v>
      </c>
      <c r="D11" t="s">
        <v>26</v>
      </c>
    </row>
    <row r="12" spans="1:15" x14ac:dyDescent="0.25">
      <c r="A12" t="s">
        <v>24</v>
      </c>
      <c r="B12" s="7">
        <f>B7 - (B4-B11)/2</f>
        <v>2.4624999999999999</v>
      </c>
      <c r="C12" s="7">
        <f>C7 - (C4-C11)/2</f>
        <v>1.6624999999999999</v>
      </c>
      <c r="D12" t="s">
        <v>2</v>
      </c>
      <c r="H12" s="2" t="s">
        <v>6</v>
      </c>
      <c r="M12" s="4" t="s">
        <v>7</v>
      </c>
      <c r="O12" s="4" t="s">
        <v>16</v>
      </c>
    </row>
    <row r="13" spans="1:15" x14ac:dyDescent="0.25">
      <c r="B13" s="1"/>
      <c r="C13" s="1"/>
    </row>
    <row r="14" spans="1:15" x14ac:dyDescent="0.25">
      <c r="A14" s="2" t="s">
        <v>25</v>
      </c>
      <c r="B14" s="8" t="s">
        <v>15</v>
      </c>
      <c r="C14" s="8" t="s">
        <v>0</v>
      </c>
      <c r="D14" s="8" t="s">
        <v>1</v>
      </c>
    </row>
    <row r="15" spans="1:15" x14ac:dyDescent="0.25">
      <c r="A15" s="6" t="s">
        <v>11</v>
      </c>
      <c r="B15" s="6">
        <f>270-45</f>
        <v>225</v>
      </c>
      <c r="C15" s="5">
        <f>$B$12 + SIN(RADIANS(B15))*(0.303/2)</f>
        <v>2.3553733226502378</v>
      </c>
      <c r="D15" s="5">
        <f>$C$12+COS(RADIANS(B15))*(0.303/2)</f>
        <v>1.555373322650238</v>
      </c>
      <c r="E15" t="s">
        <v>9</v>
      </c>
    </row>
    <row r="16" spans="1:15" x14ac:dyDescent="0.25">
      <c r="A16" s="6" t="s">
        <v>12</v>
      </c>
      <c r="B16" s="6">
        <f>B15+90</f>
        <v>315</v>
      </c>
      <c r="C16" s="5">
        <f t="shared" ref="C16:C18" si="0">$B$12 + SIN(RADIANS(B16))*(0.303/2)</f>
        <v>2.3553733226502378</v>
      </c>
      <c r="D16" s="5">
        <f t="shared" ref="D16:D18" si="1">$C$12+COS(RADIANS(B16))*(0.303/2)</f>
        <v>1.7696266773497618</v>
      </c>
    </row>
    <row r="17" spans="1:5" x14ac:dyDescent="0.25">
      <c r="A17" s="6" t="s">
        <v>13</v>
      </c>
      <c r="B17" s="6">
        <f>B15+180</f>
        <v>405</v>
      </c>
      <c r="C17" s="5">
        <f t="shared" si="0"/>
        <v>2.569626677349762</v>
      </c>
      <c r="D17" s="5">
        <f t="shared" si="1"/>
        <v>1.7696266773497618</v>
      </c>
    </row>
    <row r="18" spans="1:5" x14ac:dyDescent="0.25">
      <c r="A18" s="6" t="s">
        <v>14</v>
      </c>
      <c r="B18" s="6">
        <f>B15+270</f>
        <v>495</v>
      </c>
      <c r="C18" s="5">
        <f t="shared" si="0"/>
        <v>2.5696266773497616</v>
      </c>
      <c r="D18" s="5">
        <f t="shared" si="1"/>
        <v>1.555373322650238</v>
      </c>
    </row>
    <row r="19" spans="1:5" x14ac:dyDescent="0.25">
      <c r="A19" s="6">
        <v>1</v>
      </c>
      <c r="B19" s="6">
        <f>B15+330</f>
        <v>555</v>
      </c>
      <c r="C19" s="5">
        <f>$B$12 + SIN(RADIANS(B19))*(0.875/2)</f>
        <v>2.3492666677676475</v>
      </c>
      <c r="D19" s="5">
        <f>$C$12+COS(RADIANS(B19))*(0.875/2)</f>
        <v>1.2399074509985324</v>
      </c>
      <c r="E19" t="s">
        <v>3</v>
      </c>
    </row>
    <row r="20" spans="1:5" x14ac:dyDescent="0.25">
      <c r="A20" s="6">
        <v>4</v>
      </c>
      <c r="B20" s="6">
        <f>B15+60</f>
        <v>285</v>
      </c>
      <c r="C20" s="5">
        <f t="shared" ref="C20:C21" si="2">$B$12 + SIN(RADIANS(B20))*(0.875/2)</f>
        <v>2.0399074509985327</v>
      </c>
      <c r="D20" s="5">
        <f t="shared" ref="D20:D21" si="3">$C$12+COS(RADIANS(B20))*(0.875/2)</f>
        <v>1.7757333322323525</v>
      </c>
      <c r="E20" t="s">
        <v>8</v>
      </c>
    </row>
    <row r="21" spans="1:5" x14ac:dyDescent="0.25">
      <c r="A21" s="6">
        <v>7</v>
      </c>
      <c r="B21" s="6">
        <f>B15+150</f>
        <v>375</v>
      </c>
      <c r="C21" s="5">
        <f t="shared" si="2"/>
        <v>2.5757333322323523</v>
      </c>
      <c r="D21" s="5">
        <f t="shared" si="3"/>
        <v>2.0850925490014673</v>
      </c>
      <c r="E21" t="s">
        <v>4</v>
      </c>
    </row>
    <row r="23" spans="1:5" x14ac:dyDescent="0.25">
      <c r="B23" s="1"/>
    </row>
    <row r="25" spans="1:5" x14ac:dyDescent="0.25">
      <c r="A25" s="9"/>
    </row>
    <row r="26" spans="1:5" x14ac:dyDescent="0.25">
      <c r="A26" s="10" t="s">
        <v>27</v>
      </c>
    </row>
    <row r="27" spans="1:5" x14ac:dyDescent="0.25">
      <c r="A27" s="9" t="s">
        <v>28</v>
      </c>
    </row>
    <row r="28" spans="1:5" x14ac:dyDescent="0.25">
      <c r="A28" s="9" t="s">
        <v>29</v>
      </c>
    </row>
  </sheetData>
  <hyperlinks>
    <hyperlink ref="M12" r:id="rId1"/>
    <hyperlink ref="O12" r:id="rId2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B3" sqref="B3"/>
    </sheetView>
  </sheetViews>
  <sheetFormatPr defaultRowHeight="15" x14ac:dyDescent="0.25"/>
  <cols>
    <col min="1" max="1" width="14.7109375" customWidth="1"/>
  </cols>
  <sheetData>
    <row r="3" spans="1:1" x14ac:dyDescent="0.25">
      <c r="A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Position Calculations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Goldthwaite</dc:creator>
  <cp:lastModifiedBy>Scott Goldthwaite</cp:lastModifiedBy>
  <dcterms:created xsi:type="dcterms:W3CDTF">2015-04-05T18:46:45Z</dcterms:created>
  <dcterms:modified xsi:type="dcterms:W3CDTF">2015-06-20T21:10:16Z</dcterms:modified>
</cp:coreProperties>
</file>