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D:\Users\Documents\Documents\PostDoc Rochman Lab\SCCWRP\Quality evaluation ambient studies\Translocation studies\"/>
    </mc:Choice>
  </mc:AlternateContent>
  <xr:revisionPtr revIDLastSave="0" documentId="13_ncr:1_{18F1B399-5CD4-41B5-AC2C-67660B1267AB}" xr6:coauthVersionLast="47" xr6:coauthVersionMax="47" xr10:uidLastSave="{00000000-0000-0000-0000-000000000000}"/>
  <bookViews>
    <workbookView xWindow="-120" yWindow="-120" windowWidth="20730" windowHeight="11160" firstSheet="6" activeTab="9" xr2:uid="{3297A9E1-A0CD-45E0-B9BB-10DFA6C7C11B}"/>
  </bookViews>
  <sheets>
    <sheet name="Lovmo et al, 2016" sheetId="1" r:id="rId1"/>
    <sheet name="Grigorakis et al, 2016" sheetId="2" r:id="rId2"/>
    <sheet name="Petrie &amp; Ellis, 2006" sheetId="4" r:id="rId3"/>
    <sheet name="Brun et al, 2018" sheetId="5" r:id="rId4"/>
    <sheet name="Van Pommeren et al, 2017" sheetId="6" r:id="rId5"/>
    <sheet name="Kashiwada, 2006" sheetId="7" r:id="rId6"/>
    <sheet name="Abassi et al, 2018" sheetId="9" r:id="rId7"/>
    <sheet name="Akhbarizadeh et al, 2017" sheetId="10" r:id="rId8"/>
    <sheet name="Collard et al, 2017" sheetId="11" r:id="rId9"/>
    <sheet name="Collard et al, 2018" sheetId="12" r:id="rId10"/>
    <sheet name="Empty for field" sheetId="8" r:id="rId11"/>
    <sheet name="Empty" sheetId="3" r:id="rId1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6" i="12" l="1"/>
  <c r="D126" i="12" s="1"/>
  <c r="C125" i="12"/>
  <c r="C124" i="12"/>
  <c r="D124" i="12" s="1"/>
  <c r="D111" i="12"/>
  <c r="C111" i="12"/>
  <c r="C110" i="12"/>
  <c r="D110" i="12" s="1"/>
  <c r="D109" i="12"/>
  <c r="C109" i="12"/>
  <c r="C108" i="12"/>
  <c r="D108" i="12" s="1"/>
  <c r="D107" i="12"/>
  <c r="C107" i="12"/>
  <c r="C106" i="12"/>
  <c r="C105" i="12"/>
  <c r="D105" i="12" s="1"/>
  <c r="C97" i="12"/>
  <c r="C96" i="12"/>
  <c r="D96" i="12" s="1"/>
  <c r="D95" i="12"/>
  <c r="C92" i="12"/>
  <c r="D92" i="12" s="1"/>
  <c r="C91" i="12"/>
  <c r="D91" i="12" s="1"/>
  <c r="G90" i="12"/>
  <c r="D90" i="12"/>
  <c r="C90" i="12"/>
  <c r="G89" i="12"/>
  <c r="C89" i="12"/>
  <c r="G88" i="12"/>
  <c r="D48" i="12"/>
  <c r="C131" i="12" s="1"/>
  <c r="D131" i="12" s="1"/>
  <c r="D33" i="12"/>
  <c r="C117" i="12" s="1"/>
  <c r="D115" i="12" s="1"/>
  <c r="C126" i="11"/>
  <c r="D126" i="11" s="1"/>
  <c r="C125" i="11"/>
  <c r="D125" i="11" s="1"/>
  <c r="C124" i="11"/>
  <c r="D124" i="11" s="1"/>
  <c r="D111" i="11"/>
  <c r="C111" i="11"/>
  <c r="D110" i="11"/>
  <c r="C110" i="11"/>
  <c r="D109" i="11"/>
  <c r="C109" i="11"/>
  <c r="D108" i="11"/>
  <c r="C108" i="11"/>
  <c r="D107" i="11"/>
  <c r="C107" i="11"/>
  <c r="D106" i="11"/>
  <c r="C106" i="11"/>
  <c r="C105" i="11"/>
  <c r="D105" i="11" s="1"/>
  <c r="D97" i="11"/>
  <c r="C97" i="11"/>
  <c r="D96" i="11"/>
  <c r="D98" i="11" s="1"/>
  <c r="C96" i="11"/>
  <c r="D95" i="11"/>
  <c r="C92" i="11"/>
  <c r="D92" i="11" s="1"/>
  <c r="C91" i="11"/>
  <c r="D91" i="11" s="1"/>
  <c r="G90" i="11"/>
  <c r="C90" i="11"/>
  <c r="D90" i="11" s="1"/>
  <c r="G89" i="11"/>
  <c r="C89" i="11"/>
  <c r="G88" i="11"/>
  <c r="D48" i="11"/>
  <c r="C131" i="11" s="1"/>
  <c r="D131" i="11" s="1"/>
  <c r="D33" i="11"/>
  <c r="D50" i="11" s="1"/>
  <c r="C131" i="10"/>
  <c r="D131" i="10" s="1"/>
  <c r="D126" i="10"/>
  <c r="C126" i="10"/>
  <c r="C125" i="10"/>
  <c r="D125" i="10" s="1"/>
  <c r="D124" i="10"/>
  <c r="C124" i="10"/>
  <c r="C111" i="10"/>
  <c r="D111" i="10" s="1"/>
  <c r="D110" i="10"/>
  <c r="C110" i="10"/>
  <c r="C109" i="10"/>
  <c r="D109" i="10" s="1"/>
  <c r="D108" i="10"/>
  <c r="C108" i="10"/>
  <c r="C107" i="10"/>
  <c r="D107" i="10" s="1"/>
  <c r="D106" i="10"/>
  <c r="C106" i="10"/>
  <c r="C105" i="10"/>
  <c r="C97" i="10"/>
  <c r="D95" i="10" s="1"/>
  <c r="D96" i="10"/>
  <c r="C96" i="10"/>
  <c r="C92" i="10"/>
  <c r="D92" i="10" s="1"/>
  <c r="C91" i="10"/>
  <c r="D91" i="10" s="1"/>
  <c r="G90" i="10"/>
  <c r="C90" i="10"/>
  <c r="G89" i="10"/>
  <c r="C89" i="10"/>
  <c r="D89" i="10" s="1"/>
  <c r="G88" i="10"/>
  <c r="D48" i="10"/>
  <c r="C132" i="10" s="1"/>
  <c r="D130" i="10" s="1"/>
  <c r="D33" i="10"/>
  <c r="C117" i="10" s="1"/>
  <c r="D115" i="10" s="1"/>
  <c r="D33" i="9"/>
  <c r="C116" i="9" s="1"/>
  <c r="D116" i="9" s="1"/>
  <c r="C126" i="9"/>
  <c r="D126" i="9" s="1"/>
  <c r="C125" i="9"/>
  <c r="C124" i="9"/>
  <c r="D124" i="9" s="1"/>
  <c r="D111" i="9"/>
  <c r="C111" i="9"/>
  <c r="C110" i="9"/>
  <c r="D110" i="9" s="1"/>
  <c r="D109" i="9"/>
  <c r="C109" i="9"/>
  <c r="C108" i="9"/>
  <c r="D108" i="9" s="1"/>
  <c r="D107" i="9"/>
  <c r="C107" i="9"/>
  <c r="C106" i="9"/>
  <c r="D106" i="9" s="1"/>
  <c r="D105" i="9"/>
  <c r="C105" i="9"/>
  <c r="C97" i="9"/>
  <c r="C96" i="9"/>
  <c r="D96" i="9" s="1"/>
  <c r="D95" i="9"/>
  <c r="C92" i="9"/>
  <c r="D92" i="9" s="1"/>
  <c r="C91" i="9"/>
  <c r="D91" i="9" s="1"/>
  <c r="G90" i="9"/>
  <c r="C90" i="9"/>
  <c r="D90" i="9" s="1"/>
  <c r="G89" i="9"/>
  <c r="C89" i="9"/>
  <c r="G88" i="9"/>
  <c r="D48" i="9"/>
  <c r="C131" i="9" s="1"/>
  <c r="D131" i="9" s="1"/>
  <c r="C126" i="8"/>
  <c r="D126" i="8" s="1"/>
  <c r="C125" i="8"/>
  <c r="D125" i="8" s="1"/>
  <c r="C124" i="8"/>
  <c r="D124" i="8" s="1"/>
  <c r="C111" i="8"/>
  <c r="D111" i="8" s="1"/>
  <c r="C110" i="8"/>
  <c r="D110" i="8" s="1"/>
  <c r="C109" i="8"/>
  <c r="D109" i="8" s="1"/>
  <c r="C108" i="8"/>
  <c r="D108" i="8" s="1"/>
  <c r="C107" i="8"/>
  <c r="D107" i="8" s="1"/>
  <c r="C106" i="8"/>
  <c r="D106" i="8" s="1"/>
  <c r="C105" i="8"/>
  <c r="C97" i="8"/>
  <c r="D95" i="8" s="1"/>
  <c r="C96" i="8"/>
  <c r="D96" i="8" s="1"/>
  <c r="C92" i="8"/>
  <c r="D92" i="8" s="1"/>
  <c r="C91" i="8"/>
  <c r="D91" i="8" s="1"/>
  <c r="G90" i="8"/>
  <c r="C90" i="8"/>
  <c r="D90" i="8" s="1"/>
  <c r="G89" i="8"/>
  <c r="C89" i="8"/>
  <c r="D89" i="8" s="1"/>
  <c r="G88" i="8"/>
  <c r="D48" i="8"/>
  <c r="C132" i="8" s="1"/>
  <c r="D130" i="8" s="1"/>
  <c r="D33" i="8"/>
  <c r="C117" i="8" s="1"/>
  <c r="D115" i="8" s="1"/>
  <c r="D98" i="12" l="1"/>
  <c r="D97" i="12"/>
  <c r="D113" i="12"/>
  <c r="D128" i="12"/>
  <c r="C116" i="12"/>
  <c r="D116" i="12" s="1"/>
  <c r="D89" i="12"/>
  <c r="D93" i="12" s="1"/>
  <c r="D125" i="12"/>
  <c r="C132" i="12"/>
  <c r="D130" i="12" s="1"/>
  <c r="D133" i="12" s="1"/>
  <c r="D50" i="12"/>
  <c r="D106" i="12"/>
  <c r="D113" i="11"/>
  <c r="F121" i="11" s="1"/>
  <c r="C150" i="11"/>
  <c r="D148" i="11" s="1"/>
  <c r="C116" i="11"/>
  <c r="D116" i="11" s="1"/>
  <c r="D89" i="11"/>
  <c r="D93" i="11" s="1"/>
  <c r="C113" i="11"/>
  <c r="D128" i="11"/>
  <c r="C132" i="11"/>
  <c r="D130" i="11" s="1"/>
  <c r="D133" i="11" s="1"/>
  <c r="C117" i="11"/>
  <c r="D115" i="11" s="1"/>
  <c r="D98" i="10"/>
  <c r="D128" i="10"/>
  <c r="D133" i="10"/>
  <c r="D132" i="10"/>
  <c r="D90" i="10"/>
  <c r="D93" i="10" s="1"/>
  <c r="D97" i="10"/>
  <c r="D105" i="10"/>
  <c r="D113" i="10" s="1"/>
  <c r="C116" i="10"/>
  <c r="D116" i="10" s="1"/>
  <c r="D50" i="10"/>
  <c r="D98" i="9"/>
  <c r="D97" i="9"/>
  <c r="D133" i="9"/>
  <c r="D113" i="9"/>
  <c r="D125" i="9"/>
  <c r="D128" i="9" s="1"/>
  <c r="C132" i="9"/>
  <c r="D130" i="9" s="1"/>
  <c r="D89" i="9"/>
  <c r="D93" i="9" s="1"/>
  <c r="D50" i="9"/>
  <c r="C117" i="9"/>
  <c r="D115" i="9" s="1"/>
  <c r="D118" i="9" s="1"/>
  <c r="D128" i="8"/>
  <c r="F135" i="8" s="1"/>
  <c r="D98" i="8"/>
  <c r="D97" i="8"/>
  <c r="C128" i="8"/>
  <c r="D93" i="8"/>
  <c r="C131" i="8"/>
  <c r="D131" i="8" s="1"/>
  <c r="D105" i="8"/>
  <c r="D113" i="8" s="1"/>
  <c r="C116" i="8"/>
  <c r="D116" i="8" s="1"/>
  <c r="D50" i="8"/>
  <c r="B128" i="7"/>
  <c r="C128" i="7" s="1"/>
  <c r="B127" i="7"/>
  <c r="B126" i="7"/>
  <c r="C126" i="7" s="1"/>
  <c r="C113" i="7"/>
  <c r="B113" i="7"/>
  <c r="B112" i="7"/>
  <c r="C112" i="7" s="1"/>
  <c r="C111" i="7"/>
  <c r="B111" i="7"/>
  <c r="B110" i="7"/>
  <c r="C110" i="7" s="1"/>
  <c r="C109" i="7"/>
  <c r="B109" i="7"/>
  <c r="B108" i="7"/>
  <c r="C108" i="7" s="1"/>
  <c r="C107" i="7"/>
  <c r="B107" i="7"/>
  <c r="B99" i="7"/>
  <c r="B98" i="7"/>
  <c r="C98" i="7" s="1"/>
  <c r="C97" i="7"/>
  <c r="B94" i="7"/>
  <c r="C94" i="7" s="1"/>
  <c r="B93" i="7"/>
  <c r="C93" i="7" s="1"/>
  <c r="F92" i="7"/>
  <c r="C92" i="7"/>
  <c r="B92" i="7"/>
  <c r="F91" i="7"/>
  <c r="B91" i="7"/>
  <c r="F90" i="7"/>
  <c r="C50" i="7"/>
  <c r="B133" i="7" s="1"/>
  <c r="C133" i="7" s="1"/>
  <c r="C35" i="7"/>
  <c r="B118" i="7" s="1"/>
  <c r="C118" i="7" s="1"/>
  <c r="B128" i="6"/>
  <c r="C128" i="6" s="1"/>
  <c r="B127" i="6"/>
  <c r="C127" i="6" s="1"/>
  <c r="B126" i="6"/>
  <c r="C126" i="6" s="1"/>
  <c r="C113" i="6"/>
  <c r="B113" i="6"/>
  <c r="C112" i="6"/>
  <c r="B112" i="6"/>
  <c r="C111" i="6"/>
  <c r="B111" i="6"/>
  <c r="C110" i="6"/>
  <c r="B110" i="6"/>
  <c r="C109" i="6"/>
  <c r="B109" i="6"/>
  <c r="C108" i="6"/>
  <c r="B108" i="6"/>
  <c r="C107" i="6"/>
  <c r="C115" i="6" s="1"/>
  <c r="B107" i="6"/>
  <c r="C99" i="6"/>
  <c r="B99" i="6"/>
  <c r="C98" i="6"/>
  <c r="C100" i="6" s="1"/>
  <c r="B98" i="6"/>
  <c r="C97" i="6"/>
  <c r="B94" i="6"/>
  <c r="C94" i="6" s="1"/>
  <c r="B93" i="6"/>
  <c r="C93" i="6" s="1"/>
  <c r="F92" i="6"/>
  <c r="B92" i="6"/>
  <c r="C92" i="6" s="1"/>
  <c r="F91" i="6"/>
  <c r="B91" i="6"/>
  <c r="F90" i="6"/>
  <c r="C50" i="6"/>
  <c r="B133" i="6" s="1"/>
  <c r="C133" i="6" s="1"/>
  <c r="C35" i="6"/>
  <c r="B119" i="6" s="1"/>
  <c r="C117" i="6" s="1"/>
  <c r="B128" i="5"/>
  <c r="C128" i="5" s="1"/>
  <c r="B127" i="5"/>
  <c r="C127" i="5" s="1"/>
  <c r="B126" i="5"/>
  <c r="C126" i="5" s="1"/>
  <c r="B113" i="5"/>
  <c r="C113" i="5" s="1"/>
  <c r="C112" i="5"/>
  <c r="B112" i="5"/>
  <c r="B111" i="5"/>
  <c r="C111" i="5" s="1"/>
  <c r="C110" i="5"/>
  <c r="B110" i="5"/>
  <c r="B109" i="5"/>
  <c r="C109" i="5" s="1"/>
  <c r="B108" i="5"/>
  <c r="B107" i="5"/>
  <c r="C107" i="5" s="1"/>
  <c r="B99" i="5"/>
  <c r="C97" i="5" s="1"/>
  <c r="B98" i="5"/>
  <c r="C98" i="5" s="1"/>
  <c r="C94" i="5"/>
  <c r="B94" i="5"/>
  <c r="B93" i="5"/>
  <c r="C93" i="5" s="1"/>
  <c r="F92" i="5"/>
  <c r="B92" i="5"/>
  <c r="C92" i="5" s="1"/>
  <c r="F91" i="5"/>
  <c r="B91" i="5"/>
  <c r="C91" i="5" s="1"/>
  <c r="F90" i="5"/>
  <c r="C50" i="5"/>
  <c r="B133" i="5" s="1"/>
  <c r="C133" i="5" s="1"/>
  <c r="C35" i="5"/>
  <c r="B118" i="5" s="1"/>
  <c r="C118" i="5" s="1"/>
  <c r="B128" i="4"/>
  <c r="C128" i="4" s="1"/>
  <c r="B127" i="4"/>
  <c r="C127" i="4" s="1"/>
  <c r="B126" i="4"/>
  <c r="C126" i="4" s="1"/>
  <c r="C113" i="4"/>
  <c r="B113" i="4"/>
  <c r="B112" i="4"/>
  <c r="C112" i="4" s="1"/>
  <c r="C111" i="4"/>
  <c r="B111" i="4"/>
  <c r="B110" i="4"/>
  <c r="C110" i="4" s="1"/>
  <c r="C109" i="4"/>
  <c r="B109" i="4"/>
  <c r="B108" i="4"/>
  <c r="C107" i="4"/>
  <c r="B107" i="4"/>
  <c r="B99" i="4"/>
  <c r="B98" i="4"/>
  <c r="C98" i="4" s="1"/>
  <c r="C97" i="4"/>
  <c r="B94" i="4"/>
  <c r="C94" i="4" s="1"/>
  <c r="B93" i="4"/>
  <c r="C93" i="4" s="1"/>
  <c r="F92" i="4"/>
  <c r="C92" i="4"/>
  <c r="B92" i="4"/>
  <c r="F91" i="4"/>
  <c r="B91" i="4"/>
  <c r="F90" i="4"/>
  <c r="C50" i="4"/>
  <c r="B133" i="4" s="1"/>
  <c r="C133" i="4" s="1"/>
  <c r="C35" i="4"/>
  <c r="B118" i="4" s="1"/>
  <c r="C118" i="4" s="1"/>
  <c r="F100" i="12" l="1"/>
  <c r="C93" i="12"/>
  <c r="D117" i="12"/>
  <c r="D118" i="12"/>
  <c r="D132" i="12"/>
  <c r="C150" i="12"/>
  <c r="D148" i="12" s="1"/>
  <c r="F121" i="12"/>
  <c r="C113" i="12"/>
  <c r="F135" i="12"/>
  <c r="C128" i="12"/>
  <c r="C149" i="11"/>
  <c r="D149" i="11" s="1"/>
  <c r="F100" i="11"/>
  <c r="C93" i="11"/>
  <c r="D151" i="11"/>
  <c r="D150" i="11"/>
  <c r="D117" i="11"/>
  <c r="D118" i="11"/>
  <c r="D132" i="11"/>
  <c r="F135" i="11"/>
  <c r="C128" i="11"/>
  <c r="F121" i="10"/>
  <c r="C113" i="10"/>
  <c r="F100" i="10"/>
  <c r="C93" i="10"/>
  <c r="D117" i="10"/>
  <c r="D118" i="10"/>
  <c r="F135" i="10"/>
  <c r="C128" i="10"/>
  <c r="C150" i="10"/>
  <c r="D148" i="10" s="1"/>
  <c r="F135" i="9"/>
  <c r="C128" i="9"/>
  <c r="F100" i="9"/>
  <c r="C93" i="9"/>
  <c r="D117" i="9"/>
  <c r="C150" i="9"/>
  <c r="D148" i="9" s="1"/>
  <c r="F121" i="9"/>
  <c r="C113" i="9"/>
  <c r="D132" i="9"/>
  <c r="F121" i="8"/>
  <c r="C113" i="8"/>
  <c r="D132" i="8"/>
  <c r="D133" i="8"/>
  <c r="C150" i="8"/>
  <c r="D148" i="8" s="1"/>
  <c r="C149" i="8"/>
  <c r="D149" i="8" s="1"/>
  <c r="F100" i="8"/>
  <c r="F136" i="8" s="1"/>
  <c r="C93" i="8"/>
  <c r="D118" i="8"/>
  <c r="D117" i="8"/>
  <c r="C95" i="7"/>
  <c r="C100" i="7"/>
  <c r="C99" i="7"/>
  <c r="C115" i="7"/>
  <c r="C91" i="7"/>
  <c r="C127" i="7"/>
  <c r="C130" i="7" s="1"/>
  <c r="B134" i="7"/>
  <c r="C132" i="7" s="1"/>
  <c r="C135" i="7" s="1"/>
  <c r="C52" i="7"/>
  <c r="B119" i="7"/>
  <c r="C117" i="7" s="1"/>
  <c r="C120" i="7" s="1"/>
  <c r="E123" i="6"/>
  <c r="B115" i="6"/>
  <c r="C135" i="6"/>
  <c r="C134" i="6"/>
  <c r="B118" i="6"/>
  <c r="C118" i="6" s="1"/>
  <c r="C91" i="6"/>
  <c r="C95" i="6" s="1"/>
  <c r="C130" i="6"/>
  <c r="B134" i="6"/>
  <c r="C132" i="6" s="1"/>
  <c r="C52" i="6"/>
  <c r="B119" i="5"/>
  <c r="C117" i="5" s="1"/>
  <c r="C120" i="5" s="1"/>
  <c r="C100" i="5"/>
  <c r="C99" i="5"/>
  <c r="C52" i="5"/>
  <c r="C108" i="5"/>
  <c r="C115" i="5" s="1"/>
  <c r="C95" i="5"/>
  <c r="C130" i="5"/>
  <c r="B134" i="5"/>
  <c r="C132" i="5" s="1"/>
  <c r="C135" i="5" s="1"/>
  <c r="C100" i="4"/>
  <c r="C99" i="4"/>
  <c r="C115" i="4"/>
  <c r="C91" i="4"/>
  <c r="C95" i="4" s="1"/>
  <c r="C130" i="4"/>
  <c r="B134" i="4"/>
  <c r="C132" i="4" s="1"/>
  <c r="C135" i="4" s="1"/>
  <c r="C52" i="4"/>
  <c r="C108" i="4"/>
  <c r="B119" i="4"/>
  <c r="C117" i="4" s="1"/>
  <c r="C120" i="4" s="1"/>
  <c r="B128" i="3"/>
  <c r="C128" i="3" s="1"/>
  <c r="B127" i="3"/>
  <c r="B126" i="3"/>
  <c r="C126" i="3" s="1"/>
  <c r="C113" i="3"/>
  <c r="B113" i="3"/>
  <c r="B112" i="3"/>
  <c r="C112" i="3" s="1"/>
  <c r="C111" i="3"/>
  <c r="B111" i="3"/>
  <c r="B110" i="3"/>
  <c r="C110" i="3" s="1"/>
  <c r="C109" i="3"/>
  <c r="B109" i="3"/>
  <c r="B108" i="3"/>
  <c r="C107" i="3"/>
  <c r="B107" i="3"/>
  <c r="B99" i="3"/>
  <c r="B98" i="3"/>
  <c r="C98" i="3" s="1"/>
  <c r="C97" i="3"/>
  <c r="B94" i="3"/>
  <c r="C94" i="3" s="1"/>
  <c r="B93" i="3"/>
  <c r="C93" i="3" s="1"/>
  <c r="F92" i="3"/>
  <c r="C92" i="3"/>
  <c r="B92" i="3"/>
  <c r="F91" i="3"/>
  <c r="B91" i="3"/>
  <c r="F90" i="3"/>
  <c r="C50" i="3"/>
  <c r="B133" i="3" s="1"/>
  <c r="C133" i="3" s="1"/>
  <c r="C35" i="3"/>
  <c r="B118" i="3" s="1"/>
  <c r="C118" i="3" s="1"/>
  <c r="B128" i="2"/>
  <c r="C128" i="2" s="1"/>
  <c r="B127" i="2"/>
  <c r="C127" i="2" s="1"/>
  <c r="B126" i="2"/>
  <c r="C126" i="2" s="1"/>
  <c r="C113" i="2"/>
  <c r="B113" i="2"/>
  <c r="C112" i="2"/>
  <c r="B112" i="2"/>
  <c r="C111" i="2"/>
  <c r="B111" i="2"/>
  <c r="C110" i="2"/>
  <c r="B110" i="2"/>
  <c r="C109" i="2"/>
  <c r="B109" i="2"/>
  <c r="C108" i="2"/>
  <c r="B108" i="2"/>
  <c r="C115" i="2" s="1"/>
  <c r="E123" i="2" s="1"/>
  <c r="C107" i="2"/>
  <c r="B107" i="2"/>
  <c r="B99" i="2"/>
  <c r="C98" i="2"/>
  <c r="C100" i="2" s="1"/>
  <c r="B98" i="2"/>
  <c r="C97" i="2"/>
  <c r="B94" i="2"/>
  <c r="C94" i="2" s="1"/>
  <c r="B93" i="2"/>
  <c r="C93" i="2" s="1"/>
  <c r="F92" i="2"/>
  <c r="B92" i="2"/>
  <c r="C92" i="2" s="1"/>
  <c r="F91" i="2"/>
  <c r="B91" i="2"/>
  <c r="F90" i="2"/>
  <c r="C50" i="2"/>
  <c r="B133" i="2" s="1"/>
  <c r="C133" i="2" s="1"/>
  <c r="C35" i="2"/>
  <c r="B119" i="2" s="1"/>
  <c r="C117" i="2" s="1"/>
  <c r="C35" i="1"/>
  <c r="F136" i="12" l="1"/>
  <c r="C149" i="12"/>
  <c r="D149" i="12" s="1"/>
  <c r="F136" i="11"/>
  <c r="F136" i="10"/>
  <c r="C149" i="10"/>
  <c r="D149" i="10" s="1"/>
  <c r="C149" i="9"/>
  <c r="D149" i="9" s="1"/>
  <c r="F136" i="9"/>
  <c r="D150" i="8"/>
  <c r="D151" i="8"/>
  <c r="E137" i="7"/>
  <c r="B130" i="7"/>
  <c r="B115" i="7"/>
  <c r="E123" i="7"/>
  <c r="C134" i="7"/>
  <c r="E102" i="7"/>
  <c r="B95" i="7"/>
  <c r="B151" i="7"/>
  <c r="C151" i="7" s="1"/>
  <c r="B152" i="7"/>
  <c r="C150" i="7" s="1"/>
  <c r="C119" i="7"/>
  <c r="E102" i="6"/>
  <c r="B95" i="6"/>
  <c r="C119" i="6"/>
  <c r="C120" i="6"/>
  <c r="E137" i="6"/>
  <c r="E138" i="6" s="1"/>
  <c r="B130" i="6"/>
  <c r="B152" i="6"/>
  <c r="C150" i="6" s="1"/>
  <c r="C119" i="5"/>
  <c r="E123" i="5"/>
  <c r="B115" i="5"/>
  <c r="E137" i="5"/>
  <c r="B130" i="5"/>
  <c r="C134" i="5"/>
  <c r="E102" i="5"/>
  <c r="B95" i="5"/>
  <c r="B152" i="5"/>
  <c r="C150" i="5" s="1"/>
  <c r="E102" i="4"/>
  <c r="B95" i="4"/>
  <c r="B130" i="4"/>
  <c r="E137" i="4"/>
  <c r="E138" i="4" s="1"/>
  <c r="B152" i="4"/>
  <c r="C150" i="4" s="1"/>
  <c r="C134" i="4"/>
  <c r="C119" i="4"/>
  <c r="E123" i="4"/>
  <c r="B115" i="4"/>
  <c r="C52" i="2"/>
  <c r="B152" i="2" s="1"/>
  <c r="C150" i="2" s="1"/>
  <c r="C134" i="3"/>
  <c r="C100" i="3"/>
  <c r="C99" i="3"/>
  <c r="C115" i="3"/>
  <c r="C127" i="3"/>
  <c r="C130" i="3" s="1"/>
  <c r="B134" i="3"/>
  <c r="C132" i="3" s="1"/>
  <c r="C135" i="3" s="1"/>
  <c r="C91" i="3"/>
  <c r="C95" i="3" s="1"/>
  <c r="C52" i="3"/>
  <c r="C108" i="3"/>
  <c r="B119" i="3"/>
  <c r="C117" i="3" s="1"/>
  <c r="C120" i="3" s="1"/>
  <c r="C95" i="2"/>
  <c r="C99" i="2"/>
  <c r="B118" i="2"/>
  <c r="C118" i="2" s="1"/>
  <c r="C91" i="2"/>
  <c r="B115" i="2"/>
  <c r="C130" i="2"/>
  <c r="B134" i="2"/>
  <c r="C132" i="2" s="1"/>
  <c r="C135" i="2" s="1"/>
  <c r="B128" i="1"/>
  <c r="C128" i="1" s="1"/>
  <c r="D151" i="12" l="1"/>
  <c r="D150" i="12"/>
  <c r="D151" i="10"/>
  <c r="D150" i="10"/>
  <c r="D151" i="9"/>
  <c r="D150" i="9"/>
  <c r="C153" i="7"/>
  <c r="C152" i="7"/>
  <c r="E138" i="7"/>
  <c r="B151" i="6"/>
  <c r="C151" i="6" s="1"/>
  <c r="B151" i="5"/>
  <c r="C151" i="5" s="1"/>
  <c r="E138" i="5"/>
  <c r="B151" i="4"/>
  <c r="C151" i="4" s="1"/>
  <c r="B151" i="2"/>
  <c r="C151" i="2" s="1"/>
  <c r="C153" i="2" s="1"/>
  <c r="E137" i="3"/>
  <c r="B130" i="3"/>
  <c r="E102" i="3"/>
  <c r="B95" i="3"/>
  <c r="B151" i="3"/>
  <c r="C151" i="3" s="1"/>
  <c r="B152" i="3"/>
  <c r="C150" i="3" s="1"/>
  <c r="E123" i="3"/>
  <c r="B115" i="3"/>
  <c r="C119" i="3"/>
  <c r="E137" i="2"/>
  <c r="B130" i="2"/>
  <c r="B95" i="2"/>
  <c r="E102" i="2"/>
  <c r="C134" i="2"/>
  <c r="C119" i="2"/>
  <c r="C120" i="2"/>
  <c r="C50" i="1"/>
  <c r="C52" i="1" s="1"/>
  <c r="B127" i="1"/>
  <c r="C127" i="1" s="1"/>
  <c r="B126" i="1"/>
  <c r="C126" i="1" s="1"/>
  <c r="B113" i="1"/>
  <c r="B112" i="1"/>
  <c r="C112" i="1" s="1"/>
  <c r="B111" i="1"/>
  <c r="C111" i="1" s="1"/>
  <c r="B110" i="1"/>
  <c r="C110" i="1" s="1"/>
  <c r="B109" i="1"/>
  <c r="C109" i="1" s="1"/>
  <c r="B107" i="1"/>
  <c r="C107" i="1" s="1"/>
  <c r="B108" i="1"/>
  <c r="C108" i="1" s="1"/>
  <c r="B94" i="1"/>
  <c r="C94" i="1" s="1"/>
  <c r="B93" i="1"/>
  <c r="C93" i="1" s="1"/>
  <c r="B92" i="1"/>
  <c r="B91" i="1"/>
  <c r="C91" i="1" s="1"/>
  <c r="F92" i="1"/>
  <c r="F91" i="1"/>
  <c r="F90" i="1"/>
  <c r="C153" i="6" l="1"/>
  <c r="C152" i="6"/>
  <c r="C153" i="5"/>
  <c r="C152" i="5"/>
  <c r="C153" i="4"/>
  <c r="C152" i="4"/>
  <c r="C152" i="2"/>
  <c r="E138" i="2"/>
  <c r="C153" i="3"/>
  <c r="C152" i="3"/>
  <c r="E138" i="3"/>
  <c r="C113" i="1"/>
  <c r="C115" i="1" s="1"/>
  <c r="C130" i="1"/>
  <c r="B118" i="1"/>
  <c r="C118" i="1" s="1"/>
  <c r="B119" i="1"/>
  <c r="C117" i="1" s="1"/>
  <c r="B134" i="1"/>
  <c r="C132" i="1" s="1"/>
  <c r="B133" i="1"/>
  <c r="C133" i="1" s="1"/>
  <c r="B98" i="1"/>
  <c r="C98" i="1" s="1"/>
  <c r="B99" i="1"/>
  <c r="C97" i="1" s="1"/>
  <c r="C92" i="1"/>
  <c r="C95" i="1" s="1"/>
  <c r="B152" i="1"/>
  <c r="C119" i="1" l="1"/>
  <c r="E123" i="1"/>
  <c r="C120" i="1"/>
  <c r="B115" i="1" s="1"/>
  <c r="C100" i="1"/>
  <c r="B95" i="1" s="1"/>
  <c r="E137" i="1"/>
  <c r="C134" i="1"/>
  <c r="C135" i="1"/>
  <c r="B130" i="1" s="1"/>
  <c r="E102" i="1"/>
  <c r="C99" i="1"/>
  <c r="E138" i="1" l="1"/>
  <c r="B151" i="1" l="1"/>
  <c r="C151" i="1" s="1"/>
  <c r="C150" i="1"/>
  <c r="C153" i="1" l="1"/>
  <c r="C152" i="1"/>
</calcChain>
</file>

<file path=xl/sharedStrings.xml><?xml version="1.0" encoding="utf-8"?>
<sst xmlns="http://schemas.openxmlformats.org/spreadsheetml/2006/main" count="1783" uniqueCount="266">
  <si>
    <t>Particle Size</t>
  </si>
  <si>
    <t>Particle Shape</t>
  </si>
  <si>
    <t>Polymer Type</t>
  </si>
  <si>
    <t>Homogeneity of exposure</t>
  </si>
  <si>
    <t>Endpoints</t>
  </si>
  <si>
    <t>2 criteria must receive at least '1' and if &gt;8 high quality, &gt;5 medium quality, &lt;5 low quality, no inclusion of 2 criteria study not useful for RA</t>
  </si>
  <si>
    <t>9 criteria must receive at least '1' and if &gt;25 high quality, &gt;16 medium quality, &lt;16 low quality, if any of the 9 criteria not reported study design insufficient to be used</t>
  </si>
  <si>
    <t>4 criteria must receive at least '1' and if &gt;5 high quality, &gt;4 medium quality, &lt;4 reporting of particle characteristics causes interpretation of results to have limited value - caution warranted.</t>
  </si>
  <si>
    <t>Study details</t>
  </si>
  <si>
    <t>Authors:</t>
  </si>
  <si>
    <t>Title:</t>
  </si>
  <si>
    <t>Bibliographic reference:</t>
  </si>
  <si>
    <t>Evaluator Comments</t>
  </si>
  <si>
    <t>SCORE</t>
  </si>
  <si>
    <t>Particle characterization assessment</t>
  </si>
  <si>
    <t>Criteria</t>
  </si>
  <si>
    <t>Scoring guide</t>
  </si>
  <si>
    <t>Poor</t>
  </si>
  <si>
    <t>Experimental design assessment</t>
  </si>
  <si>
    <t>Risk assessment</t>
  </si>
  <si>
    <t>TOTAL SCORE &gt;&gt;&gt;&gt;</t>
  </si>
  <si>
    <t>Total score</t>
  </si>
  <si>
    <t>Low</t>
  </si>
  <si>
    <t>YES</t>
  </si>
  <si>
    <t>NO</t>
  </si>
  <si>
    <t>Select from dropdown menu</t>
  </si>
  <si>
    <t>0 - No information on size reported.</t>
  </si>
  <si>
    <t>1 - If particle size/sizes are reported
but not measured.</t>
  </si>
  <si>
    <t>2 - If a range of sizes is used; a full (i.e. ≥ 10 bins) size distribution is measured and reported.
- If a single size is used, that size is measured with an indication of measurement error and reported.</t>
  </si>
  <si>
    <t>2 - Shapes are measured with high resolution picture and reported.</t>
  </si>
  <si>
    <t>1 - Particle shapes are reported but
not measured.</t>
  </si>
  <si>
    <t>0 - No information on particle
shape is reported.</t>
  </si>
  <si>
    <t>0 - No information on
polymer identity is
reported.</t>
  </si>
  <si>
    <t>1 - Polymer type provided with
certificate or as provided by
manufacturer.</t>
  </si>
  <si>
    <t>2 - Polymer identity confirmed with e.g. FTIR,
Raman spectroscopy or similar methods.</t>
  </si>
  <si>
    <t>Source of MP</t>
  </si>
  <si>
    <t>2 - The origin and/or production of MP in own
laboratory is reported in detail.</t>
  </si>
  <si>
    <t>1 - The information given on MP
source is incomplete and hence
not fully reproducible.</t>
  </si>
  <si>
    <t>0 - No information on MP
source reported.</t>
  </si>
  <si>
    <t>Data Reporting</t>
  </si>
  <si>
    <t>2 - MP concentrations are reported as mass as
well as number concentration.</t>
  </si>
  <si>
    <t>1- MP concentrations are reported as
mass or as number concentration.</t>
  </si>
  <si>
    <t>0 - MP concentrations are not reported.</t>
  </si>
  <si>
    <t>Chemical Purity</t>
  </si>
  <si>
    <t>2 - Chemical effects other than from the
polymer or solution/mixtures are ruled out.
MP are cleaned with organic solvent.</t>
  </si>
  <si>
    <t>1 - Chemicals are analyzed or
studies relied on manufacturer
certificate.
- Controls are used or calculations
are made with values from
literature (i.e., LC50 or EC50) to
rule out toxicity of chemical
impurities.</t>
  </si>
  <si>
    <t>0 - Not mentioned</t>
  </si>
  <si>
    <t>Laboratory Preparation</t>
  </si>
  <si>
    <t>2 - All materials used are thoroughly washed
with high quality water (e.g. Milli-Q water).
- Measures are taken to prevent MP
contamination from air.
- Cotton lab coats were used to avoid
microfiber contamination.</t>
  </si>
  <si>
    <t>1 - Only part of the measures under 2
are taken to avoid MP
contamination.</t>
  </si>
  <si>
    <t>Verification of background contamination</t>
  </si>
  <si>
    <t>0 - No verification of contamination</t>
  </si>
  <si>
    <t>1 - Contamination visually inspected.</t>
  </si>
  <si>
    <t>2 -Level of contamination evaluated and
quantified, e.g. with FTIR, Raman or similar
method.</t>
  </si>
  <si>
    <t>Verification of exposure</t>
  </si>
  <si>
    <t>1 - Measurement of exposure
concentration, however no
evidence that at least 80% of the
nominal concentration throughout
the test is maintained.</t>
  </si>
  <si>
    <t>0 - No verification of
exposure concentration.</t>
  </si>
  <si>
    <t>2 - Measurement of exposure concentration and
evidence that at least 80% of the nominal
concentration throughout the test is
maintained.</t>
  </si>
  <si>
    <t>0 - Not mentioned or exposure
is not homogenous.</t>
  </si>
  <si>
    <t>1. Water as medium: Description of
the method used to obtain
homogeneous exposure.
Sediment as medium:</t>
  </si>
  <si>
    <t>2 - Water as medium: Picture or measurement
of MP in water that demonstrated well
mixed or dispersion in solution.
Sediment as medium: Description of method
used to obtain homogenous exposure.</t>
  </si>
  <si>
    <t>Exposure assessment</t>
  </si>
  <si>
    <t>0 - No measurement of
exposure of MP to
organism.</t>
  </si>
  <si>
    <t>1 - Exposure of the organism to MP
is demonstrated qualitatively,
visually, in a separate experiment
or without digestion step.</t>
  </si>
  <si>
    <t>2 - Exposure of the organism to MP is measured
quantitatively with e.g. FTIR or Raman. In
case MP are ingested additionally an
digestion step is included (see Hermsen et
al., 2018).</t>
  </si>
  <si>
    <t>Replication</t>
  </si>
  <si>
    <t>2 - 3 or more replicates.</t>
  </si>
  <si>
    <t>1 - 2 replicates</t>
  </si>
  <si>
    <t>0 - No replicates.</t>
  </si>
  <si>
    <t>Presence of natural (food) particles</t>
  </si>
  <si>
    <t>Reporting of effect thresholds</t>
  </si>
  <si>
    <t>Quality of dose-response relationship</t>
  </si>
  <si>
    <t>Concentration range tested</t>
  </si>
  <si>
    <t>Aging and biofouling</t>
  </si>
  <si>
    <t>Diversity of MP tested</t>
  </si>
  <si>
    <t>Exposure time</t>
  </si>
  <si>
    <t>0 - Endpoints cannot be unambiguously linked to a threat on the population or individual level.</t>
  </si>
  <si>
    <t>1 - Suborganismal responses as long
as a causal relationship with the
endpoints mentioned under ‘2’
has been demonstrated.</t>
  </si>
  <si>
    <t>2 - Endpoints taken at the community (e.g.
bacteria and algae) or individual level (e.g.
survival, mortality, growth, development,
reproduction).</t>
  </si>
  <si>
    <t>0 - No food or natural
particles are added to
avoid force feeding of MP.</t>
  </si>
  <si>
    <t>1 - Food is not optimally available.</t>
  </si>
  <si>
    <t>2 - Natural particles (at least food) are added to
avoid force feeding of MP.
Criterion not applicable to algae or bacteria
and hence these studies receive 2 points.</t>
  </si>
  <si>
    <t>0 - Effect thresholds are not
reported explicitly with
L(E)Cx, LOEC or NOEC
or not possible to derive
effect threshold.</t>
  </si>
  <si>
    <t>1 - Effect thresholds are reported as
LOEC or NOEC, or as L(E)Cx
value without error or confidence
interval.</t>
  </si>
  <si>
    <t>2 - Effect thresholds are reported as L(E)Cx
with error or uncertainty intervals.</t>
  </si>
  <si>
    <t>0 - Less than 5 doses.</t>
  </si>
  <si>
    <t>1 - Multiple doses, at least 5,
including a treatment control.</t>
  </si>
  <si>
    <t>2 - Multiple doses, at least 6, including a
treatment control.</t>
  </si>
  <si>
    <t>0 - No relevant
concentrations were used.
- No comparison with
MEC.</t>
  </si>
  <si>
    <t>1 - At least 1 environmentally
relevant concentration was used
within the range tested.</t>
  </si>
  <si>
    <t>2 - More than 1 environmentally relevant
concentration was used within the range
tested.</t>
  </si>
  <si>
    <t>0 - Pristine MP used and/or conditions were as such that it was not possible to form a biofilm during the exposure time.</t>
  </si>
  <si>
    <t>1 - MP particles have undergone
process to make them
environmentally realistic,
accounting for aging, weathering
and/or biofouling, however they
have not been characterized.</t>
  </si>
  <si>
    <t>2 - MP particles have undergone process to
make them environmentally realistic by
accounting for biofouling.
In addition, pictures of altered particles are
provided.</t>
  </si>
  <si>
    <t>2 - A wide range of sizes (order of magnitude),
shapes and densities are used, thereby
approaching the diversity of environmental
MP.</t>
  </si>
  <si>
    <t>1 - Diversity relates to only 1 or 2 of
the characteristics (e.g. only a
wide size range) and/or spans a
part of the characteristics range
only.</t>
  </si>
  <si>
    <t>0 - Only a single type of
particles is tested (i.e.
single size, shape and
density).</t>
  </si>
  <si>
    <t>0 - 
Bacteria, phytoplankton &lt; 1 d
Zooplankton &lt; 4 d
Benthic invertebrates &lt; 7 d
Fish &lt; 1 month
Macrophytes: &lt; 7 d</t>
  </si>
  <si>
    <t>1 - 
Bacteria, phytoplankton: 1 – 7 d
Zooplankton: 4 – 21 d
Benthic invertebrates: 7 - 28 d
Fish: 1 - 3 months
Macrophytes: 7 - 28 d</t>
  </si>
  <si>
    <t>2 - 
Bacteria and phytoplankton ≥ 1 week
Zooplankton ≥ 21 d
Benthic invertebrates ≥ 28 d
Fish ≥ 3 months
Macrophytes ≥ 28 d</t>
  </si>
  <si>
    <t>B. Technical Subset</t>
  </si>
  <si>
    <t>Test Medium Vehicle</t>
  </si>
  <si>
    <t>Administration Route</t>
  </si>
  <si>
    <t>Test Species</t>
  </si>
  <si>
    <t>Sample Size</t>
  </si>
  <si>
    <t>Control Group</t>
  </si>
  <si>
    <t>Exposure Duration</t>
  </si>
  <si>
    <t>Evaluator</t>
  </si>
  <si>
    <t>Name:</t>
  </si>
  <si>
    <t>A. Additional 'Red Criteria' - Technical Subset</t>
  </si>
  <si>
    <t>C. Additional 'Red Criteria' - Risk Assessment</t>
  </si>
  <si>
    <t>Not Reported</t>
  </si>
  <si>
    <t>Reported</t>
  </si>
  <si>
    <t>Number of Treatment Groups</t>
  </si>
  <si>
    <t>D. Applicable for Risk Assessment</t>
  </si>
  <si>
    <t>&lt; 2 doses, not including the control</t>
  </si>
  <si>
    <t>&gt; 2 doses, not including the control</t>
  </si>
  <si>
    <t>A1</t>
  </si>
  <si>
    <t>A2</t>
  </si>
  <si>
    <t>A3</t>
  </si>
  <si>
    <t>A4</t>
  </si>
  <si>
    <t>A5</t>
  </si>
  <si>
    <t>A6</t>
  </si>
  <si>
    <t>C1</t>
  </si>
  <si>
    <t>Ludovic Hermabessiere</t>
  </si>
  <si>
    <t>Developmental and Comparative Immunology 67 (2017) 508-518</t>
  </si>
  <si>
    <t>Translocation of nanoparticles and Mycobacterium marinum across the intestinal epithelium in zebrafish and the role of the mucosal immune system</t>
  </si>
  <si>
    <t>Signe Dille Løvmo, Martin Tobias Speth, Urska Repnik, Erling Olaf Koppang, Gareth Wyn Griffiths, Jon Paul Hildah</t>
  </si>
  <si>
    <t>Zebrafish (Danio rerio)</t>
  </si>
  <si>
    <t>One time</t>
  </si>
  <si>
    <t>Phosphate buffer saline (PBS)</t>
  </si>
  <si>
    <t>"red fluorescent carboxylate-modified polystyrene particles were used with a diameter of 500 nm (Sigma-Aldrich) or 1 mm (FluoSpheres®, Thermo Scientific, Waltham, MA, USA)"</t>
  </si>
  <si>
    <t>"Approximately 5 _x0003_ 107 polystyrene particles in a volume of 5 ml were injected per fish by oral intubation."</t>
  </si>
  <si>
    <t>Not mentioned</t>
  </si>
  <si>
    <t>Oral Intubation</t>
  </si>
  <si>
    <t>One treatment can be a control but unclear for a non experience reader</t>
  </si>
  <si>
    <t>Stefan Grigorakis, Sherri A. Mason, Ken G. Drouillard</t>
  </si>
  <si>
    <t>Determination of the gut retention of plastic microbeads and microfibers in goldfish (Carassius auratus)</t>
  </si>
  <si>
    <t>Chemosphere 169 (2017) 233-238</t>
  </si>
  <si>
    <t>"Fibers retained on the 63 mm sieve were removed by tweezer under magnification and size graded to between 50 and 500 mm fiber lengths under a dissecting microscope" &amp; "The contents of the product was poured onto a 63 sieve and the soluble matrix associated with the product washed with water until only microplastics remained. Microbeads  were removed from the sieve under magnification" + picture fig 1 with scale</t>
  </si>
  <si>
    <t>Same quote + picture Fig 1</t>
  </si>
  <si>
    <t>"Microplastic beads were extracted from a commercial cosmetic product (facial cleanser labelled with polyethylene)" &amp; "Microfibers were extracted from clothing (35 cm _x0003_ 12 cm cut out of a commercial polyester fleece scarf)" + no verification</t>
  </si>
  <si>
    <t>Same as above but no extra info</t>
  </si>
  <si>
    <t>Goldfish (Carassius auratus)</t>
  </si>
  <si>
    <t>Food</t>
  </si>
  <si>
    <t>24 for each treatment (microbead vs microfiber) + 5 control</t>
  </si>
  <si>
    <t>Yes</t>
  </si>
  <si>
    <t>Not mentionned</t>
  </si>
  <si>
    <t>"Each fish was presented with a single treatment pellet and observed until it was verified that the fish consumed the pellet. After the fish consumed the treatment pellet" - goal is to have 50 MP ingested by fish</t>
  </si>
  <si>
    <t>24 replicates</t>
  </si>
  <si>
    <t>MP in one food pellet and fish exposed until it ate it entirely. All MP are eaten by the fish</t>
  </si>
  <si>
    <t>Value of 50 MP reported as exposure but no concentration in proper concentration</t>
  </si>
  <si>
    <t>up to 144h</t>
  </si>
  <si>
    <t>Allan G. Petrie, Anthony E. Ellis</t>
  </si>
  <si>
    <t>Evidence of particulate uptake by the gut of Atlantic salmon (Salmo salar L.)</t>
  </si>
  <si>
    <t>Fish &amp; Shellfish Immunology 20 (2006) 660-664</t>
  </si>
  <si>
    <t>Atlantic Salmon (Salmo salar)</t>
  </si>
  <si>
    <t>"Yellow-green fluorescent latex microspheres (excitation 458 nm, emission 540 nm) were obtained from Polysciences Inc. Europe (Germany) in the following diameters; 0.1, 0.5, 1, 3 and 10 mm."</t>
  </si>
  <si>
    <t>Same quote</t>
  </si>
  <si>
    <t>"They were washed once in PBS (0.01 M, pH 7.4) and adjusted to 4 ! 107 microspheres ml_x0002_1 in PBS prior to use."</t>
  </si>
  <si>
    <t>MP were cleaned with PBS, not a solvent but better than nothing</t>
  </si>
  <si>
    <t>PBS</t>
  </si>
  <si>
    <t>Oral or anal intubation</t>
  </si>
  <si>
    <t>Yes - only PBS</t>
  </si>
  <si>
    <t>Up to 48h</t>
  </si>
  <si>
    <t>3 for exposure and one for control</t>
  </si>
  <si>
    <t>6 time point x 3 fish + 6 control = 24</t>
  </si>
  <si>
    <t>Nanoparticles induce dermal and intestinal innateimmune system responses in zebrafish embryos</t>
  </si>
  <si>
    <t>Environ. Sci.: Nano,2018,5,904</t>
  </si>
  <si>
    <t>Nadja R. Brun, Bjørn E. V. Koch, Mónica Varela, Willie J. G. M. Peijnenburg, Herman P. Spaink, Martina G. Vijver</t>
  </si>
  <si>
    <t>Same quote - no confirmation</t>
  </si>
  <si>
    <t>ThermoFisher</t>
  </si>
  <si>
    <t>"PSNP, on the other hand, remained stable over time with anaverage size in the medium of 19.3 ± 0.6 nm after 0 h or 18.8± 0.9 nm after 24 h, respectively (Fig. 1b)</t>
  </si>
  <si>
    <t>Figure 1</t>
  </si>
  <si>
    <t>Egg water</t>
  </si>
  <si>
    <t>6 well plate with 20 egg per well</t>
  </si>
  <si>
    <t>5</t>
  </si>
  <si>
    <t>Sonication 5min before use</t>
  </si>
  <si>
    <t>mg/L</t>
  </si>
  <si>
    <t>up to 120 hpf</t>
  </si>
  <si>
    <t>NP in GIT, tail epithlia and cavity of lateral line neuromast (Fig3)</t>
  </si>
  <si>
    <t>Exploring uptake and biodistribution of polystyrene (nano)particles inzebrafish embryos at different developmental stages</t>
  </si>
  <si>
    <t>M. van Pomerena, N.R. Bruna W.J.G.M. Peijnenburg, M.G. Vijver</t>
  </si>
  <si>
    <t>Aquatic Toxicology 190 (2017) 40–45</t>
  </si>
  <si>
    <t>Water</t>
  </si>
  <si>
    <t xml:space="preserve">"The 25 nm particles had an actual average size of ca. 27 nm. The average size of the 50 nm NPs was measured to be 50 nm. The 250 and 700 nm particles had a diameter of 217 and 727 nm, respectively." </t>
  </si>
  <si>
    <t>Figure 1 - picture TEM</t>
  </si>
  <si>
    <t>PS - catalog number from manufacturer</t>
  </si>
  <si>
    <t>Manufacturer with catalog number</t>
  </si>
  <si>
    <t>Can trace back to manufacturer catalog number and SDS (not done here)</t>
  </si>
  <si>
    <t>10</t>
  </si>
  <si>
    <t>n=10 with 24 well plate (240?)</t>
  </si>
  <si>
    <t>Kashiwada</t>
  </si>
  <si>
    <t>Distribution of Nanoparticles in the See-through Medaka (Oryzias latipes)</t>
  </si>
  <si>
    <t>Environ Health Perspect 114:1697–1702 (2006)</t>
  </si>
  <si>
    <t>Medaka (Oryzias latipes)</t>
  </si>
  <si>
    <t>"39.4-nm diameter-sized fluorescent particles at1 mg/L [2.78% solids-latex (polystyrene) solu-tion; Polysciences, Inc., Warrington, PA, USA]" - no verification</t>
  </si>
  <si>
    <t>Same quote - no picture</t>
  </si>
  <si>
    <t>Same quote - no verification</t>
  </si>
  <si>
    <t>Polyscience - no catalog number</t>
  </si>
  <si>
    <t>8 per sex</t>
  </si>
  <si>
    <t>16</t>
  </si>
  <si>
    <t>7 days</t>
  </si>
  <si>
    <t>Yes - info only in Table 2</t>
  </si>
  <si>
    <t>Embryo rearing medium</t>
  </si>
  <si>
    <t>Not reported</t>
  </si>
  <si>
    <t>Sampling method</t>
  </si>
  <si>
    <t>Sampling size</t>
  </si>
  <si>
    <t>Sampling processing and storage</t>
  </si>
  <si>
    <t>Clean air condition</t>
  </si>
  <si>
    <t>Negative control</t>
  </si>
  <si>
    <t>Positive control</t>
  </si>
  <si>
    <t>Target component</t>
  </si>
  <si>
    <t>Sample treatment</t>
  </si>
  <si>
    <t>Polymer identification</t>
  </si>
  <si>
    <t>NA</t>
  </si>
  <si>
    <t>Platycephalus indicus, Saurida tumbil, Sillago sihama, Cynoglossus abbreviatus, Penaeus semisulcatus</t>
  </si>
  <si>
    <t>"Samples were transported in a cooler to the laboratory where they were stored at-20°C pending processing and analysis." - good</t>
  </si>
  <si>
    <t>Cleaning etc but only two negative blanks instead of 3</t>
  </si>
  <si>
    <t>less than 20 individuals per species</t>
  </si>
  <si>
    <t>Only a handful information</t>
  </si>
  <si>
    <t>KOH and H2O2 but had some acids known to have negative impact on certain polymer</t>
  </si>
  <si>
    <t>Lab coat plus cleaning surface and tools</t>
  </si>
  <si>
    <t>GIT and other tissue</t>
  </si>
  <si>
    <t>No FTIR, RAMAN</t>
  </si>
  <si>
    <t>Microplastics in different tissues of fish and prawn from the Musa Estuary, Persian Gulf</t>
  </si>
  <si>
    <t>Sajjad Abbasi, Naghmeh Soltani, Behnam Keshavarzi, Farid Moore, Andrew Turner, Mina Hassanaghaei</t>
  </si>
  <si>
    <t>Chemosphere 205 (2018) 80-87</t>
  </si>
  <si>
    <t>56 total</t>
  </si>
  <si>
    <t>Alepes djedaba, Epinephelus coioides, Sphyraena jello, Platycephalus indicus</t>
  </si>
  <si>
    <t>71 total</t>
  </si>
  <si>
    <t>Only 20 max per species</t>
  </si>
  <si>
    <t>Transport in ice box to lab then processed before being in -18°C or mix with blender</t>
  </si>
  <si>
    <t>No info</t>
  </si>
  <si>
    <t>Lab coat, cleaning, filtartion</t>
  </si>
  <si>
    <t>Only one?</t>
  </si>
  <si>
    <t>GIT and other organs</t>
  </si>
  <si>
    <t>KOH according to Karami et al, 2017</t>
  </si>
  <si>
    <t>None</t>
  </si>
  <si>
    <t>France Collard, Bernard Gilbert, Philippe Compere, Gauthier Epp, Krishna Das, Thierry Jauniaux, Eric Parmentier</t>
  </si>
  <si>
    <t>Microplastics in livers of European anchovies (Engraulis encrasicolus)</t>
  </si>
  <si>
    <t>Volume 229, October 2017, Pages 1000-1005</t>
  </si>
  <si>
    <t>Engraulis encrasicolus</t>
  </si>
  <si>
    <t>Info about GPS and net and time of capture</t>
  </si>
  <si>
    <t>Dissection on board and in -20°C</t>
  </si>
  <si>
    <t>Three negative blanks in lab but not on board - missing contamination fro ship</t>
  </si>
  <si>
    <t>Closing petri dish + 1 negative control</t>
  </si>
  <si>
    <t>Air flow cabinet</t>
  </si>
  <si>
    <t>According to collard et al, 2015 who tested the protocol</t>
  </si>
  <si>
    <t>Only livers</t>
  </si>
  <si>
    <t>Cleaning filtration solution - no mention of cotton lab coat</t>
  </si>
  <si>
    <t>Raman</t>
  </si>
  <si>
    <t>France Collard, Johnny Gasperi, Bernard Gilbert, Gauthier Eppe, Sam Azimi, Vincent Rocher, Bruno Tassin</t>
  </si>
  <si>
    <t>Volume 643, 1 December 2018, Pages 1257-1264</t>
  </si>
  <si>
    <t>Anthropogenic particles in the stomach contents and liver of the freshwater fish Squalius cephalus</t>
  </si>
  <si>
    <t>Squalius cephalus</t>
  </si>
  <si>
    <t>60 (different location)</t>
  </si>
  <si>
    <t>60 from different location</t>
  </si>
  <si>
    <t>Electrocuted, GPS coordinates, dates</t>
  </si>
  <si>
    <t>Dissected on board</t>
  </si>
  <si>
    <t>Whole GIT and liver - part of muscles</t>
  </si>
  <si>
    <t>Collard et al, 2015 - slight modification not tested</t>
  </si>
  <si>
    <t>Raman on all particles</t>
  </si>
  <si>
    <t>Lab coat, cleaning, filtration</t>
  </si>
  <si>
    <t>3 negatives blanks but no specific place</t>
  </si>
  <si>
    <t>3 negatives blanks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</si>
</sst>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Arial"/>
      <family val="2"/>
    </font>
    <font>
      <b/>
      <sz val="11"/>
      <color theme="1"/>
      <name val="Arial"/>
      <family val="2"/>
    </font>
    <font>
      <b/>
      <sz val="11"/>
      <color rgb="FFFF0000"/>
      <name val="Arial"/>
      <family val="2"/>
    </font>
    <font>
      <sz val="11"/>
      <name val="Arial"/>
      <family val="2"/>
    </font>
    <font>
      <b/>
      <sz val="11"/>
      <name val="Arial"/>
      <family val="2"/>
    </font>
    <font>
      <b/>
      <sz val="11"/>
      <color theme="0"/>
      <name val="Arial"/>
      <family val="2"/>
    </font>
    <font>
      <sz val="11"/>
      <color theme="0"/>
      <name val="Arial"/>
      <family val="2"/>
    </font>
  </fonts>
  <fills count="8">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499984740745262"/>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65">
    <xf numFmtId="0" fontId="0" fillId="0" borderId="0" xfId="0"/>
    <xf numFmtId="0" fontId="1" fillId="0" borderId="0" xfId="0" applyFont="1" applyProtection="1">
      <protection locked="0"/>
    </xf>
    <xf numFmtId="0" fontId="2" fillId="0" borderId="0" xfId="0" applyFont="1" applyProtection="1">
      <protection locked="0"/>
    </xf>
    <xf numFmtId="0" fontId="1" fillId="0" borderId="0" xfId="0" applyFont="1"/>
    <xf numFmtId="49" fontId="1" fillId="0" borderId="0" xfId="0" applyNumberFormat="1" applyFont="1" applyAlignment="1" applyProtection="1">
      <alignment wrapText="1"/>
      <protection locked="0"/>
    </xf>
    <xf numFmtId="0" fontId="1" fillId="0" borderId="0" xfId="0" applyFont="1" applyAlignment="1" applyProtection="1">
      <alignment horizontal="right"/>
      <protection locked="0"/>
    </xf>
    <xf numFmtId="0" fontId="2" fillId="2" borderId="0" xfId="0" applyFont="1" applyFill="1" applyProtection="1">
      <protection locked="0"/>
    </xf>
    <xf numFmtId="0" fontId="1" fillId="2" borderId="0" xfId="0" applyFont="1" applyFill="1"/>
    <xf numFmtId="49" fontId="1" fillId="2" borderId="0" xfId="0" applyNumberFormat="1" applyFont="1" applyFill="1" applyAlignment="1" applyProtection="1">
      <alignment wrapText="1"/>
      <protection locked="0"/>
    </xf>
    <xf numFmtId="49" fontId="1" fillId="3" borderId="0" xfId="0" applyNumberFormat="1" applyFont="1" applyFill="1" applyAlignment="1" applyProtection="1">
      <alignment wrapText="1"/>
      <protection locked="0"/>
    </xf>
    <xf numFmtId="0" fontId="2" fillId="4" borderId="0" xfId="0" applyFont="1" applyFill="1" applyProtection="1">
      <protection locked="0"/>
    </xf>
    <xf numFmtId="0" fontId="1" fillId="4" borderId="0" xfId="0" applyFont="1" applyFill="1"/>
    <xf numFmtId="0" fontId="1" fillId="5" borderId="0" xfId="0" applyFont="1" applyFill="1" applyProtection="1">
      <protection locked="0"/>
    </xf>
    <xf numFmtId="0" fontId="1" fillId="5" borderId="0" xfId="0" applyFont="1" applyFill="1"/>
    <xf numFmtId="49" fontId="1" fillId="5" borderId="0" xfId="0" applyNumberFormat="1" applyFont="1" applyFill="1" applyAlignment="1" applyProtection="1">
      <alignment wrapText="1"/>
      <protection locked="0"/>
    </xf>
    <xf numFmtId="0" fontId="1" fillId="0" borderId="0" xfId="0" applyFont="1" applyFill="1"/>
    <xf numFmtId="49" fontId="1" fillId="0" borderId="0" xfId="0" applyNumberFormat="1" applyFont="1" applyFill="1" applyAlignment="1" applyProtection="1">
      <alignment wrapText="1"/>
      <protection locked="0"/>
    </xf>
    <xf numFmtId="0" fontId="3" fillId="0" borderId="0" xfId="0" applyFont="1" applyFill="1" applyProtection="1">
      <protection locked="0"/>
    </xf>
    <xf numFmtId="0" fontId="4" fillId="4" borderId="0" xfId="0" applyFont="1" applyFill="1" applyProtection="1">
      <protection locked="0"/>
    </xf>
    <xf numFmtId="0" fontId="1" fillId="0" borderId="0" xfId="0" applyFont="1" applyFill="1" applyProtection="1">
      <protection locked="0"/>
    </xf>
    <xf numFmtId="2" fontId="1" fillId="0" borderId="0" xfId="0" applyNumberFormat="1" applyFont="1" applyAlignment="1" applyProtection="1">
      <alignment wrapText="1"/>
      <protection locked="0"/>
    </xf>
    <xf numFmtId="1" fontId="1" fillId="0" borderId="0" xfId="0" applyNumberFormat="1" applyFont="1" applyAlignment="1" applyProtection="1">
      <alignment wrapText="1"/>
      <protection locked="0"/>
    </xf>
    <xf numFmtId="0" fontId="1" fillId="0" borderId="0" xfId="0" applyNumberFormat="1" applyFont="1" applyProtection="1">
      <protection locked="0"/>
    </xf>
    <xf numFmtId="1" fontId="1" fillId="0" borderId="0" xfId="0" applyNumberFormat="1" applyFont="1" applyProtection="1">
      <protection locked="0"/>
    </xf>
    <xf numFmtId="0" fontId="6" fillId="6" borderId="0" xfId="0" applyFont="1" applyFill="1"/>
    <xf numFmtId="0" fontId="7" fillId="6" borderId="0" xfId="0" applyFont="1" applyFill="1"/>
    <xf numFmtId="0" fontId="2" fillId="2" borderId="0" xfId="0" applyFont="1" applyFill="1"/>
    <xf numFmtId="49" fontId="2" fillId="7" borderId="0" xfId="0" applyNumberFormat="1" applyFont="1" applyFill="1" applyAlignment="1" applyProtection="1">
      <alignment wrapText="1"/>
      <protection locked="0"/>
    </xf>
    <xf numFmtId="49" fontId="2" fillId="0" borderId="0" xfId="0" applyNumberFormat="1" applyFont="1" applyFill="1" applyAlignment="1" applyProtection="1">
      <alignment wrapText="1"/>
      <protection locked="0"/>
    </xf>
    <xf numFmtId="0" fontId="2" fillId="3" borderId="0" xfId="0" applyFont="1" applyFill="1" applyAlignment="1" applyProtection="1">
      <alignment vertical="center"/>
      <protection locked="0"/>
    </xf>
    <xf numFmtId="0" fontId="5" fillId="3" borderId="0" xfId="0" applyFont="1" applyFill="1" applyAlignment="1" applyProtection="1">
      <alignment vertical="center"/>
      <protection locked="0"/>
    </xf>
    <xf numFmtId="49" fontId="2" fillId="3" borderId="0" xfId="0" applyNumberFormat="1" applyFont="1" applyFill="1" applyAlignment="1" applyProtection="1">
      <alignment vertical="center" wrapText="1"/>
      <protection locked="0"/>
    </xf>
    <xf numFmtId="49" fontId="1" fillId="3" borderId="0" xfId="0" applyNumberFormat="1" applyFont="1" applyFill="1" applyAlignment="1" applyProtection="1">
      <alignment vertical="center" wrapText="1"/>
      <protection locked="0"/>
    </xf>
    <xf numFmtId="49" fontId="2" fillId="3" borderId="0" xfId="0" applyNumberFormat="1" applyFont="1" applyFill="1" applyAlignment="1" applyProtection="1">
      <alignment horizontal="center" vertical="center" wrapText="1"/>
      <protection locked="0"/>
    </xf>
    <xf numFmtId="0" fontId="2" fillId="3" borderId="0" xfId="0" applyFont="1" applyFill="1" applyAlignment="1">
      <alignment horizontal="center" vertical="center" wrapText="1"/>
    </xf>
    <xf numFmtId="0" fontId="2" fillId="0" borderId="0" xfId="0" applyFont="1" applyFill="1" applyAlignment="1" applyProtection="1">
      <alignment horizontal="right"/>
      <protection locked="0"/>
    </xf>
    <xf numFmtId="0" fontId="2" fillId="0" borderId="0" xfId="0" applyFont="1" applyFill="1" applyProtection="1">
      <protection locked="0"/>
    </xf>
    <xf numFmtId="0" fontId="4" fillId="0" borderId="0" xfId="0" applyFont="1" applyFill="1" applyProtection="1">
      <protection locked="0"/>
    </xf>
    <xf numFmtId="0" fontId="3" fillId="0" borderId="0" xfId="0" applyFont="1" applyFill="1" applyBorder="1" applyProtection="1">
      <protection locked="0"/>
    </xf>
    <xf numFmtId="49" fontId="2" fillId="7" borderId="0" xfId="0" applyNumberFormat="1" applyFont="1" applyFill="1" applyBorder="1" applyAlignment="1" applyProtection="1">
      <alignment wrapText="1"/>
      <protection locked="0"/>
    </xf>
    <xf numFmtId="0" fontId="2" fillId="4" borderId="0" xfId="0" applyFont="1" applyFill="1" applyBorder="1" applyProtection="1">
      <protection locked="0"/>
    </xf>
    <xf numFmtId="0" fontId="1" fillId="4" borderId="0" xfId="0" applyFont="1" applyFill="1" applyBorder="1"/>
    <xf numFmtId="0" fontId="2" fillId="0" borderId="0" xfId="0" applyFont="1" applyFill="1" applyBorder="1" applyProtection="1">
      <protection locked="0"/>
    </xf>
    <xf numFmtId="0" fontId="1" fillId="0" borderId="0" xfId="0" applyFont="1" applyFill="1" applyBorder="1"/>
    <xf numFmtId="0" fontId="1" fillId="0" borderId="0" xfId="0" applyFont="1" applyFill="1" applyBorder="1" applyProtection="1">
      <protection locked="0"/>
    </xf>
    <xf numFmtId="0" fontId="4" fillId="0" borderId="0" xfId="0" applyFont="1" applyFill="1" applyBorder="1" applyProtection="1">
      <protection locked="0"/>
    </xf>
    <xf numFmtId="49" fontId="1" fillId="0" borderId="0" xfId="0" applyNumberFormat="1" applyFont="1" applyFill="1" applyBorder="1" applyAlignment="1" applyProtection="1">
      <alignment wrapText="1"/>
      <protection locked="0"/>
    </xf>
    <xf numFmtId="0" fontId="3" fillId="4" borderId="0" xfId="0" applyFont="1" applyFill="1" applyBorder="1" applyProtection="1">
      <protection locked="0"/>
    </xf>
    <xf numFmtId="0" fontId="1" fillId="4" borderId="0" xfId="0" applyFont="1" applyFill="1" applyBorder="1" applyProtection="1">
      <protection locked="0"/>
    </xf>
    <xf numFmtId="0" fontId="1" fillId="4" borderId="0" xfId="0" applyFont="1" applyFill="1" applyBorder="1" applyAlignment="1" applyProtection="1">
      <alignment wrapText="1"/>
      <protection locked="0"/>
    </xf>
    <xf numFmtId="0" fontId="4" fillId="4" borderId="0" xfId="0" applyFont="1" applyFill="1" applyBorder="1" applyProtection="1">
      <protection locked="0"/>
    </xf>
    <xf numFmtId="49" fontId="1" fillId="0" borderId="0" xfId="0" applyNumberFormat="1" applyFont="1" applyFill="1" applyBorder="1" applyAlignment="1" applyProtection="1">
      <alignment horizontal="left" vertical="center" wrapText="1"/>
      <protection locked="0"/>
    </xf>
    <xf numFmtId="49" fontId="1" fillId="4" borderId="0" xfId="0" applyNumberFormat="1" applyFont="1" applyFill="1" applyBorder="1" applyAlignment="1" applyProtection="1">
      <alignment horizontal="left" vertical="center" wrapText="1"/>
      <protection locked="0"/>
    </xf>
    <xf numFmtId="49" fontId="1" fillId="0" borderId="0" xfId="0" applyNumberFormat="1" applyFont="1" applyFill="1" applyAlignment="1" applyProtection="1">
      <alignment horizontal="left" vertical="center" wrapText="1"/>
      <protection locked="0"/>
    </xf>
    <xf numFmtId="49" fontId="1" fillId="4" borderId="0" xfId="0" applyNumberFormat="1" applyFont="1" applyFill="1" applyAlignment="1" applyProtection="1">
      <alignment horizontal="left" vertical="center" wrapText="1"/>
      <protection locked="0"/>
    </xf>
    <xf numFmtId="0" fontId="7" fillId="0" borderId="0" xfId="0" applyFont="1" applyFill="1"/>
    <xf numFmtId="0" fontId="5" fillId="0" borderId="0" xfId="0" applyFont="1" applyProtection="1">
      <protection locked="0"/>
    </xf>
    <xf numFmtId="0" fontId="4" fillId="0" borderId="0" xfId="0" applyFont="1" applyAlignment="1" applyProtection="1">
      <alignment horizontal="right"/>
      <protection locked="0"/>
    </xf>
    <xf numFmtId="0" fontId="4" fillId="0" borderId="0" xfId="0" applyFont="1" applyProtection="1">
      <protection locked="0"/>
    </xf>
    <xf numFmtId="0" fontId="5" fillId="0" borderId="0" xfId="0" applyFont="1" applyFill="1" applyBorder="1" applyProtection="1">
      <protection locked="0"/>
    </xf>
    <xf numFmtId="0" fontId="5" fillId="4" borderId="0" xfId="0" applyFont="1" applyFill="1" applyBorder="1" applyProtection="1">
      <protection locked="0"/>
    </xf>
    <xf numFmtId="0" fontId="4" fillId="4" borderId="0" xfId="0" applyFont="1" applyFill="1" applyBorder="1" applyAlignment="1" applyProtection="1">
      <alignment wrapText="1"/>
      <protection locked="0"/>
    </xf>
    <xf numFmtId="0" fontId="5" fillId="0" borderId="0" xfId="0" applyFont="1" applyFill="1" applyProtection="1">
      <protection locked="0"/>
    </xf>
    <xf numFmtId="0" fontId="5" fillId="0" borderId="0" xfId="0" applyFont="1" applyFill="1" applyAlignment="1" applyProtection="1">
      <alignment horizontal="right"/>
      <protection locked="0"/>
    </xf>
    <xf numFmtId="0" fontId="4" fillId="5" borderId="0" xfId="0" applyFont="1" applyFill="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D915E-254B-4A8D-B47A-2D105EF95229}">
  <dimension ref="A1:J156"/>
  <sheetViews>
    <sheetView topLeftCell="A24" zoomScale="75" zoomScaleNormal="75" workbookViewId="0">
      <selection activeCell="C25" sqref="C25"/>
    </sheetView>
  </sheetViews>
  <sheetFormatPr baseColWidth="10" defaultColWidth="8.7109375" defaultRowHeight="15" x14ac:dyDescent="0.25"/>
  <cols>
    <col min="1" max="1" width="8.7109375" style="1"/>
    <col min="2" max="2" width="51.5703125" style="1" customWidth="1"/>
    <col min="3" max="3" width="35.140625" style="3" customWidth="1"/>
    <col min="4" max="4" width="57.140625" style="16" customWidth="1"/>
    <col min="5" max="5" width="37.42578125" style="4" customWidth="1"/>
    <col min="6" max="6" width="46.42578125" style="4" customWidth="1"/>
    <col min="7" max="7" width="51.5703125" style="4" customWidth="1"/>
    <col min="8" max="9" width="1.42578125" style="1" customWidth="1"/>
    <col min="10" max="10" width="9.140625" customWidth="1"/>
    <col min="11" max="16384" width="8.7109375" style="1"/>
  </cols>
  <sheetData>
    <row r="1" spans="1:10" x14ac:dyDescent="0.25">
      <c r="B1" s="2" t="s">
        <v>107</v>
      </c>
    </row>
    <row r="2" spans="1:10" ht="14.25" x14ac:dyDescent="0.2">
      <c r="B2" s="5" t="s">
        <v>108</v>
      </c>
      <c r="J2" s="1"/>
    </row>
    <row r="3" spans="1:10" x14ac:dyDescent="0.25">
      <c r="C3" s="26" t="s">
        <v>124</v>
      </c>
      <c r="D3" s="7"/>
      <c r="E3" s="8"/>
      <c r="F3" s="8"/>
      <c r="G3" s="8"/>
      <c r="J3" s="1"/>
    </row>
    <row r="4" spans="1:10" x14ac:dyDescent="0.25">
      <c r="B4" s="2" t="s">
        <v>8</v>
      </c>
      <c r="D4" s="1"/>
      <c r="J4" s="1"/>
    </row>
    <row r="5" spans="1:10" ht="14.25" x14ac:dyDescent="0.2">
      <c r="B5" s="5" t="s">
        <v>9</v>
      </c>
      <c r="J5" s="1"/>
    </row>
    <row r="6" spans="1:10" x14ac:dyDescent="0.25">
      <c r="C6" s="26" t="s">
        <v>127</v>
      </c>
      <c r="D6" s="7"/>
      <c r="E6" s="8"/>
      <c r="F6" s="8"/>
      <c r="G6" s="8"/>
      <c r="J6" s="1"/>
    </row>
    <row r="7" spans="1:10" ht="14.25" x14ac:dyDescent="0.2">
      <c r="B7" s="5" t="s">
        <v>10</v>
      </c>
      <c r="J7" s="1"/>
    </row>
    <row r="8" spans="1:10" x14ac:dyDescent="0.25">
      <c r="C8" s="6" t="s">
        <v>126</v>
      </c>
      <c r="D8" s="7"/>
      <c r="E8" s="8"/>
      <c r="F8" s="8"/>
      <c r="G8" s="8"/>
      <c r="J8" s="1"/>
    </row>
    <row r="9" spans="1:10" ht="14.25" x14ac:dyDescent="0.2">
      <c r="B9" s="5" t="s">
        <v>11</v>
      </c>
      <c r="J9" s="1"/>
    </row>
    <row r="10" spans="1:10" x14ac:dyDescent="0.25">
      <c r="C10" s="6" t="s">
        <v>125</v>
      </c>
      <c r="D10" s="7"/>
      <c r="E10" s="8"/>
      <c r="F10" s="8"/>
      <c r="G10" s="8"/>
      <c r="J10" s="1"/>
    </row>
    <row r="11" spans="1:10" s="19" customFormat="1" x14ac:dyDescent="0.25">
      <c r="C11" s="36"/>
      <c r="D11" s="15"/>
      <c r="E11" s="16"/>
      <c r="F11" s="16"/>
      <c r="G11" s="16"/>
    </row>
    <row r="12" spans="1:10" ht="43.5" customHeight="1" x14ac:dyDescent="0.2">
      <c r="A12" s="29" t="s">
        <v>15</v>
      </c>
      <c r="B12" s="29" t="s">
        <v>109</v>
      </c>
      <c r="C12" s="34" t="s">
        <v>25</v>
      </c>
      <c r="D12" s="33" t="s">
        <v>12</v>
      </c>
      <c r="E12" s="32"/>
      <c r="F12" s="31" t="s">
        <v>16</v>
      </c>
      <c r="G12" s="1"/>
      <c r="J12" s="1"/>
    </row>
    <row r="13" spans="1:10" x14ac:dyDescent="0.25">
      <c r="A13" s="42" t="s">
        <v>117</v>
      </c>
      <c r="B13" s="38" t="s">
        <v>101</v>
      </c>
      <c r="C13" s="43" t="s">
        <v>112</v>
      </c>
      <c r="D13" s="39" t="s">
        <v>130</v>
      </c>
      <c r="E13" s="46"/>
      <c r="F13" s="46"/>
      <c r="G13" s="1"/>
      <c r="J13" s="1"/>
    </row>
    <row r="14" spans="1:10" x14ac:dyDescent="0.25">
      <c r="A14" s="40" t="s">
        <v>118</v>
      </c>
      <c r="B14" s="47" t="s">
        <v>102</v>
      </c>
      <c r="C14" s="41" t="s">
        <v>112</v>
      </c>
      <c r="D14" s="39" t="s">
        <v>134</v>
      </c>
      <c r="E14" s="46"/>
      <c r="F14" s="46"/>
      <c r="G14" s="1"/>
      <c r="J14" s="1"/>
    </row>
    <row r="15" spans="1:10" x14ac:dyDescent="0.25">
      <c r="A15" s="42" t="s">
        <v>119</v>
      </c>
      <c r="B15" s="38" t="s">
        <v>103</v>
      </c>
      <c r="C15" s="43" t="s">
        <v>112</v>
      </c>
      <c r="D15" s="39" t="s">
        <v>128</v>
      </c>
      <c r="E15" s="46"/>
      <c r="F15" s="46"/>
      <c r="G15" s="1"/>
      <c r="J15" s="1"/>
    </row>
    <row r="16" spans="1:10" x14ac:dyDescent="0.25">
      <c r="A16" s="40" t="s">
        <v>120</v>
      </c>
      <c r="B16" s="47" t="s">
        <v>104</v>
      </c>
      <c r="C16" s="41" t="s">
        <v>111</v>
      </c>
      <c r="D16" s="39"/>
      <c r="E16" s="46"/>
      <c r="F16" s="46"/>
      <c r="G16" s="1"/>
      <c r="J16" s="1"/>
    </row>
    <row r="17" spans="1:10" ht="30" x14ac:dyDescent="0.25">
      <c r="A17" s="42" t="s">
        <v>121</v>
      </c>
      <c r="B17" s="38" t="s">
        <v>105</v>
      </c>
      <c r="C17" s="43" t="s">
        <v>111</v>
      </c>
      <c r="D17" s="39" t="s">
        <v>135</v>
      </c>
      <c r="E17" s="46"/>
      <c r="F17" s="46"/>
      <c r="G17" s="1"/>
      <c r="J17" s="1"/>
    </row>
    <row r="18" spans="1:10" ht="15.75" customHeight="1" x14ac:dyDescent="0.25">
      <c r="A18" s="40" t="s">
        <v>122</v>
      </c>
      <c r="B18" s="47" t="s">
        <v>106</v>
      </c>
      <c r="C18" s="41" t="s">
        <v>112</v>
      </c>
      <c r="D18" s="39" t="s">
        <v>129</v>
      </c>
      <c r="E18" s="46"/>
      <c r="F18" s="46"/>
      <c r="G18" s="1"/>
      <c r="J18" s="1"/>
    </row>
    <row r="19" spans="1:10" x14ac:dyDescent="0.25">
      <c r="B19" s="2"/>
      <c r="J19" s="1"/>
    </row>
    <row r="21" spans="1:10" ht="43.5" customHeight="1" x14ac:dyDescent="0.2">
      <c r="A21" s="29" t="s">
        <v>15</v>
      </c>
      <c r="B21" s="29" t="s">
        <v>100</v>
      </c>
      <c r="C21" s="34" t="s">
        <v>25</v>
      </c>
      <c r="D21" s="33" t="s">
        <v>12</v>
      </c>
      <c r="E21" s="32"/>
      <c r="F21" s="31" t="s">
        <v>16</v>
      </c>
      <c r="G21" s="9"/>
      <c r="J21" s="1"/>
    </row>
    <row r="22" spans="1:10" ht="60" x14ac:dyDescent="0.25">
      <c r="A22" s="42">
        <v>1</v>
      </c>
      <c r="B22" s="38" t="s">
        <v>0</v>
      </c>
      <c r="C22" s="43">
        <v>1</v>
      </c>
      <c r="D22" s="39" t="s">
        <v>131</v>
      </c>
      <c r="E22" s="51" t="s">
        <v>26</v>
      </c>
      <c r="F22" s="51" t="s">
        <v>27</v>
      </c>
      <c r="G22" s="51" t="s">
        <v>28</v>
      </c>
      <c r="J22" s="1"/>
    </row>
    <row r="23" spans="1:10" ht="60" x14ac:dyDescent="0.25">
      <c r="A23" s="40">
        <v>2</v>
      </c>
      <c r="B23" s="47" t="s">
        <v>1</v>
      </c>
      <c r="C23" s="41">
        <v>1</v>
      </c>
      <c r="D23" s="39" t="s">
        <v>131</v>
      </c>
      <c r="E23" s="52" t="s">
        <v>31</v>
      </c>
      <c r="F23" s="52" t="s">
        <v>30</v>
      </c>
      <c r="G23" s="52" t="s">
        <v>29</v>
      </c>
      <c r="J23" s="1"/>
    </row>
    <row r="24" spans="1:10" ht="60" x14ac:dyDescent="0.25">
      <c r="A24" s="42">
        <v>3</v>
      </c>
      <c r="B24" s="38" t="s">
        <v>2</v>
      </c>
      <c r="C24" s="43">
        <v>1</v>
      </c>
      <c r="D24" s="39" t="s">
        <v>131</v>
      </c>
      <c r="E24" s="51" t="s">
        <v>32</v>
      </c>
      <c r="F24" s="51" t="s">
        <v>33</v>
      </c>
      <c r="G24" s="51" t="s">
        <v>34</v>
      </c>
      <c r="J24" s="1"/>
    </row>
    <row r="25" spans="1:10" ht="60" x14ac:dyDescent="0.25">
      <c r="A25" s="40">
        <v>4</v>
      </c>
      <c r="B25" s="47" t="s">
        <v>35</v>
      </c>
      <c r="C25" s="41">
        <v>1</v>
      </c>
      <c r="D25" s="39" t="s">
        <v>131</v>
      </c>
      <c r="E25" s="52" t="s">
        <v>38</v>
      </c>
      <c r="F25" s="52" t="s">
        <v>37</v>
      </c>
      <c r="G25" s="52" t="s">
        <v>36</v>
      </c>
      <c r="J25" s="1"/>
    </row>
    <row r="26" spans="1:10" ht="45" x14ac:dyDescent="0.25">
      <c r="A26" s="42">
        <v>5</v>
      </c>
      <c r="B26" s="38" t="s">
        <v>39</v>
      </c>
      <c r="C26" s="43">
        <v>1</v>
      </c>
      <c r="D26" s="39" t="s">
        <v>132</v>
      </c>
      <c r="E26" s="51" t="s">
        <v>42</v>
      </c>
      <c r="F26" s="51" t="s">
        <v>41</v>
      </c>
      <c r="G26" s="51" t="s">
        <v>40</v>
      </c>
      <c r="J26" s="1"/>
    </row>
    <row r="27" spans="1:10" ht="114" x14ac:dyDescent="0.25">
      <c r="A27" s="40">
        <v>6</v>
      </c>
      <c r="B27" s="48" t="s">
        <v>43</v>
      </c>
      <c r="C27" s="41">
        <v>0</v>
      </c>
      <c r="D27" s="39" t="s">
        <v>133</v>
      </c>
      <c r="E27" s="52" t="s">
        <v>46</v>
      </c>
      <c r="F27" s="52" t="s">
        <v>45</v>
      </c>
      <c r="G27" s="52" t="s">
        <v>44</v>
      </c>
      <c r="J27" s="1"/>
    </row>
    <row r="28" spans="1:10" ht="85.5" x14ac:dyDescent="0.25">
      <c r="A28" s="42">
        <v>7</v>
      </c>
      <c r="B28" s="44" t="s">
        <v>47</v>
      </c>
      <c r="C28" s="43">
        <v>0</v>
      </c>
      <c r="D28" s="39" t="s">
        <v>133</v>
      </c>
      <c r="E28" s="51" t="s">
        <v>46</v>
      </c>
      <c r="F28" s="51" t="s">
        <v>49</v>
      </c>
      <c r="G28" s="51" t="s">
        <v>48</v>
      </c>
      <c r="J28" s="1"/>
    </row>
    <row r="29" spans="1:10" ht="42.75" x14ac:dyDescent="0.25">
      <c r="A29" s="40">
        <v>8</v>
      </c>
      <c r="B29" s="49" t="s">
        <v>50</v>
      </c>
      <c r="C29" s="41">
        <v>0</v>
      </c>
      <c r="D29" s="39" t="s">
        <v>133</v>
      </c>
      <c r="E29" s="52" t="s">
        <v>51</v>
      </c>
      <c r="F29" s="52" t="s">
        <v>52</v>
      </c>
      <c r="G29" s="52" t="s">
        <v>53</v>
      </c>
      <c r="J29" s="1"/>
    </row>
    <row r="30" spans="1:10" ht="71.25" x14ac:dyDescent="0.25">
      <c r="A30" s="42">
        <v>9</v>
      </c>
      <c r="B30" s="44" t="s">
        <v>54</v>
      </c>
      <c r="C30" s="43">
        <v>0</v>
      </c>
      <c r="D30" s="39" t="s">
        <v>133</v>
      </c>
      <c r="E30" s="51" t="s">
        <v>56</v>
      </c>
      <c r="F30" s="51" t="s">
        <v>55</v>
      </c>
      <c r="G30" s="51" t="s">
        <v>57</v>
      </c>
      <c r="J30" s="1"/>
    </row>
    <row r="31" spans="1:10" ht="71.25" x14ac:dyDescent="0.25">
      <c r="A31" s="40">
        <v>10</v>
      </c>
      <c r="B31" s="50" t="s">
        <v>3</v>
      </c>
      <c r="C31" s="41">
        <v>0</v>
      </c>
      <c r="D31" s="39" t="s">
        <v>133</v>
      </c>
      <c r="E31" s="52" t="s">
        <v>58</v>
      </c>
      <c r="F31" s="52" t="s">
        <v>59</v>
      </c>
      <c r="G31" s="52" t="s">
        <v>60</v>
      </c>
      <c r="J31" s="1"/>
    </row>
    <row r="32" spans="1:10" ht="71.25" x14ac:dyDescent="0.25">
      <c r="A32" s="42">
        <v>11</v>
      </c>
      <c r="B32" s="45" t="s">
        <v>61</v>
      </c>
      <c r="C32" s="43">
        <v>0</v>
      </c>
      <c r="D32" s="39" t="s">
        <v>133</v>
      </c>
      <c r="E32" s="51" t="s">
        <v>62</v>
      </c>
      <c r="F32" s="51" t="s">
        <v>63</v>
      </c>
      <c r="G32" s="51" t="s">
        <v>64</v>
      </c>
      <c r="J32" s="1"/>
    </row>
    <row r="33" spans="1:10" x14ac:dyDescent="0.25">
      <c r="A33" s="40">
        <v>12</v>
      </c>
      <c r="B33" s="50" t="s">
        <v>65</v>
      </c>
      <c r="C33" s="41">
        <v>0</v>
      </c>
      <c r="D33" s="39" t="s">
        <v>133</v>
      </c>
      <c r="E33" s="52" t="s">
        <v>68</v>
      </c>
      <c r="F33" s="52" t="s">
        <v>67</v>
      </c>
      <c r="G33" s="52" t="s">
        <v>66</v>
      </c>
      <c r="J33" s="1"/>
    </row>
    <row r="34" spans="1:10" s="19" customFormat="1" x14ac:dyDescent="0.25">
      <c r="B34" s="17"/>
      <c r="C34" s="15"/>
      <c r="D34" s="28"/>
      <c r="E34" s="16"/>
      <c r="F34" s="16"/>
      <c r="G34" s="16"/>
    </row>
    <row r="35" spans="1:10" x14ac:dyDescent="0.25">
      <c r="A35" s="19"/>
      <c r="B35" s="35" t="s">
        <v>13</v>
      </c>
      <c r="C35" s="25">
        <f>SUM(C22:C33)</f>
        <v>5</v>
      </c>
      <c r="D35" s="27"/>
      <c r="E35" s="16"/>
      <c r="F35" s="16"/>
      <c r="G35" s="16"/>
      <c r="J35" s="1"/>
    </row>
    <row r="36" spans="1:10" s="19" customFormat="1" x14ac:dyDescent="0.25">
      <c r="B36" s="35"/>
      <c r="C36" s="55"/>
      <c r="D36" s="28"/>
      <c r="E36" s="16"/>
      <c r="F36" s="16"/>
      <c r="G36" s="16"/>
    </row>
    <row r="37" spans="1:10" ht="43.5" customHeight="1" x14ac:dyDescent="0.2">
      <c r="A37" s="29" t="s">
        <v>15</v>
      </c>
      <c r="B37" s="29" t="s">
        <v>110</v>
      </c>
      <c r="C37" s="34" t="s">
        <v>25</v>
      </c>
      <c r="D37" s="33" t="s">
        <v>12</v>
      </c>
      <c r="E37" s="32"/>
      <c r="F37" s="31" t="s">
        <v>16</v>
      </c>
      <c r="G37" s="1"/>
      <c r="J37" s="1"/>
    </row>
    <row r="38" spans="1:10" x14ac:dyDescent="0.25">
      <c r="A38" s="42" t="s">
        <v>123</v>
      </c>
      <c r="B38" s="38" t="s">
        <v>113</v>
      </c>
      <c r="C38" s="43" t="s">
        <v>116</v>
      </c>
      <c r="D38" s="39"/>
      <c r="E38" s="46"/>
      <c r="F38" s="46"/>
      <c r="G38" s="1"/>
      <c r="J38" s="1"/>
    </row>
    <row r="40" spans="1:10" ht="30.6" customHeight="1" x14ac:dyDescent="0.2">
      <c r="A40" s="29" t="s">
        <v>15</v>
      </c>
      <c r="B40" s="30" t="s">
        <v>114</v>
      </c>
      <c r="C40" s="34" t="s">
        <v>25</v>
      </c>
      <c r="D40" s="33" t="s">
        <v>12</v>
      </c>
      <c r="E40" s="32"/>
      <c r="F40" s="31" t="s">
        <v>16</v>
      </c>
      <c r="G40" s="32"/>
      <c r="J40" s="1"/>
    </row>
    <row r="41" spans="1:10" ht="77.25" customHeight="1" x14ac:dyDescent="0.25">
      <c r="A41" s="36">
        <v>13</v>
      </c>
      <c r="B41" s="17" t="s">
        <v>4</v>
      </c>
      <c r="C41" s="15">
        <v>0</v>
      </c>
      <c r="D41" s="27"/>
      <c r="E41" s="53" t="s">
        <v>76</v>
      </c>
      <c r="F41" s="53" t="s">
        <v>77</v>
      </c>
      <c r="G41" s="53" t="s">
        <v>78</v>
      </c>
      <c r="J41" s="1"/>
    </row>
    <row r="42" spans="1:10" ht="57" x14ac:dyDescent="0.25">
      <c r="A42" s="10">
        <v>14</v>
      </c>
      <c r="B42" s="18" t="s">
        <v>69</v>
      </c>
      <c r="C42" s="11">
        <v>0</v>
      </c>
      <c r="D42" s="27"/>
      <c r="E42" s="54" t="s">
        <v>79</v>
      </c>
      <c r="F42" s="54" t="s">
        <v>80</v>
      </c>
      <c r="G42" s="54" t="s">
        <v>81</v>
      </c>
      <c r="J42" s="1"/>
    </row>
    <row r="43" spans="1:10" ht="71.25" x14ac:dyDescent="0.25">
      <c r="A43" s="36">
        <v>15</v>
      </c>
      <c r="B43" s="37" t="s">
        <v>70</v>
      </c>
      <c r="C43" s="15">
        <v>0</v>
      </c>
      <c r="D43" s="27"/>
      <c r="E43" s="53" t="s">
        <v>82</v>
      </c>
      <c r="F43" s="53" t="s">
        <v>83</v>
      </c>
      <c r="G43" s="53" t="s">
        <v>84</v>
      </c>
      <c r="J43" s="1"/>
    </row>
    <row r="44" spans="1:10" ht="28.5" x14ac:dyDescent="0.25">
      <c r="A44" s="10">
        <v>16</v>
      </c>
      <c r="B44" s="18" t="s">
        <v>71</v>
      </c>
      <c r="C44" s="11">
        <v>0</v>
      </c>
      <c r="D44" s="27"/>
      <c r="E44" s="54" t="s">
        <v>85</v>
      </c>
      <c r="F44" s="54" t="s">
        <v>86</v>
      </c>
      <c r="G44" s="54" t="s">
        <v>87</v>
      </c>
      <c r="J44" s="1"/>
    </row>
    <row r="45" spans="1:10" ht="57" x14ac:dyDescent="0.25">
      <c r="A45" s="36">
        <v>17</v>
      </c>
      <c r="B45" s="37" t="s">
        <v>72</v>
      </c>
      <c r="C45" s="15">
        <v>0</v>
      </c>
      <c r="D45" s="27"/>
      <c r="E45" s="53" t="s">
        <v>88</v>
      </c>
      <c r="F45" s="53" t="s">
        <v>89</v>
      </c>
      <c r="G45" s="53" t="s">
        <v>90</v>
      </c>
      <c r="J45" s="1"/>
    </row>
    <row r="46" spans="1:10" s="19" customFormat="1" ht="123" customHeight="1" x14ac:dyDescent="0.25">
      <c r="A46" s="10">
        <v>18</v>
      </c>
      <c r="B46" s="18" t="s">
        <v>73</v>
      </c>
      <c r="C46" s="11">
        <v>0</v>
      </c>
      <c r="D46" s="27"/>
      <c r="E46" s="54" t="s">
        <v>91</v>
      </c>
      <c r="F46" s="54" t="s">
        <v>92</v>
      </c>
      <c r="G46" s="54" t="s">
        <v>93</v>
      </c>
    </row>
    <row r="47" spans="1:10" ht="71.25" x14ac:dyDescent="0.25">
      <c r="A47" s="36">
        <v>19</v>
      </c>
      <c r="B47" s="37" t="s">
        <v>74</v>
      </c>
      <c r="C47" s="15">
        <v>0</v>
      </c>
      <c r="D47" s="27"/>
      <c r="E47" s="53" t="s">
        <v>96</v>
      </c>
      <c r="F47" s="53" t="s">
        <v>95</v>
      </c>
      <c r="G47" s="53" t="s">
        <v>94</v>
      </c>
      <c r="J47" s="1"/>
    </row>
    <row r="48" spans="1:10" ht="85.5" x14ac:dyDescent="0.25">
      <c r="A48" s="10">
        <v>20</v>
      </c>
      <c r="B48" s="18" t="s">
        <v>75</v>
      </c>
      <c r="C48" s="11">
        <v>0</v>
      </c>
      <c r="D48" s="27"/>
      <c r="E48" s="54" t="s">
        <v>97</v>
      </c>
      <c r="F48" s="54" t="s">
        <v>98</v>
      </c>
      <c r="G48" s="54" t="s">
        <v>99</v>
      </c>
      <c r="J48" s="1"/>
    </row>
    <row r="49" spans="1:10" x14ac:dyDescent="0.25">
      <c r="A49" s="19"/>
      <c r="B49" s="19"/>
      <c r="D49" s="28"/>
      <c r="E49" s="16"/>
      <c r="F49" s="16"/>
      <c r="G49" s="16"/>
      <c r="J49" s="1"/>
    </row>
    <row r="50" spans="1:10" x14ac:dyDescent="0.25">
      <c r="A50" s="19"/>
      <c r="B50" s="35" t="s">
        <v>13</v>
      </c>
      <c r="C50" s="24">
        <f>SUM(C41:C48)</f>
        <v>0</v>
      </c>
      <c r="D50" s="27"/>
      <c r="E50" s="16"/>
      <c r="F50" s="16"/>
      <c r="G50" s="16"/>
      <c r="J50" s="1"/>
    </row>
    <row r="51" spans="1:10" x14ac:dyDescent="0.25">
      <c r="A51" s="19"/>
      <c r="B51" s="19"/>
      <c r="C51" s="25"/>
      <c r="D51" s="27"/>
      <c r="E51" s="16"/>
      <c r="F51" s="16"/>
      <c r="G51" s="16"/>
      <c r="J51" s="1"/>
    </row>
    <row r="52" spans="1:10" x14ac:dyDescent="0.25">
      <c r="A52" s="19"/>
      <c r="B52" s="35" t="s">
        <v>20</v>
      </c>
      <c r="C52" s="24">
        <f>C35+C50</f>
        <v>5</v>
      </c>
      <c r="D52" s="27"/>
      <c r="E52" s="16"/>
      <c r="F52" s="16"/>
      <c r="G52" s="16"/>
      <c r="J52" s="1"/>
    </row>
    <row r="53" spans="1:10" x14ac:dyDescent="0.25">
      <c r="A53" s="19"/>
      <c r="B53" s="19"/>
    </row>
    <row r="54" spans="1:10" ht="14.25" x14ac:dyDescent="0.2">
      <c r="E54" s="20"/>
      <c r="F54" s="1"/>
      <c r="J54" s="1"/>
    </row>
    <row r="55" spans="1:10" ht="14.25" x14ac:dyDescent="0.2">
      <c r="E55" s="21"/>
      <c r="F55" s="21"/>
      <c r="J55" s="1"/>
    </row>
    <row r="82" spans="1:10" ht="15" customHeight="1" x14ac:dyDescent="0.25"/>
    <row r="83" spans="1:10" ht="15" customHeight="1" x14ac:dyDescent="0.25"/>
    <row r="84" spans="1:10" ht="15" customHeight="1" x14ac:dyDescent="0.25"/>
    <row r="85" spans="1:10" ht="15" customHeight="1" x14ac:dyDescent="0.25"/>
    <row r="86" spans="1:10" ht="15" customHeight="1" x14ac:dyDescent="0.25">
      <c r="A86" s="2">
        <v>0</v>
      </c>
      <c r="B86" s="2" t="s">
        <v>23</v>
      </c>
      <c r="C86" s="3" t="s">
        <v>112</v>
      </c>
      <c r="D86" s="16" t="s">
        <v>115</v>
      </c>
      <c r="J86" s="1"/>
    </row>
    <row r="87" spans="1:10" ht="15" customHeight="1" x14ac:dyDescent="0.25">
      <c r="A87" s="2">
        <v>1</v>
      </c>
      <c r="B87" s="2" t="s">
        <v>24</v>
      </c>
      <c r="C87" s="3" t="s">
        <v>111</v>
      </c>
      <c r="D87" s="16" t="s">
        <v>116</v>
      </c>
      <c r="J87" s="1"/>
    </row>
    <row r="88" spans="1:10" ht="15" customHeight="1" x14ac:dyDescent="0.25">
      <c r="A88" s="2">
        <v>2</v>
      </c>
      <c r="J88" s="1"/>
    </row>
    <row r="89" spans="1:10" ht="15" customHeight="1" x14ac:dyDescent="0.25"/>
    <row r="90" spans="1:10" ht="15" customHeight="1" x14ac:dyDescent="0.2">
      <c r="A90" s="12" t="s">
        <v>14</v>
      </c>
      <c r="B90" s="12"/>
      <c r="C90" s="13"/>
      <c r="E90" s="22">
        <v>7</v>
      </c>
      <c r="F90" s="21">
        <f>E90*2</f>
        <v>14</v>
      </c>
      <c r="G90" s="4" t="s">
        <v>7</v>
      </c>
      <c r="J90" s="1"/>
    </row>
    <row r="91" spans="1:10" ht="15" customHeight="1" x14ac:dyDescent="0.2">
      <c r="A91" s="12"/>
      <c r="B91" s="12">
        <f>IF(C22=0, 0,C22)</f>
        <v>1</v>
      </c>
      <c r="C91" s="13">
        <f t="shared" ref="C91:C92" si="0">IF(B91=0, 4,B91)</f>
        <v>1</v>
      </c>
      <c r="E91" s="23">
        <v>16</v>
      </c>
      <c r="F91" s="21">
        <f t="shared" ref="F91:F92" si="1">E91*2</f>
        <v>32</v>
      </c>
      <c r="G91" s="4" t="s">
        <v>6</v>
      </c>
      <c r="J91" s="1"/>
    </row>
    <row r="92" spans="1:10" ht="15" customHeight="1" x14ac:dyDescent="0.2">
      <c r="A92" s="12"/>
      <c r="B92" s="12">
        <f>IF(C23=0, 0,C23)</f>
        <v>1</v>
      </c>
      <c r="C92" s="13">
        <f t="shared" si="0"/>
        <v>1</v>
      </c>
      <c r="E92" s="23">
        <v>5</v>
      </c>
      <c r="F92" s="21">
        <f t="shared" si="1"/>
        <v>10</v>
      </c>
      <c r="G92" s="4" t="s">
        <v>5</v>
      </c>
      <c r="J92" s="1"/>
    </row>
    <row r="93" spans="1:10" ht="15" customHeight="1" x14ac:dyDescent="0.2">
      <c r="A93" s="12"/>
      <c r="B93" s="12">
        <f>IF(C24=0, 0,C24)</f>
        <v>1</v>
      </c>
      <c r="C93" s="13">
        <f>IF(B93=0, 4,B93)</f>
        <v>1</v>
      </c>
      <c r="E93" s="14"/>
      <c r="J93" s="1"/>
    </row>
    <row r="94" spans="1:10" ht="15" customHeight="1" x14ac:dyDescent="0.2">
      <c r="A94" s="12"/>
      <c r="B94" s="12">
        <f>IF(C25=0, 0,C25)</f>
        <v>1</v>
      </c>
      <c r="C94" s="13">
        <f>IF(B94=0, 4,B94)</f>
        <v>1</v>
      </c>
      <c r="E94" s="14"/>
      <c r="J94" s="1"/>
    </row>
    <row r="95" spans="1:10" ht="15" customHeight="1" x14ac:dyDescent="0.2">
      <c r="A95" s="12"/>
      <c r="B95" s="12" t="e">
        <f>IF(C95=1,C100,C95)</f>
        <v>#REF!</v>
      </c>
      <c r="C95" s="13">
        <f>IF(SUM(B91:B94)&lt;&gt;SUM(C91:C94),"unacceptable",1)</f>
        <v>1</v>
      </c>
      <c r="E95" s="14"/>
      <c r="J95" s="1"/>
    </row>
    <row r="96" spans="1:10" ht="15" customHeight="1" x14ac:dyDescent="0.2">
      <c r="A96" s="12"/>
      <c r="B96" s="12"/>
      <c r="C96" s="13"/>
      <c r="E96" s="14"/>
      <c r="J96" s="1"/>
    </row>
    <row r="97" spans="1:10" ht="15" customHeight="1" x14ac:dyDescent="0.2">
      <c r="A97" s="12"/>
      <c r="B97" s="12"/>
      <c r="C97" s="13" t="e">
        <f>IF(B99="medium",0,1)</f>
        <v>#REF!</v>
      </c>
      <c r="E97" s="14"/>
      <c r="J97" s="1"/>
    </row>
    <row r="98" spans="1:10" ht="15" customHeight="1" x14ac:dyDescent="0.2">
      <c r="A98" s="12"/>
      <c r="B98" s="12" t="e">
        <f>IF(#REF!&gt;10, "High",B102)</f>
        <v>#REF!</v>
      </c>
      <c r="C98" s="13" t="e">
        <f>IF(B98= "High",0,1)</f>
        <v>#REF!</v>
      </c>
      <c r="E98" s="14"/>
      <c r="J98" s="1"/>
    </row>
    <row r="99" spans="1:10" ht="15" customHeight="1" x14ac:dyDescent="0.2">
      <c r="A99" s="12"/>
      <c r="B99" s="12" t="e">
        <f>IF(#REF!&gt;6, "Medium","Low")</f>
        <v>#REF!</v>
      </c>
      <c r="C99" s="13" t="e">
        <f>IF(C98=1,B99,1)</f>
        <v>#REF!</v>
      </c>
      <c r="E99" s="14"/>
      <c r="J99" s="1"/>
    </row>
    <row r="100" spans="1:10" ht="15" customHeight="1" x14ac:dyDescent="0.2">
      <c r="A100" s="12"/>
      <c r="B100" s="12"/>
      <c r="C100" s="13" t="e">
        <f>IF(C98+C97=1,B99,B98)</f>
        <v>#REF!</v>
      </c>
      <c r="E100" s="14"/>
      <c r="J100" s="1"/>
    </row>
    <row r="101" spans="1:10" ht="15" customHeight="1" x14ac:dyDescent="0.2">
      <c r="A101" s="12"/>
      <c r="B101" s="12"/>
      <c r="C101" s="13"/>
      <c r="E101" s="14"/>
      <c r="J101" s="1"/>
    </row>
    <row r="102" spans="1:10" ht="15" customHeight="1" x14ac:dyDescent="0.2">
      <c r="A102" s="12"/>
      <c r="B102" s="12" t="s">
        <v>22</v>
      </c>
      <c r="C102" s="13"/>
      <c r="E102" s="13">
        <f>IF(C95="unacceptable",0,1)</f>
        <v>1</v>
      </c>
      <c r="J102" s="1"/>
    </row>
    <row r="103" spans="1:10" ht="15" customHeight="1" x14ac:dyDescent="0.25"/>
    <row r="104" spans="1:10" ht="15" customHeight="1" x14ac:dyDescent="0.25"/>
    <row r="105" spans="1:10" ht="15" customHeight="1" x14ac:dyDescent="0.2">
      <c r="A105" s="1" t="s">
        <v>18</v>
      </c>
      <c r="J105" s="1"/>
    </row>
    <row r="106" spans="1:10" ht="15" customHeight="1" x14ac:dyDescent="0.25"/>
    <row r="107" spans="1:10" ht="15" customHeight="1" x14ac:dyDescent="0.2">
      <c r="A107" s="12"/>
      <c r="B107" s="12">
        <f>IF(C31=0, 0,C31)</f>
        <v>0</v>
      </c>
      <c r="C107" s="13">
        <f t="shared" ref="C107:C112" si="2">IF(B107=0, 4,B107)</f>
        <v>4</v>
      </c>
      <c r="E107" s="14"/>
      <c r="J107" s="1"/>
    </row>
    <row r="108" spans="1:10" ht="15" customHeight="1" x14ac:dyDescent="0.2">
      <c r="A108" s="12"/>
      <c r="B108" s="12">
        <f>IF(C32=0, 0,C32)</f>
        <v>0</v>
      </c>
      <c r="C108" s="13">
        <f t="shared" si="2"/>
        <v>4</v>
      </c>
      <c r="E108" s="14"/>
      <c r="J108" s="1"/>
    </row>
    <row r="109" spans="1:10" ht="15" customHeight="1" x14ac:dyDescent="0.2">
      <c r="A109" s="12"/>
      <c r="B109" s="12" t="e">
        <f>IF(#REF!=0, 0,#REF!)</f>
        <v>#REF!</v>
      </c>
      <c r="C109" s="13" t="e">
        <f t="shared" si="2"/>
        <v>#REF!</v>
      </c>
      <c r="E109" s="14"/>
      <c r="J109" s="1"/>
    </row>
    <row r="110" spans="1:10" ht="15" customHeight="1" x14ac:dyDescent="0.2">
      <c r="A110" s="12"/>
      <c r="B110" s="12" t="e">
        <f>IF(#REF!=0, 0,#REF!)</f>
        <v>#REF!</v>
      </c>
      <c r="C110" s="13" t="e">
        <f t="shared" si="2"/>
        <v>#REF!</v>
      </c>
      <c r="E110" s="14"/>
      <c r="J110" s="1"/>
    </row>
    <row r="111" spans="1:10" ht="15" customHeight="1" x14ac:dyDescent="0.2">
      <c r="A111" s="12"/>
      <c r="B111" s="12" t="e">
        <f>IF(#REF!=0, 0,#REF!)</f>
        <v>#REF!</v>
      </c>
      <c r="C111" s="13" t="e">
        <f t="shared" si="2"/>
        <v>#REF!</v>
      </c>
      <c r="E111" s="14"/>
      <c r="J111" s="1"/>
    </row>
    <row r="112" spans="1:10" ht="15" customHeight="1" x14ac:dyDescent="0.2">
      <c r="A112" s="12"/>
      <c r="B112" s="12" t="e">
        <f>IF(#REF!=0, 0,#REF!)</f>
        <v>#REF!</v>
      </c>
      <c r="C112" s="13" t="e">
        <f t="shared" si="2"/>
        <v>#REF!</v>
      </c>
      <c r="E112" s="14"/>
      <c r="J112" s="1"/>
    </row>
    <row r="113" spans="1:10" ht="15" customHeight="1" x14ac:dyDescent="0.2">
      <c r="A113" s="12"/>
      <c r="B113" s="12" t="e">
        <f>IF(#REF!=0, 0,#REF!)</f>
        <v>#REF!</v>
      </c>
      <c r="C113" s="13" t="e">
        <f>IF(B113=0, 4,B113)</f>
        <v>#REF!</v>
      </c>
      <c r="E113" s="14"/>
      <c r="J113" s="1"/>
    </row>
    <row r="114" spans="1:10" ht="15" customHeight="1" x14ac:dyDescent="0.2">
      <c r="A114" s="12"/>
      <c r="B114" s="12"/>
      <c r="C114" s="13"/>
      <c r="E114" s="14"/>
      <c r="J114" s="1"/>
    </row>
    <row r="115" spans="1:10" ht="15" customHeight="1" x14ac:dyDescent="0.2">
      <c r="A115" s="12"/>
      <c r="B115" s="12" t="e">
        <f>IF(C115=1,C120,C115)</f>
        <v>#REF!</v>
      </c>
      <c r="C115" s="13" t="e">
        <f>IF(SUM(B107:B113)&lt;&gt;SUM(C107:C113),"unacceptable",1)</f>
        <v>#REF!</v>
      </c>
      <c r="E115" s="14"/>
      <c r="J115" s="1"/>
    </row>
    <row r="116" spans="1:10" ht="15" customHeight="1" x14ac:dyDescent="0.2">
      <c r="A116" s="12"/>
      <c r="B116" s="12"/>
      <c r="C116" s="13"/>
      <c r="E116" s="14"/>
      <c r="J116" s="1"/>
    </row>
    <row r="117" spans="1:10" ht="15" customHeight="1" x14ac:dyDescent="0.2">
      <c r="A117" s="12"/>
      <c r="B117" s="12"/>
      <c r="C117" s="13">
        <f>IF(B119="medium",0,1)</f>
        <v>1</v>
      </c>
      <c r="E117" s="14"/>
      <c r="J117" s="1"/>
    </row>
    <row r="118" spans="1:10" ht="15" customHeight="1" x14ac:dyDescent="0.2">
      <c r="A118" s="12"/>
      <c r="B118" s="12" t="str">
        <f>IF(C35&gt;24, "High",B122)</f>
        <v>Low</v>
      </c>
      <c r="C118" s="13">
        <f>IF(B118= "High",0,1)</f>
        <v>1</v>
      </c>
      <c r="E118" s="14"/>
      <c r="J118" s="1"/>
    </row>
    <row r="119" spans="1:10" ht="15" customHeight="1" x14ac:dyDescent="0.2">
      <c r="A119" s="12"/>
      <c r="B119" s="12" t="str">
        <f>IF(C35&gt;14, "Medium","Low")</f>
        <v>Low</v>
      </c>
      <c r="C119" s="13" t="str">
        <f>IF(C118=1,B119,1)</f>
        <v>Low</v>
      </c>
      <c r="E119" s="14"/>
      <c r="J119" s="1"/>
    </row>
    <row r="120" spans="1:10" ht="15" customHeight="1" x14ac:dyDescent="0.2">
      <c r="A120" s="12"/>
      <c r="B120" s="12"/>
      <c r="C120" s="13" t="str">
        <f>IF(C118+C117=1,B119,B118)</f>
        <v>Low</v>
      </c>
      <c r="E120" s="14"/>
      <c r="J120" s="1"/>
    </row>
    <row r="121" spans="1:10" ht="15" customHeight="1" x14ac:dyDescent="0.2">
      <c r="A121" s="12"/>
      <c r="B121" s="12"/>
      <c r="C121" s="13"/>
      <c r="E121" s="14"/>
      <c r="J121" s="1"/>
    </row>
    <row r="122" spans="1:10" ht="15" customHeight="1" x14ac:dyDescent="0.2">
      <c r="A122" s="12"/>
      <c r="B122" s="12" t="s">
        <v>22</v>
      </c>
      <c r="C122" s="13"/>
      <c r="E122" s="14"/>
      <c r="J122" s="1"/>
    </row>
    <row r="123" spans="1:10" ht="15" customHeight="1" x14ac:dyDescent="0.2">
      <c r="E123" s="13" t="e">
        <f>IF(C115="unacceptable",0,1)</f>
        <v>#REF!</v>
      </c>
      <c r="J123" s="1"/>
    </row>
    <row r="124" spans="1:10" ht="15" customHeight="1" x14ac:dyDescent="0.25"/>
    <row r="125" spans="1:10" ht="15" customHeight="1" x14ac:dyDescent="0.2">
      <c r="A125" s="12" t="s">
        <v>19</v>
      </c>
      <c r="B125" s="12"/>
      <c r="C125" s="13"/>
      <c r="E125" s="14"/>
      <c r="J125" s="1"/>
    </row>
    <row r="126" spans="1:10" ht="15" customHeight="1" x14ac:dyDescent="0.2">
      <c r="A126" s="12"/>
      <c r="B126" s="12">
        <f>IF(C43=0, 0,C43)</f>
        <v>0</v>
      </c>
      <c r="C126" s="13">
        <f t="shared" ref="C126:C128" si="3">IF(B126=0, 4,B126)</f>
        <v>4</v>
      </c>
      <c r="E126" s="14"/>
      <c r="J126" s="1"/>
    </row>
    <row r="127" spans="1:10" ht="15" customHeight="1" x14ac:dyDescent="0.2">
      <c r="A127" s="12"/>
      <c r="B127" s="12">
        <f>IF(C45=0, 0,C45)</f>
        <v>0</v>
      </c>
      <c r="C127" s="13">
        <f t="shared" si="3"/>
        <v>4</v>
      </c>
      <c r="E127" s="14"/>
      <c r="J127" s="1"/>
    </row>
    <row r="128" spans="1:10" ht="15" customHeight="1" x14ac:dyDescent="0.2">
      <c r="A128" s="12"/>
      <c r="B128" s="12">
        <f>IF(C42=0, 0,C42)</f>
        <v>0</v>
      </c>
      <c r="C128" s="13">
        <f t="shared" si="3"/>
        <v>4</v>
      </c>
      <c r="E128" s="14"/>
      <c r="J128" s="1"/>
    </row>
    <row r="129" spans="1:10" ht="15" customHeight="1" x14ac:dyDescent="0.2">
      <c r="A129" s="12"/>
      <c r="B129" s="12"/>
      <c r="C129" s="13"/>
      <c r="E129" s="14"/>
      <c r="J129" s="1"/>
    </row>
    <row r="130" spans="1:10" ht="15" customHeight="1" x14ac:dyDescent="0.2">
      <c r="A130" s="12"/>
      <c r="B130" s="12" t="str">
        <f>IF(C130=1,C135,C130)</f>
        <v>unacceptable</v>
      </c>
      <c r="C130" s="13" t="str">
        <f>IF(SUM(B126:B128)&lt;&gt;SUM(C126:C128),"unacceptable",1)</f>
        <v>unacceptable</v>
      </c>
      <c r="E130" s="14"/>
      <c r="J130" s="1"/>
    </row>
    <row r="131" spans="1:10" ht="15" customHeight="1" x14ac:dyDescent="0.2">
      <c r="A131" s="12"/>
      <c r="B131" s="12"/>
      <c r="C131" s="13"/>
      <c r="E131" s="14"/>
      <c r="J131" s="1"/>
    </row>
    <row r="132" spans="1:10" ht="15" customHeight="1" x14ac:dyDescent="0.2">
      <c r="A132" s="12"/>
      <c r="B132" s="12"/>
      <c r="C132" s="13">
        <f>IF(B134="medium",0,1)</f>
        <v>1</v>
      </c>
      <c r="E132" s="14"/>
      <c r="J132" s="1"/>
    </row>
    <row r="133" spans="1:10" ht="15" customHeight="1" x14ac:dyDescent="0.2">
      <c r="A133" s="12"/>
      <c r="B133" s="12" t="str">
        <f>IF(C50&gt;9, "High",B137)</f>
        <v>Low</v>
      </c>
      <c r="C133" s="13">
        <f>IF(B133= "High",0,1)</f>
        <v>1</v>
      </c>
      <c r="E133" s="14"/>
      <c r="J133" s="1"/>
    </row>
    <row r="134" spans="1:10" ht="15" customHeight="1" x14ac:dyDescent="0.2">
      <c r="A134" s="12"/>
      <c r="B134" s="12" t="str">
        <f>IF(C50&gt;5, "Medium","Low")</f>
        <v>Low</v>
      </c>
      <c r="C134" s="13" t="str">
        <f>IF(C133=1,B134,1)</f>
        <v>Low</v>
      </c>
      <c r="E134" s="14"/>
      <c r="J134" s="1"/>
    </row>
    <row r="135" spans="1:10" ht="15" customHeight="1" x14ac:dyDescent="0.2">
      <c r="A135" s="12"/>
      <c r="B135" s="12"/>
      <c r="C135" s="13" t="str">
        <f>IF(C133+C132=1,B134,B133)</f>
        <v>Low</v>
      </c>
      <c r="E135" s="14"/>
      <c r="J135" s="1"/>
    </row>
    <row r="136" spans="1:10" ht="15" customHeight="1" x14ac:dyDescent="0.2">
      <c r="A136" s="12"/>
      <c r="B136" s="12"/>
      <c r="C136" s="13"/>
      <c r="E136" s="14"/>
      <c r="J136" s="1"/>
    </row>
    <row r="137" spans="1:10" ht="15" customHeight="1" x14ac:dyDescent="0.2">
      <c r="A137" s="12"/>
      <c r="B137" s="12" t="s">
        <v>22</v>
      </c>
      <c r="C137" s="13"/>
      <c r="E137" s="13">
        <f>IF(C130="unacceptable",0,1)</f>
        <v>0</v>
      </c>
      <c r="J137" s="1"/>
    </row>
    <row r="138" spans="1:10" ht="15" customHeight="1" x14ac:dyDescent="0.2">
      <c r="E138" s="13" t="e">
        <f>IF(E137+E123+E102&lt;3,"Overall quality assessment not to be penalized for failing an indiviual criteria which should be assessed independently",0)</f>
        <v>#REF!</v>
      </c>
      <c r="J138" s="1"/>
    </row>
    <row r="139" spans="1:10" ht="15" customHeight="1" x14ac:dyDescent="0.25"/>
    <row r="140" spans="1:10" ht="15" customHeight="1" x14ac:dyDescent="0.25"/>
    <row r="141" spans="1:10" ht="15" customHeight="1" x14ac:dyDescent="0.25"/>
    <row r="142" spans="1:10" ht="15" customHeight="1" x14ac:dyDescent="0.25"/>
    <row r="143" spans="1:10" ht="15" customHeight="1" x14ac:dyDescent="0.2">
      <c r="A143" s="12" t="s">
        <v>21</v>
      </c>
      <c r="B143" s="12"/>
      <c r="C143" s="13"/>
      <c r="E143" s="14"/>
      <c r="J143" s="1"/>
    </row>
    <row r="144" spans="1:10" ht="15" customHeight="1" x14ac:dyDescent="0.2">
      <c r="A144" s="12"/>
      <c r="B144" s="12"/>
      <c r="C144" s="13"/>
      <c r="E144" s="14"/>
      <c r="J144" s="1"/>
    </row>
    <row r="145" spans="1:10" ht="15" customHeight="1" x14ac:dyDescent="0.2">
      <c r="A145" s="12"/>
      <c r="B145" s="12"/>
      <c r="C145" s="13"/>
      <c r="E145" s="14"/>
      <c r="J145" s="1"/>
    </row>
    <row r="146" spans="1:10" ht="15" customHeight="1" x14ac:dyDescent="0.2">
      <c r="A146" s="12"/>
      <c r="B146" s="12"/>
      <c r="C146" s="13"/>
      <c r="E146" s="14"/>
      <c r="J146" s="1"/>
    </row>
    <row r="147" spans="1:10" ht="15" customHeight="1" x14ac:dyDescent="0.2">
      <c r="A147" s="12"/>
      <c r="B147" s="12"/>
      <c r="C147" s="13"/>
      <c r="E147" s="14"/>
      <c r="J147" s="1"/>
    </row>
    <row r="148" spans="1:10" ht="15" customHeight="1" x14ac:dyDescent="0.2">
      <c r="A148" s="12"/>
      <c r="B148" s="12"/>
      <c r="C148" s="13"/>
      <c r="E148" s="14"/>
      <c r="J148" s="1"/>
    </row>
    <row r="149" spans="1:10" ht="15" customHeight="1" x14ac:dyDescent="0.2">
      <c r="A149" s="12"/>
      <c r="B149" s="12"/>
      <c r="C149" s="13"/>
      <c r="E149" s="14"/>
      <c r="J149" s="1"/>
    </row>
    <row r="150" spans="1:10" ht="15" customHeight="1" x14ac:dyDescent="0.2">
      <c r="A150" s="12"/>
      <c r="B150" s="12"/>
      <c r="C150" s="13">
        <f>IF(B152="medium",0,1)</f>
        <v>1</v>
      </c>
      <c r="E150" s="14"/>
      <c r="J150" s="1"/>
    </row>
    <row r="151" spans="1:10" ht="15" customHeight="1" x14ac:dyDescent="0.2">
      <c r="A151" s="12"/>
      <c r="B151" s="12" t="str">
        <f>IF(C52&gt;44, "High",B152)</f>
        <v>Poor</v>
      </c>
      <c r="C151" s="13">
        <f>IF(B151= "High",0,1)</f>
        <v>1</v>
      </c>
      <c r="E151" s="14"/>
      <c r="J151" s="1"/>
    </row>
    <row r="152" spans="1:10" ht="15" customHeight="1" x14ac:dyDescent="0.2">
      <c r="A152" s="12"/>
      <c r="B152" s="12" t="str">
        <f>IF(C52&gt;27, "Medium",B155)</f>
        <v>Poor</v>
      </c>
      <c r="C152" s="13" t="str">
        <f>IF(C151=1,B152,1)</f>
        <v>Poor</v>
      </c>
      <c r="E152" s="14"/>
      <c r="J152" s="1"/>
    </row>
    <row r="153" spans="1:10" ht="15" customHeight="1" x14ac:dyDescent="0.2">
      <c r="A153" s="12"/>
      <c r="B153" s="12"/>
      <c r="C153" s="13" t="str">
        <f>IF(C151+C150=1,B152,B151)</f>
        <v>Poor</v>
      </c>
      <c r="E153" s="14"/>
      <c r="J153" s="1"/>
    </row>
    <row r="154" spans="1:10" ht="15" customHeight="1" x14ac:dyDescent="0.2">
      <c r="A154" s="12"/>
      <c r="B154" s="12"/>
      <c r="C154" s="13"/>
      <c r="E154" s="14"/>
      <c r="J154" s="1"/>
    </row>
    <row r="155" spans="1:10" ht="15" customHeight="1" x14ac:dyDescent="0.2">
      <c r="A155" s="12"/>
      <c r="B155" s="12" t="s">
        <v>17</v>
      </c>
      <c r="C155" s="13"/>
      <c r="E155" s="13"/>
      <c r="J155" s="1"/>
    </row>
    <row r="156" spans="1:10" ht="15" customHeight="1" x14ac:dyDescent="0.2">
      <c r="E156" s="13"/>
      <c r="J156" s="1"/>
    </row>
  </sheetData>
  <dataValidations count="3">
    <dataValidation type="list" allowBlank="1" showInputMessage="1" showErrorMessage="1" sqref="C22:C33 C41:C48" xr:uid="{EE236E12-0C24-42C4-AC7F-608946658EC5}">
      <formula1>$A$86:$A$88</formula1>
    </dataValidation>
    <dataValidation type="list" allowBlank="1" showInputMessage="1" showErrorMessage="1" sqref="C13:C18" xr:uid="{4639CD7A-BE21-4744-962D-BA1F5575D269}">
      <formula1>$C$86:$C$87</formula1>
    </dataValidation>
    <dataValidation type="list" allowBlank="1" showInputMessage="1" showErrorMessage="1" sqref="C38" xr:uid="{75F89992-8510-4A63-A07C-474A953F99D4}">
      <formula1>$D$86:$D$87</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FD2F7-EA5B-46F0-A811-7149672C14BF}">
  <dimension ref="B1:K154"/>
  <sheetViews>
    <sheetView tabSelected="1" topLeftCell="A13" zoomScale="75" zoomScaleNormal="75" workbookViewId="0">
      <selection activeCell="C29" sqref="C29"/>
    </sheetView>
  </sheetViews>
  <sheetFormatPr baseColWidth="10" defaultColWidth="8.7109375" defaultRowHeight="15" x14ac:dyDescent="0.25"/>
  <cols>
    <col min="1" max="2" width="8.7109375" style="1"/>
    <col min="3" max="3" width="51.5703125" style="58" customWidth="1"/>
    <col min="4" max="4" width="35.140625" style="3" customWidth="1"/>
    <col min="5" max="5" width="57.140625" style="16" customWidth="1"/>
    <col min="6" max="6" width="37.42578125" style="4" customWidth="1"/>
    <col min="7" max="7" width="46.42578125" style="4" customWidth="1"/>
    <col min="8" max="8" width="51.5703125" style="4" customWidth="1"/>
    <col min="9" max="10" width="1.42578125" style="1" customWidth="1"/>
    <col min="11" max="11" width="9.140625" customWidth="1"/>
    <col min="12" max="16384" width="8.7109375" style="1"/>
  </cols>
  <sheetData>
    <row r="1" spans="2:11" x14ac:dyDescent="0.25">
      <c r="C1" s="56" t="s">
        <v>107</v>
      </c>
    </row>
    <row r="2" spans="2:11" ht="14.25" x14ac:dyDescent="0.2">
      <c r="C2" s="57" t="s">
        <v>108</v>
      </c>
      <c r="K2" s="1"/>
    </row>
    <row r="3" spans="2:11" x14ac:dyDescent="0.25">
      <c r="D3" s="26" t="s">
        <v>124</v>
      </c>
      <c r="E3" s="7"/>
      <c r="F3" s="8"/>
      <c r="G3" s="8"/>
      <c r="H3" s="8"/>
      <c r="K3" s="1"/>
    </row>
    <row r="4" spans="2:11" x14ac:dyDescent="0.25">
      <c r="C4" s="56" t="s">
        <v>8</v>
      </c>
      <c r="E4" s="1"/>
      <c r="K4" s="1"/>
    </row>
    <row r="5" spans="2:11" ht="14.25" x14ac:dyDescent="0.2">
      <c r="C5" s="57" t="s">
        <v>9</v>
      </c>
      <c r="K5" s="1"/>
    </row>
    <row r="6" spans="2:11" x14ac:dyDescent="0.25">
      <c r="D6" s="6" t="s">
        <v>252</v>
      </c>
      <c r="E6" s="7"/>
      <c r="F6" s="8"/>
      <c r="G6" s="8"/>
      <c r="H6" s="8"/>
      <c r="K6" s="1"/>
    </row>
    <row r="7" spans="2:11" ht="14.25" x14ac:dyDescent="0.2">
      <c r="C7" s="57" t="s">
        <v>10</v>
      </c>
      <c r="K7" s="1"/>
    </row>
    <row r="8" spans="2:11" x14ac:dyDescent="0.25">
      <c r="D8" s="6" t="s">
        <v>254</v>
      </c>
      <c r="E8" s="7"/>
      <c r="F8" s="8"/>
      <c r="G8" s="8"/>
      <c r="H8" s="8"/>
      <c r="K8" s="1"/>
    </row>
    <row r="9" spans="2:11" ht="14.25" x14ac:dyDescent="0.2">
      <c r="C9" s="57" t="s">
        <v>11</v>
      </c>
      <c r="K9" s="1"/>
    </row>
    <row r="10" spans="2:11" x14ac:dyDescent="0.25">
      <c r="D10" s="6" t="s">
        <v>253</v>
      </c>
      <c r="E10" s="7"/>
      <c r="F10" s="8"/>
      <c r="G10" s="8"/>
      <c r="H10" s="8"/>
      <c r="K10" s="1"/>
    </row>
    <row r="11" spans="2:11" s="19" customFormat="1" x14ac:dyDescent="0.25">
      <c r="C11" s="37"/>
      <c r="D11" s="36"/>
      <c r="E11" s="15"/>
      <c r="F11" s="16"/>
      <c r="G11" s="16"/>
      <c r="H11" s="16"/>
    </row>
    <row r="12" spans="2:11" ht="43.5" customHeight="1" x14ac:dyDescent="0.2">
      <c r="B12" s="29" t="s">
        <v>15</v>
      </c>
      <c r="C12" s="30" t="s">
        <v>109</v>
      </c>
      <c r="D12" s="34" t="s">
        <v>25</v>
      </c>
      <c r="E12" s="33" t="s">
        <v>12</v>
      </c>
      <c r="F12" s="32"/>
      <c r="G12" s="31" t="s">
        <v>16</v>
      </c>
      <c r="H12" s="1"/>
      <c r="K12" s="1"/>
    </row>
    <row r="13" spans="2:11" x14ac:dyDescent="0.25">
      <c r="B13" s="42" t="s">
        <v>117</v>
      </c>
      <c r="C13" s="59" t="s">
        <v>101</v>
      </c>
      <c r="D13" s="43" t="s">
        <v>112</v>
      </c>
      <c r="E13" s="39" t="s">
        <v>215</v>
      </c>
      <c r="F13" s="46"/>
      <c r="G13" s="46"/>
      <c r="H13" s="1"/>
      <c r="K13" s="1"/>
    </row>
    <row r="14" spans="2:11" x14ac:dyDescent="0.25">
      <c r="B14" s="40" t="s">
        <v>118</v>
      </c>
      <c r="C14" s="60" t="s">
        <v>102</v>
      </c>
      <c r="D14" s="41" t="s">
        <v>112</v>
      </c>
      <c r="E14" s="39" t="s">
        <v>215</v>
      </c>
      <c r="F14" s="46"/>
      <c r="G14" s="46"/>
      <c r="H14" s="1"/>
      <c r="K14" s="1"/>
    </row>
    <row r="15" spans="2:11" x14ac:dyDescent="0.25">
      <c r="B15" s="42" t="s">
        <v>119</v>
      </c>
      <c r="C15" s="59" t="s">
        <v>103</v>
      </c>
      <c r="D15" s="43" t="s">
        <v>112</v>
      </c>
      <c r="E15" s="39" t="s">
        <v>255</v>
      </c>
      <c r="F15" s="46"/>
      <c r="G15" s="46"/>
      <c r="H15" s="1"/>
      <c r="K15" s="1"/>
    </row>
    <row r="16" spans="2:11" x14ac:dyDescent="0.25">
      <c r="B16" s="40" t="s">
        <v>120</v>
      </c>
      <c r="C16" s="60" t="s">
        <v>104</v>
      </c>
      <c r="D16" s="41" t="s">
        <v>112</v>
      </c>
      <c r="E16" s="39" t="s">
        <v>256</v>
      </c>
      <c r="F16" s="46"/>
      <c r="G16" s="46"/>
      <c r="H16" s="1"/>
      <c r="K16" s="1"/>
    </row>
    <row r="17" spans="2:11" x14ac:dyDescent="0.25">
      <c r="B17" s="42" t="s">
        <v>121</v>
      </c>
      <c r="C17" s="59" t="s">
        <v>105</v>
      </c>
      <c r="D17" s="43" t="s">
        <v>111</v>
      </c>
      <c r="E17" s="39" t="s">
        <v>215</v>
      </c>
      <c r="F17" s="46"/>
      <c r="G17" s="46"/>
      <c r="H17" s="1"/>
      <c r="K17" s="1"/>
    </row>
    <row r="18" spans="2:11" ht="15.75" customHeight="1" x14ac:dyDescent="0.25">
      <c r="B18" s="40" t="s">
        <v>122</v>
      </c>
      <c r="C18" s="60" t="s">
        <v>106</v>
      </c>
      <c r="D18" s="41" t="s">
        <v>112</v>
      </c>
      <c r="E18" s="39" t="s">
        <v>215</v>
      </c>
      <c r="F18" s="46"/>
      <c r="G18" s="46"/>
      <c r="H18" s="1"/>
      <c r="K18" s="1"/>
    </row>
    <row r="19" spans="2:11" x14ac:dyDescent="0.25">
      <c r="C19" s="56"/>
      <c r="K19" s="1"/>
    </row>
    <row r="21" spans="2:11" ht="43.5" customHeight="1" x14ac:dyDescent="0.2">
      <c r="B21" s="29" t="s">
        <v>15</v>
      </c>
      <c r="C21" s="30" t="s">
        <v>100</v>
      </c>
      <c r="D21" s="34" t="s">
        <v>25</v>
      </c>
      <c r="E21" s="33" t="s">
        <v>12</v>
      </c>
      <c r="F21" s="32"/>
      <c r="G21" s="31" t="s">
        <v>16</v>
      </c>
      <c r="H21" s="9"/>
      <c r="K21" s="1"/>
    </row>
    <row r="22" spans="2:11" x14ac:dyDescent="0.25">
      <c r="B22" s="42">
        <v>1</v>
      </c>
      <c r="C22" s="45" t="s">
        <v>206</v>
      </c>
      <c r="D22" s="43">
        <v>1</v>
      </c>
      <c r="E22" s="39" t="s">
        <v>258</v>
      </c>
      <c r="F22" s="51"/>
      <c r="G22" s="51"/>
      <c r="H22" s="51"/>
      <c r="K22" s="1"/>
    </row>
    <row r="23" spans="2:11" x14ac:dyDescent="0.25">
      <c r="B23" s="40">
        <v>2</v>
      </c>
      <c r="C23" s="50" t="s">
        <v>207</v>
      </c>
      <c r="D23" s="41">
        <v>1</v>
      </c>
      <c r="E23" s="39" t="s">
        <v>257</v>
      </c>
      <c r="F23" s="52"/>
      <c r="G23" s="52"/>
      <c r="H23" s="52"/>
      <c r="K23" s="1"/>
    </row>
    <row r="24" spans="2:11" x14ac:dyDescent="0.25">
      <c r="B24" s="42">
        <v>3</v>
      </c>
      <c r="C24" s="45" t="s">
        <v>208</v>
      </c>
      <c r="D24" s="43">
        <v>0</v>
      </c>
      <c r="E24" s="39" t="s">
        <v>259</v>
      </c>
      <c r="F24" s="51"/>
      <c r="G24" s="51"/>
      <c r="H24" s="51"/>
      <c r="K24" s="1"/>
    </row>
    <row r="25" spans="2:11" x14ac:dyDescent="0.25">
      <c r="B25" s="40">
        <v>4</v>
      </c>
      <c r="C25" s="50" t="s">
        <v>47</v>
      </c>
      <c r="D25" s="41">
        <v>2</v>
      </c>
      <c r="E25" s="39" t="s">
        <v>263</v>
      </c>
      <c r="F25" s="52"/>
      <c r="G25" s="52"/>
      <c r="H25" s="52"/>
      <c r="K25" s="1"/>
    </row>
    <row r="26" spans="2:11" x14ac:dyDescent="0.25">
      <c r="B26" s="42">
        <v>5</v>
      </c>
      <c r="C26" s="45" t="s">
        <v>209</v>
      </c>
      <c r="D26" s="43">
        <v>1</v>
      </c>
      <c r="E26" s="39" t="s">
        <v>264</v>
      </c>
      <c r="F26" s="51"/>
      <c r="G26" s="51"/>
      <c r="H26" s="51"/>
      <c r="K26" s="1"/>
    </row>
    <row r="27" spans="2:11" x14ac:dyDescent="0.25">
      <c r="B27" s="40">
        <v>6</v>
      </c>
      <c r="C27" s="50" t="s">
        <v>210</v>
      </c>
      <c r="D27" s="41">
        <v>2</v>
      </c>
      <c r="E27" s="39" t="s">
        <v>265</v>
      </c>
      <c r="F27" s="52"/>
      <c r="G27" s="52"/>
      <c r="H27" s="52"/>
      <c r="K27" s="1"/>
    </row>
    <row r="28" spans="2:11" x14ac:dyDescent="0.25">
      <c r="B28" s="42">
        <v>7</v>
      </c>
      <c r="C28" s="45" t="s">
        <v>211</v>
      </c>
      <c r="D28" s="43">
        <v>0</v>
      </c>
      <c r="E28" s="39" t="s">
        <v>147</v>
      </c>
      <c r="F28" s="51"/>
      <c r="G28" s="51"/>
      <c r="H28" s="51"/>
      <c r="K28" s="1"/>
    </row>
    <row r="29" spans="2:11" x14ac:dyDescent="0.25">
      <c r="B29" s="40">
        <v>8</v>
      </c>
      <c r="C29" s="61" t="s">
        <v>212</v>
      </c>
      <c r="D29" s="41">
        <v>2</v>
      </c>
      <c r="E29" s="39" t="s">
        <v>260</v>
      </c>
      <c r="F29" s="52"/>
      <c r="G29" s="52"/>
      <c r="H29" s="52"/>
      <c r="K29" s="1"/>
    </row>
    <row r="30" spans="2:11" x14ac:dyDescent="0.25">
      <c r="B30" s="42">
        <v>9</v>
      </c>
      <c r="C30" s="45" t="s">
        <v>213</v>
      </c>
      <c r="D30" s="43">
        <v>1</v>
      </c>
      <c r="E30" s="39" t="s">
        <v>261</v>
      </c>
      <c r="F30" s="51"/>
      <c r="G30" s="51"/>
      <c r="H30" s="51"/>
      <c r="K30" s="1"/>
    </row>
    <row r="31" spans="2:11" x14ac:dyDescent="0.25">
      <c r="B31" s="40">
        <v>10</v>
      </c>
      <c r="C31" s="50" t="s">
        <v>214</v>
      </c>
      <c r="D31" s="41">
        <v>2</v>
      </c>
      <c r="E31" s="39" t="s">
        <v>262</v>
      </c>
      <c r="F31" s="52"/>
      <c r="G31" s="52"/>
      <c r="H31" s="52"/>
      <c r="K31" s="1"/>
    </row>
    <row r="32" spans="2:11" s="19" customFormat="1" x14ac:dyDescent="0.25">
      <c r="C32" s="62"/>
      <c r="D32" s="15"/>
      <c r="E32" s="28"/>
      <c r="F32" s="16"/>
      <c r="G32" s="16"/>
      <c r="H32" s="16"/>
    </row>
    <row r="33" spans="2:11" x14ac:dyDescent="0.25">
      <c r="B33" s="19"/>
      <c r="C33" s="63" t="s">
        <v>13</v>
      </c>
      <c r="D33" s="25">
        <f>SUM(D22:D31)</f>
        <v>12</v>
      </c>
      <c r="E33" s="27"/>
      <c r="F33" s="16"/>
      <c r="G33" s="16"/>
      <c r="H33" s="16"/>
      <c r="K33" s="1"/>
    </row>
    <row r="34" spans="2:11" s="19" customFormat="1" x14ac:dyDescent="0.25">
      <c r="C34" s="63"/>
      <c r="D34" s="55"/>
      <c r="E34" s="28"/>
      <c r="F34" s="16"/>
      <c r="G34" s="16"/>
      <c r="H34" s="16"/>
    </row>
    <row r="35" spans="2:11" ht="43.5" customHeight="1" x14ac:dyDescent="0.2">
      <c r="B35" s="29" t="s">
        <v>15</v>
      </c>
      <c r="C35" s="30" t="s">
        <v>110</v>
      </c>
      <c r="D35" s="34" t="s">
        <v>25</v>
      </c>
      <c r="E35" s="33" t="s">
        <v>12</v>
      </c>
      <c r="F35" s="32"/>
      <c r="G35" s="31" t="s">
        <v>16</v>
      </c>
      <c r="H35" s="1"/>
      <c r="K35" s="1"/>
    </row>
    <row r="36" spans="2:11" x14ac:dyDescent="0.25">
      <c r="B36" s="42" t="s">
        <v>123</v>
      </c>
      <c r="C36" s="59" t="s">
        <v>113</v>
      </c>
      <c r="D36" s="43" t="s">
        <v>116</v>
      </c>
      <c r="E36" s="39"/>
      <c r="F36" s="46"/>
      <c r="G36" s="46"/>
      <c r="H36" s="1"/>
      <c r="K36" s="1"/>
    </row>
    <row r="38" spans="2:11" ht="30.6" customHeight="1" x14ac:dyDescent="0.2">
      <c r="B38" s="29" t="s">
        <v>15</v>
      </c>
      <c r="C38" s="30" t="s">
        <v>114</v>
      </c>
      <c r="D38" s="34" t="s">
        <v>25</v>
      </c>
      <c r="E38" s="33" t="s">
        <v>12</v>
      </c>
      <c r="F38" s="32"/>
      <c r="G38" s="31" t="s">
        <v>16</v>
      </c>
      <c r="H38" s="32"/>
      <c r="K38" s="1"/>
    </row>
    <row r="39" spans="2:11" ht="77.25" customHeight="1" x14ac:dyDescent="0.25">
      <c r="B39" s="36">
        <v>13</v>
      </c>
      <c r="C39" s="62" t="s">
        <v>4</v>
      </c>
      <c r="D39" s="15">
        <v>0</v>
      </c>
      <c r="E39" s="27"/>
      <c r="F39" s="53" t="s">
        <v>76</v>
      </c>
      <c r="G39" s="53" t="s">
        <v>77</v>
      </c>
      <c r="H39" s="53" t="s">
        <v>78</v>
      </c>
      <c r="K39" s="1"/>
    </row>
    <row r="40" spans="2:11" ht="57" x14ac:dyDescent="0.25">
      <c r="B40" s="10">
        <v>14</v>
      </c>
      <c r="C40" s="18" t="s">
        <v>69</v>
      </c>
      <c r="D40" s="11">
        <v>0</v>
      </c>
      <c r="E40" s="27"/>
      <c r="F40" s="54" t="s">
        <v>79</v>
      </c>
      <c r="G40" s="54" t="s">
        <v>80</v>
      </c>
      <c r="H40" s="54" t="s">
        <v>81</v>
      </c>
      <c r="K40" s="1"/>
    </row>
    <row r="41" spans="2:11" ht="71.25" x14ac:dyDescent="0.25">
      <c r="B41" s="36">
        <v>15</v>
      </c>
      <c r="C41" s="37" t="s">
        <v>70</v>
      </c>
      <c r="D41" s="15">
        <v>0</v>
      </c>
      <c r="E41" s="27"/>
      <c r="F41" s="53" t="s">
        <v>82</v>
      </c>
      <c r="G41" s="53" t="s">
        <v>83</v>
      </c>
      <c r="H41" s="53" t="s">
        <v>84</v>
      </c>
      <c r="K41" s="1"/>
    </row>
    <row r="42" spans="2:11" ht="28.5" x14ac:dyDescent="0.25">
      <c r="B42" s="10">
        <v>16</v>
      </c>
      <c r="C42" s="18" t="s">
        <v>71</v>
      </c>
      <c r="D42" s="11">
        <v>0</v>
      </c>
      <c r="E42" s="27"/>
      <c r="F42" s="54" t="s">
        <v>85</v>
      </c>
      <c r="G42" s="54" t="s">
        <v>86</v>
      </c>
      <c r="H42" s="54" t="s">
        <v>87</v>
      </c>
      <c r="K42" s="1"/>
    </row>
    <row r="43" spans="2:11" ht="57" x14ac:dyDescent="0.25">
      <c r="B43" s="36">
        <v>17</v>
      </c>
      <c r="C43" s="37" t="s">
        <v>72</v>
      </c>
      <c r="D43" s="15">
        <v>0</v>
      </c>
      <c r="E43" s="27"/>
      <c r="F43" s="53" t="s">
        <v>88</v>
      </c>
      <c r="G43" s="53" t="s">
        <v>89</v>
      </c>
      <c r="H43" s="53" t="s">
        <v>90</v>
      </c>
      <c r="K43" s="1"/>
    </row>
    <row r="44" spans="2:11" s="19" customFormat="1" ht="123" customHeight="1" x14ac:dyDescent="0.25">
      <c r="B44" s="10">
        <v>18</v>
      </c>
      <c r="C44" s="18" t="s">
        <v>73</v>
      </c>
      <c r="D44" s="11">
        <v>0</v>
      </c>
      <c r="E44" s="27"/>
      <c r="F44" s="54" t="s">
        <v>91</v>
      </c>
      <c r="G44" s="54" t="s">
        <v>92</v>
      </c>
      <c r="H44" s="54" t="s">
        <v>93</v>
      </c>
    </row>
    <row r="45" spans="2:11" ht="71.25" x14ac:dyDescent="0.25">
      <c r="B45" s="36">
        <v>19</v>
      </c>
      <c r="C45" s="37" t="s">
        <v>74</v>
      </c>
      <c r="D45" s="15">
        <v>0</v>
      </c>
      <c r="E45" s="27"/>
      <c r="F45" s="53" t="s">
        <v>96</v>
      </c>
      <c r="G45" s="53" t="s">
        <v>95</v>
      </c>
      <c r="H45" s="53" t="s">
        <v>94</v>
      </c>
      <c r="K45" s="1"/>
    </row>
    <row r="46" spans="2:11" ht="85.5" x14ac:dyDescent="0.25">
      <c r="B46" s="10">
        <v>20</v>
      </c>
      <c r="C46" s="18" t="s">
        <v>75</v>
      </c>
      <c r="D46" s="11">
        <v>0</v>
      </c>
      <c r="E46" s="27"/>
      <c r="F46" s="54" t="s">
        <v>97</v>
      </c>
      <c r="G46" s="54" t="s">
        <v>98</v>
      </c>
      <c r="H46" s="54" t="s">
        <v>99</v>
      </c>
      <c r="K46" s="1"/>
    </row>
    <row r="47" spans="2:11" x14ac:dyDescent="0.25">
      <c r="B47" s="19"/>
      <c r="C47" s="37"/>
      <c r="E47" s="28"/>
      <c r="F47" s="16"/>
      <c r="G47" s="16"/>
      <c r="H47" s="16"/>
      <c r="K47" s="1"/>
    </row>
    <row r="48" spans="2:11" x14ac:dyDescent="0.25">
      <c r="B48" s="19"/>
      <c r="C48" s="63" t="s">
        <v>13</v>
      </c>
      <c r="D48" s="24">
        <f>SUM(D39:D46)</f>
        <v>0</v>
      </c>
      <c r="E48" s="27"/>
      <c r="F48" s="16"/>
      <c r="G48" s="16"/>
      <c r="H48" s="16"/>
      <c r="K48" s="1"/>
    </row>
    <row r="49" spans="2:11" x14ac:dyDescent="0.25">
      <c r="B49" s="19"/>
      <c r="C49" s="37"/>
      <c r="D49" s="25"/>
      <c r="E49" s="27"/>
      <c r="F49" s="16"/>
      <c r="G49" s="16"/>
      <c r="H49" s="16"/>
      <c r="K49" s="1"/>
    </row>
    <row r="50" spans="2:11" x14ac:dyDescent="0.25">
      <c r="B50" s="19"/>
      <c r="C50" s="63" t="s">
        <v>20</v>
      </c>
      <c r="D50" s="24">
        <f>D33+D48</f>
        <v>12</v>
      </c>
      <c r="E50" s="27"/>
      <c r="F50" s="16"/>
      <c r="G50" s="16"/>
      <c r="H50" s="16"/>
      <c r="K50" s="1"/>
    </row>
    <row r="51" spans="2:11" x14ac:dyDescent="0.25">
      <c r="B51" s="19"/>
      <c r="C51" s="37"/>
    </row>
    <row r="52" spans="2:11" ht="14.25" x14ac:dyDescent="0.2">
      <c r="F52" s="20"/>
      <c r="G52" s="1"/>
      <c r="K52" s="1"/>
    </row>
    <row r="53" spans="2:11" ht="14.25" x14ac:dyDescent="0.2">
      <c r="F53" s="21"/>
      <c r="G53" s="21"/>
      <c r="K53" s="1"/>
    </row>
    <row r="80" ht="15" customHeight="1" x14ac:dyDescent="0.25"/>
    <row r="81" spans="2:11" ht="15" customHeight="1" x14ac:dyDescent="0.25"/>
    <row r="82" spans="2:11" ht="15" customHeight="1" x14ac:dyDescent="0.25"/>
    <row r="83" spans="2:11" ht="15" customHeight="1" x14ac:dyDescent="0.25"/>
    <row r="84" spans="2:11" ht="15" customHeight="1" x14ac:dyDescent="0.25">
      <c r="B84" s="2">
        <v>0</v>
      </c>
      <c r="C84" s="56" t="s">
        <v>23</v>
      </c>
      <c r="D84" s="3" t="s">
        <v>112</v>
      </c>
      <c r="E84" s="16" t="s">
        <v>115</v>
      </c>
      <c r="K84" s="1"/>
    </row>
    <row r="85" spans="2:11" ht="15" customHeight="1" x14ac:dyDescent="0.25">
      <c r="B85" s="2">
        <v>1</v>
      </c>
      <c r="C85" s="56" t="s">
        <v>24</v>
      </c>
      <c r="D85" s="3" t="s">
        <v>111</v>
      </c>
      <c r="E85" s="16" t="s">
        <v>116</v>
      </c>
      <c r="K85" s="1"/>
    </row>
    <row r="86" spans="2:11" ht="15" customHeight="1" x14ac:dyDescent="0.25">
      <c r="B86" s="2">
        <v>2</v>
      </c>
      <c r="K86" s="1"/>
    </row>
    <row r="87" spans="2:11" ht="15" customHeight="1" x14ac:dyDescent="0.25"/>
    <row r="88" spans="2:11" ht="15" customHeight="1" x14ac:dyDescent="0.2">
      <c r="B88" s="12" t="s">
        <v>14</v>
      </c>
      <c r="C88" s="64"/>
      <c r="D88" s="13"/>
      <c r="F88" s="22">
        <v>7</v>
      </c>
      <c r="G88" s="21">
        <f>F88*2</f>
        <v>14</v>
      </c>
      <c r="H88" s="4" t="s">
        <v>7</v>
      </c>
      <c r="K88" s="1"/>
    </row>
    <row r="89" spans="2:11" ht="15" customHeight="1" x14ac:dyDescent="0.2">
      <c r="B89" s="12"/>
      <c r="C89" s="64">
        <f>IF(D22=0, 0,D22)</f>
        <v>1</v>
      </c>
      <c r="D89" s="13">
        <f t="shared" ref="D89:D90" si="0">IF(C89=0, 4,C89)</f>
        <v>1</v>
      </c>
      <c r="F89" s="23">
        <v>16</v>
      </c>
      <c r="G89" s="21">
        <f t="shared" ref="G89:G90" si="1">F89*2</f>
        <v>32</v>
      </c>
      <c r="H89" s="4" t="s">
        <v>6</v>
      </c>
      <c r="K89" s="1"/>
    </row>
    <row r="90" spans="2:11" ht="15" customHeight="1" x14ac:dyDescent="0.2">
      <c r="B90" s="12"/>
      <c r="C90" s="64">
        <f>IF(D23=0, 0,D23)</f>
        <v>1</v>
      </c>
      <c r="D90" s="13">
        <f t="shared" si="0"/>
        <v>1</v>
      </c>
      <c r="F90" s="23">
        <v>5</v>
      </c>
      <c r="G90" s="21">
        <f t="shared" si="1"/>
        <v>10</v>
      </c>
      <c r="H90" s="4" t="s">
        <v>5</v>
      </c>
      <c r="K90" s="1"/>
    </row>
    <row r="91" spans="2:11" ht="15" customHeight="1" x14ac:dyDescent="0.2">
      <c r="B91" s="12"/>
      <c r="C91" s="64">
        <f>IF(D24=0, 0,D24)</f>
        <v>0</v>
      </c>
      <c r="D91" s="13">
        <f>IF(C91=0, 4,C91)</f>
        <v>4</v>
      </c>
      <c r="F91" s="14"/>
      <c r="K91" s="1"/>
    </row>
    <row r="92" spans="2:11" ht="15" customHeight="1" x14ac:dyDescent="0.2">
      <c r="B92" s="12"/>
      <c r="C92" s="64">
        <f>IF(D25=0, 0,D25)</f>
        <v>2</v>
      </c>
      <c r="D92" s="13">
        <f>IF(C92=0, 4,C92)</f>
        <v>2</v>
      </c>
      <c r="F92" s="14"/>
      <c r="K92" s="1"/>
    </row>
    <row r="93" spans="2:11" ht="15" customHeight="1" x14ac:dyDescent="0.2">
      <c r="B93" s="12"/>
      <c r="C93" s="64" t="str">
        <f>IF(D93=1,D98,D93)</f>
        <v>unacceptable</v>
      </c>
      <c r="D93" s="13" t="str">
        <f>IF(SUM(C89:C92)&lt;&gt;SUM(D89:D92),"unacceptable",1)</f>
        <v>unacceptable</v>
      </c>
      <c r="F93" s="14"/>
      <c r="K93" s="1"/>
    </row>
    <row r="94" spans="2:11" ht="15" customHeight="1" x14ac:dyDescent="0.2">
      <c r="B94" s="12"/>
      <c r="C94" s="64"/>
      <c r="D94" s="13"/>
      <c r="F94" s="14"/>
      <c r="K94" s="1"/>
    </row>
    <row r="95" spans="2:11" ht="15" customHeight="1" x14ac:dyDescent="0.2">
      <c r="B95" s="12"/>
      <c r="C95" s="64"/>
      <c r="D95" s="13" t="e">
        <f>IF(C97="medium",0,1)</f>
        <v>#REF!</v>
      </c>
      <c r="F95" s="14"/>
      <c r="K95" s="1"/>
    </row>
    <row r="96" spans="2:11" ht="15" customHeight="1" x14ac:dyDescent="0.2">
      <c r="B96" s="12"/>
      <c r="C96" s="64" t="e">
        <f>IF(#REF!&gt;10, "High",C100)</f>
        <v>#REF!</v>
      </c>
      <c r="D96" s="13" t="e">
        <f>IF(C96= "High",0,1)</f>
        <v>#REF!</v>
      </c>
      <c r="F96" s="14"/>
      <c r="K96" s="1"/>
    </row>
    <row r="97" spans="2:11" ht="15" customHeight="1" x14ac:dyDescent="0.2">
      <c r="B97" s="12"/>
      <c r="C97" s="64" t="e">
        <f>IF(#REF!&gt;6, "Medium","Low")</f>
        <v>#REF!</v>
      </c>
      <c r="D97" s="13" t="e">
        <f>IF(D96=1,C97,1)</f>
        <v>#REF!</v>
      </c>
      <c r="F97" s="14"/>
      <c r="K97" s="1"/>
    </row>
    <row r="98" spans="2:11" ht="15" customHeight="1" x14ac:dyDescent="0.2">
      <c r="B98" s="12"/>
      <c r="C98" s="64"/>
      <c r="D98" s="13" t="e">
        <f>IF(D96+D95=1,C97,C96)</f>
        <v>#REF!</v>
      </c>
      <c r="F98" s="14"/>
      <c r="K98" s="1"/>
    </row>
    <row r="99" spans="2:11" ht="15" customHeight="1" x14ac:dyDescent="0.2">
      <c r="B99" s="12"/>
      <c r="C99" s="64"/>
      <c r="D99" s="13"/>
      <c r="F99" s="14"/>
      <c r="K99" s="1"/>
    </row>
    <row r="100" spans="2:11" ht="15" customHeight="1" x14ac:dyDescent="0.2">
      <c r="B100" s="12"/>
      <c r="C100" s="64" t="s">
        <v>22</v>
      </c>
      <c r="D100" s="13"/>
      <c r="F100" s="13">
        <f>IF(D93="unacceptable",0,1)</f>
        <v>0</v>
      </c>
      <c r="K100" s="1"/>
    </row>
    <row r="101" spans="2:11" ht="15" customHeight="1" x14ac:dyDescent="0.25"/>
    <row r="102" spans="2:11" ht="15" customHeight="1" x14ac:dyDescent="0.25"/>
    <row r="103" spans="2:11" ht="15" customHeight="1" x14ac:dyDescent="0.2">
      <c r="B103" s="1" t="s">
        <v>18</v>
      </c>
      <c r="K103" s="1"/>
    </row>
    <row r="104" spans="2:11" ht="15" customHeight="1" x14ac:dyDescent="0.25"/>
    <row r="105" spans="2:11" ht="15" customHeight="1" x14ac:dyDescent="0.2">
      <c r="B105" s="12"/>
      <c r="C105" s="64">
        <f>IF(D31=0, 0,D31)</f>
        <v>2</v>
      </c>
      <c r="D105" s="13">
        <f t="shared" ref="D105:D110" si="2">IF(C105=0, 4,C105)</f>
        <v>2</v>
      </c>
      <c r="F105" s="14"/>
      <c r="K105" s="1"/>
    </row>
    <row r="106" spans="2:11" ht="15" customHeight="1" x14ac:dyDescent="0.2">
      <c r="B106" s="12"/>
      <c r="C106" s="64" t="e">
        <f>IF(#REF!=0, 0,#REF!)</f>
        <v>#REF!</v>
      </c>
      <c r="D106" s="13" t="e">
        <f t="shared" si="2"/>
        <v>#REF!</v>
      </c>
      <c r="F106" s="14"/>
      <c r="K106" s="1"/>
    </row>
    <row r="107" spans="2:11" ht="15" customHeight="1" x14ac:dyDescent="0.2">
      <c r="B107" s="12"/>
      <c r="C107" s="64" t="e">
        <f>IF(#REF!=0, 0,#REF!)</f>
        <v>#REF!</v>
      </c>
      <c r="D107" s="13" t="e">
        <f t="shared" si="2"/>
        <v>#REF!</v>
      </c>
      <c r="F107" s="14"/>
      <c r="K107" s="1"/>
    </row>
    <row r="108" spans="2:11" ht="15" customHeight="1" x14ac:dyDescent="0.2">
      <c r="B108" s="12"/>
      <c r="C108" s="64" t="e">
        <f>IF(#REF!=0, 0,#REF!)</f>
        <v>#REF!</v>
      </c>
      <c r="D108" s="13" t="e">
        <f t="shared" si="2"/>
        <v>#REF!</v>
      </c>
      <c r="F108" s="14"/>
      <c r="K108" s="1"/>
    </row>
    <row r="109" spans="2:11" ht="15" customHeight="1" x14ac:dyDescent="0.2">
      <c r="B109" s="12"/>
      <c r="C109" s="64" t="e">
        <f>IF(#REF!=0, 0,#REF!)</f>
        <v>#REF!</v>
      </c>
      <c r="D109" s="13" t="e">
        <f t="shared" si="2"/>
        <v>#REF!</v>
      </c>
      <c r="F109" s="14"/>
      <c r="K109" s="1"/>
    </row>
    <row r="110" spans="2:11" ht="15" customHeight="1" x14ac:dyDescent="0.2">
      <c r="B110" s="12"/>
      <c r="C110" s="64" t="e">
        <f>IF(#REF!=0, 0,#REF!)</f>
        <v>#REF!</v>
      </c>
      <c r="D110" s="13" t="e">
        <f t="shared" si="2"/>
        <v>#REF!</v>
      </c>
      <c r="F110" s="14"/>
      <c r="K110" s="1"/>
    </row>
    <row r="111" spans="2:11" ht="15" customHeight="1" x14ac:dyDescent="0.2">
      <c r="B111" s="12"/>
      <c r="C111" s="64" t="e">
        <f>IF(#REF!=0, 0,#REF!)</f>
        <v>#REF!</v>
      </c>
      <c r="D111" s="13" t="e">
        <f>IF(C111=0, 4,C111)</f>
        <v>#REF!</v>
      </c>
      <c r="F111" s="14"/>
      <c r="K111" s="1"/>
    </row>
    <row r="112" spans="2:11" ht="15" customHeight="1" x14ac:dyDescent="0.2">
      <c r="B112" s="12"/>
      <c r="C112" s="64"/>
      <c r="D112" s="13"/>
      <c r="F112" s="14"/>
      <c r="K112" s="1"/>
    </row>
    <row r="113" spans="2:11" ht="15" customHeight="1" x14ac:dyDescent="0.2">
      <c r="B113" s="12"/>
      <c r="C113" s="64" t="e">
        <f>IF(D113=1,D118,D113)</f>
        <v>#REF!</v>
      </c>
      <c r="D113" s="13" t="e">
        <f>IF(SUM(C105:C111)&lt;&gt;SUM(D105:D111),"unacceptable",1)</f>
        <v>#REF!</v>
      </c>
      <c r="F113" s="14"/>
      <c r="K113" s="1"/>
    </row>
    <row r="114" spans="2:11" ht="15" customHeight="1" x14ac:dyDescent="0.2">
      <c r="B114" s="12"/>
      <c r="C114" s="64"/>
      <c r="D114" s="13"/>
      <c r="F114" s="14"/>
      <c r="K114" s="1"/>
    </row>
    <row r="115" spans="2:11" ht="15" customHeight="1" x14ac:dyDescent="0.2">
      <c r="B115" s="12"/>
      <c r="C115" s="64"/>
      <c r="D115" s="13">
        <f>IF(C117="medium",0,1)</f>
        <v>1</v>
      </c>
      <c r="F115" s="14"/>
      <c r="K115" s="1"/>
    </row>
    <row r="116" spans="2:11" ht="15" customHeight="1" x14ac:dyDescent="0.2">
      <c r="B116" s="12"/>
      <c r="C116" s="64" t="str">
        <f>IF(D33&gt;24, "High",C120)</f>
        <v>Low</v>
      </c>
      <c r="D116" s="13">
        <f>IF(C116= "High",0,1)</f>
        <v>1</v>
      </c>
      <c r="F116" s="14"/>
      <c r="K116" s="1"/>
    </row>
    <row r="117" spans="2:11" ht="15" customHeight="1" x14ac:dyDescent="0.2">
      <c r="B117" s="12"/>
      <c r="C117" s="64" t="str">
        <f>IF(D33&gt;14, "Medium","Low")</f>
        <v>Low</v>
      </c>
      <c r="D117" s="13" t="str">
        <f>IF(D116=1,C117,1)</f>
        <v>Low</v>
      </c>
      <c r="F117" s="14"/>
      <c r="K117" s="1"/>
    </row>
    <row r="118" spans="2:11" ht="15" customHeight="1" x14ac:dyDescent="0.2">
      <c r="B118" s="12"/>
      <c r="C118" s="64"/>
      <c r="D118" s="13" t="str">
        <f>IF(D116+D115=1,C117,C116)</f>
        <v>Low</v>
      </c>
      <c r="F118" s="14"/>
      <c r="K118" s="1"/>
    </row>
    <row r="119" spans="2:11" ht="15" customHeight="1" x14ac:dyDescent="0.2">
      <c r="B119" s="12"/>
      <c r="C119" s="64"/>
      <c r="D119" s="13"/>
      <c r="F119" s="14"/>
      <c r="K119" s="1"/>
    </row>
    <row r="120" spans="2:11" ht="15" customHeight="1" x14ac:dyDescent="0.2">
      <c r="B120" s="12"/>
      <c r="C120" s="64" t="s">
        <v>22</v>
      </c>
      <c r="D120" s="13"/>
      <c r="F120" s="14"/>
      <c r="K120" s="1"/>
    </row>
    <row r="121" spans="2:11" ht="15" customHeight="1" x14ac:dyDescent="0.2">
      <c r="F121" s="13" t="e">
        <f>IF(D113="unacceptable",0,1)</f>
        <v>#REF!</v>
      </c>
      <c r="K121" s="1"/>
    </row>
    <row r="122" spans="2:11" ht="15" customHeight="1" x14ac:dyDescent="0.25"/>
    <row r="123" spans="2:11" ht="15" customHeight="1" x14ac:dyDescent="0.2">
      <c r="B123" s="12" t="s">
        <v>19</v>
      </c>
      <c r="C123" s="64"/>
      <c r="D123" s="13"/>
      <c r="F123" s="14"/>
      <c r="K123" s="1"/>
    </row>
    <row r="124" spans="2:11" ht="15" customHeight="1" x14ac:dyDescent="0.2">
      <c r="B124" s="12"/>
      <c r="C124" s="64">
        <f>IF(D41=0, 0,D41)</f>
        <v>0</v>
      </c>
      <c r="D124" s="13">
        <f t="shared" ref="D124:D126" si="3">IF(C124=0, 4,C124)</f>
        <v>4</v>
      </c>
      <c r="F124" s="14"/>
      <c r="K124" s="1"/>
    </row>
    <row r="125" spans="2:11" ht="15" customHeight="1" x14ac:dyDescent="0.2">
      <c r="B125" s="12"/>
      <c r="C125" s="64">
        <f>IF(D43=0, 0,D43)</f>
        <v>0</v>
      </c>
      <c r="D125" s="13">
        <f t="shared" si="3"/>
        <v>4</v>
      </c>
      <c r="F125" s="14"/>
      <c r="K125" s="1"/>
    </row>
    <row r="126" spans="2:11" ht="15" customHeight="1" x14ac:dyDescent="0.2">
      <c r="B126" s="12"/>
      <c r="C126" s="64">
        <f>IF(D40=0, 0,D40)</f>
        <v>0</v>
      </c>
      <c r="D126" s="13">
        <f t="shared" si="3"/>
        <v>4</v>
      </c>
      <c r="F126" s="14"/>
      <c r="K126" s="1"/>
    </row>
    <row r="127" spans="2:11" ht="15" customHeight="1" x14ac:dyDescent="0.2">
      <c r="B127" s="12"/>
      <c r="C127" s="64"/>
      <c r="D127" s="13"/>
      <c r="F127" s="14"/>
      <c r="K127" s="1"/>
    </row>
    <row r="128" spans="2:11" ht="15" customHeight="1" x14ac:dyDescent="0.2">
      <c r="B128" s="12"/>
      <c r="C128" s="64" t="str">
        <f>IF(D128=1,D133,D128)</f>
        <v>unacceptable</v>
      </c>
      <c r="D128" s="13" t="str">
        <f>IF(SUM(C124:C126)&lt;&gt;SUM(D124:D126),"unacceptable",1)</f>
        <v>unacceptable</v>
      </c>
      <c r="F128" s="14"/>
      <c r="K128" s="1"/>
    </row>
    <row r="129" spans="2:11" ht="15" customHeight="1" x14ac:dyDescent="0.2">
      <c r="B129" s="12"/>
      <c r="C129" s="64"/>
      <c r="D129" s="13"/>
      <c r="F129" s="14"/>
      <c r="K129" s="1"/>
    </row>
    <row r="130" spans="2:11" ht="15" customHeight="1" x14ac:dyDescent="0.2">
      <c r="B130" s="12"/>
      <c r="C130" s="64"/>
      <c r="D130" s="13">
        <f>IF(C132="medium",0,1)</f>
        <v>1</v>
      </c>
      <c r="F130" s="14"/>
      <c r="K130" s="1"/>
    </row>
    <row r="131" spans="2:11" ht="15" customHeight="1" x14ac:dyDescent="0.2">
      <c r="B131" s="12"/>
      <c r="C131" s="64" t="str">
        <f>IF(D48&gt;9, "High",C135)</f>
        <v>Low</v>
      </c>
      <c r="D131" s="13">
        <f>IF(C131= "High",0,1)</f>
        <v>1</v>
      </c>
      <c r="F131" s="14"/>
      <c r="K131" s="1"/>
    </row>
    <row r="132" spans="2:11" ht="15" customHeight="1" x14ac:dyDescent="0.2">
      <c r="B132" s="12"/>
      <c r="C132" s="64" t="str">
        <f>IF(D48&gt;5, "Medium","Low")</f>
        <v>Low</v>
      </c>
      <c r="D132" s="13" t="str">
        <f>IF(D131=1,C132,1)</f>
        <v>Low</v>
      </c>
      <c r="F132" s="14"/>
      <c r="K132" s="1"/>
    </row>
    <row r="133" spans="2:11" ht="15" customHeight="1" x14ac:dyDescent="0.2">
      <c r="B133" s="12"/>
      <c r="C133" s="64"/>
      <c r="D133" s="13" t="str">
        <f>IF(D131+D130=1,C132,C131)</f>
        <v>Low</v>
      </c>
      <c r="F133" s="14"/>
      <c r="K133" s="1"/>
    </row>
    <row r="134" spans="2:11" ht="15" customHeight="1" x14ac:dyDescent="0.2">
      <c r="B134" s="12"/>
      <c r="C134" s="64"/>
      <c r="D134" s="13"/>
      <c r="F134" s="14"/>
      <c r="K134" s="1"/>
    </row>
    <row r="135" spans="2:11" ht="15" customHeight="1" x14ac:dyDescent="0.2">
      <c r="B135" s="12"/>
      <c r="C135" s="64" t="s">
        <v>22</v>
      </c>
      <c r="D135" s="13"/>
      <c r="F135" s="13">
        <f>IF(D128="unacceptable",0,1)</f>
        <v>0</v>
      </c>
      <c r="K135" s="1"/>
    </row>
    <row r="136" spans="2:11" ht="15" customHeight="1" x14ac:dyDescent="0.2">
      <c r="F136" s="13" t="e">
        <f>IF(F135+F121+F100&lt;3,"Overall quality assessment not to be penalized for failing an indiviual criteria which should be assessed independently",0)</f>
        <v>#REF!</v>
      </c>
      <c r="K136" s="1"/>
    </row>
    <row r="137" spans="2:11" ht="15" customHeight="1" x14ac:dyDescent="0.25"/>
    <row r="138" spans="2:11" ht="15" customHeight="1" x14ac:dyDescent="0.25"/>
    <row r="139" spans="2:11" ht="15" customHeight="1" x14ac:dyDescent="0.25"/>
    <row r="140" spans="2:11" ht="15" customHeight="1" x14ac:dyDescent="0.25"/>
    <row r="141" spans="2:11" ht="15" customHeight="1" x14ac:dyDescent="0.2">
      <c r="B141" s="12" t="s">
        <v>21</v>
      </c>
      <c r="C141" s="64"/>
      <c r="D141" s="13"/>
      <c r="F141" s="14"/>
      <c r="K141" s="1"/>
    </row>
    <row r="142" spans="2:11" ht="15" customHeight="1" x14ac:dyDescent="0.2">
      <c r="B142" s="12"/>
      <c r="C142" s="64"/>
      <c r="D142" s="13"/>
      <c r="F142" s="14"/>
      <c r="K142" s="1"/>
    </row>
    <row r="143" spans="2:11" ht="15" customHeight="1" x14ac:dyDescent="0.2">
      <c r="B143" s="12"/>
      <c r="C143" s="64"/>
      <c r="D143" s="13"/>
      <c r="F143" s="14"/>
      <c r="K143" s="1"/>
    </row>
    <row r="144" spans="2:11" ht="15" customHeight="1" x14ac:dyDescent="0.2">
      <c r="B144" s="12"/>
      <c r="C144" s="64"/>
      <c r="D144" s="13"/>
      <c r="F144" s="14"/>
      <c r="K144" s="1"/>
    </row>
    <row r="145" spans="2:11" ht="15" customHeight="1" x14ac:dyDescent="0.2">
      <c r="B145" s="12"/>
      <c r="C145" s="64"/>
      <c r="D145" s="13"/>
      <c r="F145" s="14"/>
      <c r="K145" s="1"/>
    </row>
    <row r="146" spans="2:11" ht="15" customHeight="1" x14ac:dyDescent="0.2">
      <c r="B146" s="12"/>
      <c r="C146" s="64"/>
      <c r="D146" s="13"/>
      <c r="F146" s="14"/>
      <c r="K146" s="1"/>
    </row>
    <row r="147" spans="2:11" ht="15" customHeight="1" x14ac:dyDescent="0.2">
      <c r="B147" s="12"/>
      <c r="C147" s="64"/>
      <c r="D147" s="13"/>
      <c r="F147" s="14"/>
      <c r="K147" s="1"/>
    </row>
    <row r="148" spans="2:11" ht="15" customHeight="1" x14ac:dyDescent="0.2">
      <c r="B148" s="12"/>
      <c r="C148" s="64"/>
      <c r="D148" s="13">
        <f>IF(C150="medium",0,1)</f>
        <v>1</v>
      </c>
      <c r="F148" s="14"/>
      <c r="K148" s="1"/>
    </row>
    <row r="149" spans="2:11" ht="15" customHeight="1" x14ac:dyDescent="0.2">
      <c r="B149" s="12"/>
      <c r="C149" s="64" t="str">
        <f>IF(D50&gt;44, "High",C150)</f>
        <v>Poor</v>
      </c>
      <c r="D149" s="13">
        <f>IF(C149= "High",0,1)</f>
        <v>1</v>
      </c>
      <c r="F149" s="14"/>
      <c r="K149" s="1"/>
    </row>
    <row r="150" spans="2:11" ht="15" customHeight="1" x14ac:dyDescent="0.2">
      <c r="B150" s="12"/>
      <c r="C150" s="64" t="str">
        <f>IF(D50&gt;27, "Medium",C153)</f>
        <v>Poor</v>
      </c>
      <c r="D150" s="13" t="str">
        <f>IF(D149=1,C150,1)</f>
        <v>Poor</v>
      </c>
      <c r="F150" s="14"/>
      <c r="K150" s="1"/>
    </row>
    <row r="151" spans="2:11" ht="15" customHeight="1" x14ac:dyDescent="0.2">
      <c r="B151" s="12"/>
      <c r="C151" s="64"/>
      <c r="D151" s="13" t="str">
        <f>IF(D149+D148=1,C150,C149)</f>
        <v>Poor</v>
      </c>
      <c r="F151" s="14"/>
      <c r="K151" s="1"/>
    </row>
    <row r="152" spans="2:11" ht="15" customHeight="1" x14ac:dyDescent="0.2">
      <c r="B152" s="12"/>
      <c r="C152" s="64"/>
      <c r="D152" s="13"/>
      <c r="F152" s="14"/>
      <c r="K152" s="1"/>
    </row>
    <row r="153" spans="2:11" ht="15" customHeight="1" x14ac:dyDescent="0.2">
      <c r="B153" s="12"/>
      <c r="C153" s="64" t="s">
        <v>17</v>
      </c>
      <c r="D153" s="13"/>
      <c r="F153" s="13"/>
      <c r="K153" s="1"/>
    </row>
    <row r="154" spans="2:11" ht="15" customHeight="1" x14ac:dyDescent="0.2">
      <c r="F154" s="13"/>
      <c r="K154" s="1"/>
    </row>
  </sheetData>
  <dataValidations count="3">
    <dataValidation type="list" allowBlank="1" showInputMessage="1" showErrorMessage="1" sqref="D22:D31 D39:D46" xr:uid="{7CF69939-F1B3-40E4-B0A9-8909EC29B9F5}">
      <formula1>$B$84:$B$86</formula1>
    </dataValidation>
    <dataValidation type="list" allowBlank="1" showInputMessage="1" showErrorMessage="1" sqref="D13:D18" xr:uid="{6B297242-24B1-4C5E-A47E-0C6FEC85CE46}">
      <formula1>$D$84:$D$85</formula1>
    </dataValidation>
    <dataValidation type="list" allowBlank="1" showInputMessage="1" showErrorMessage="1" sqref="D36" xr:uid="{0B91E606-1871-4697-B56E-E00303220D54}">
      <formula1>$E$84:$E$85</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EA6B4-4EF5-4EB3-AE5B-64E4AC29F6C2}">
  <dimension ref="B1:K154"/>
  <sheetViews>
    <sheetView topLeftCell="A12" zoomScale="75" zoomScaleNormal="75" workbookViewId="0">
      <selection activeCell="E33" sqref="E33"/>
    </sheetView>
  </sheetViews>
  <sheetFormatPr baseColWidth="10" defaultColWidth="8.7109375" defaultRowHeight="15" x14ac:dyDescent="0.25"/>
  <cols>
    <col min="1" max="2" width="8.7109375" style="1"/>
    <col min="3" max="3" width="51.5703125" style="58" customWidth="1"/>
    <col min="4" max="4" width="35.140625" style="3" customWidth="1"/>
    <col min="5" max="5" width="57.140625" style="16" customWidth="1"/>
    <col min="6" max="6" width="37.42578125" style="4" customWidth="1"/>
    <col min="7" max="7" width="46.42578125" style="4" customWidth="1"/>
    <col min="8" max="8" width="51.5703125" style="4" customWidth="1"/>
    <col min="9" max="10" width="1.42578125" style="1" customWidth="1"/>
    <col min="11" max="11" width="9.140625" customWidth="1"/>
    <col min="12" max="16384" width="8.7109375" style="1"/>
  </cols>
  <sheetData>
    <row r="1" spans="2:11" x14ac:dyDescent="0.25">
      <c r="C1" s="56" t="s">
        <v>107</v>
      </c>
    </row>
    <row r="2" spans="2:11" ht="14.25" x14ac:dyDescent="0.2">
      <c r="C2" s="57" t="s">
        <v>108</v>
      </c>
      <c r="K2" s="1"/>
    </row>
    <row r="3" spans="2:11" x14ac:dyDescent="0.25">
      <c r="D3" s="26"/>
      <c r="E3" s="7"/>
      <c r="F3" s="8"/>
      <c r="G3" s="8"/>
      <c r="H3" s="8"/>
      <c r="K3" s="1"/>
    </row>
    <row r="4" spans="2:11" x14ac:dyDescent="0.25">
      <c r="C4" s="56" t="s">
        <v>8</v>
      </c>
      <c r="E4" s="1"/>
      <c r="K4" s="1"/>
    </row>
    <row r="5" spans="2:11" ht="14.25" x14ac:dyDescent="0.2">
      <c r="C5" s="57" t="s">
        <v>9</v>
      </c>
      <c r="K5" s="1"/>
    </row>
    <row r="6" spans="2:11" x14ac:dyDescent="0.25">
      <c r="D6" s="26"/>
      <c r="E6" s="7"/>
      <c r="F6" s="8"/>
      <c r="G6" s="8"/>
      <c r="H6" s="8"/>
      <c r="K6" s="1"/>
    </row>
    <row r="7" spans="2:11" ht="14.25" x14ac:dyDescent="0.2">
      <c r="C7" s="57" t="s">
        <v>10</v>
      </c>
      <c r="K7" s="1"/>
    </row>
    <row r="8" spans="2:11" x14ac:dyDescent="0.25">
      <c r="D8" s="6"/>
      <c r="E8" s="7"/>
      <c r="F8" s="8"/>
      <c r="G8" s="8"/>
      <c r="H8" s="8"/>
      <c r="K8" s="1"/>
    </row>
    <row r="9" spans="2:11" ht="14.25" x14ac:dyDescent="0.2">
      <c r="C9" s="57" t="s">
        <v>11</v>
      </c>
      <c r="K9" s="1"/>
    </row>
    <row r="10" spans="2:11" x14ac:dyDescent="0.25">
      <c r="D10" s="6"/>
      <c r="E10" s="7"/>
      <c r="F10" s="8"/>
      <c r="G10" s="8"/>
      <c r="H10" s="8"/>
      <c r="K10" s="1"/>
    </row>
    <row r="11" spans="2:11" s="19" customFormat="1" x14ac:dyDescent="0.25">
      <c r="C11" s="37"/>
      <c r="D11" s="36"/>
      <c r="E11" s="15"/>
      <c r="F11" s="16"/>
      <c r="G11" s="16"/>
      <c r="H11" s="16"/>
    </row>
    <row r="12" spans="2:11" ht="43.5" customHeight="1" x14ac:dyDescent="0.2">
      <c r="B12" s="29" t="s">
        <v>15</v>
      </c>
      <c r="C12" s="30" t="s">
        <v>109</v>
      </c>
      <c r="D12" s="34" t="s">
        <v>25</v>
      </c>
      <c r="E12" s="33" t="s">
        <v>12</v>
      </c>
      <c r="F12" s="32"/>
      <c r="G12" s="31" t="s">
        <v>16</v>
      </c>
      <c r="H12" s="1"/>
      <c r="K12" s="1"/>
    </row>
    <row r="13" spans="2:11" x14ac:dyDescent="0.25">
      <c r="B13" s="42" t="s">
        <v>117</v>
      </c>
      <c r="C13" s="59" t="s">
        <v>101</v>
      </c>
      <c r="D13" s="43" t="s">
        <v>112</v>
      </c>
      <c r="E13" s="39" t="s">
        <v>215</v>
      </c>
      <c r="F13" s="46"/>
      <c r="G13" s="46"/>
      <c r="H13" s="1"/>
      <c r="K13" s="1"/>
    </row>
    <row r="14" spans="2:11" x14ac:dyDescent="0.25">
      <c r="B14" s="40" t="s">
        <v>118</v>
      </c>
      <c r="C14" s="60" t="s">
        <v>102</v>
      </c>
      <c r="D14" s="41" t="s">
        <v>112</v>
      </c>
      <c r="E14" s="39" t="s">
        <v>215</v>
      </c>
      <c r="F14" s="46"/>
      <c r="G14" s="46"/>
      <c r="H14" s="1"/>
      <c r="K14" s="1"/>
    </row>
    <row r="15" spans="2:11" x14ac:dyDescent="0.25">
      <c r="B15" s="42" t="s">
        <v>119</v>
      </c>
      <c r="C15" s="59" t="s">
        <v>103</v>
      </c>
      <c r="D15" s="43" t="s">
        <v>112</v>
      </c>
      <c r="E15" s="39"/>
      <c r="F15" s="46"/>
      <c r="G15" s="46"/>
      <c r="H15" s="1"/>
      <c r="K15" s="1"/>
    </row>
    <row r="16" spans="2:11" x14ac:dyDescent="0.25">
      <c r="B16" s="40" t="s">
        <v>120</v>
      </c>
      <c r="C16" s="60" t="s">
        <v>104</v>
      </c>
      <c r="D16" s="41" t="s">
        <v>111</v>
      </c>
      <c r="E16" s="39"/>
      <c r="F16" s="46"/>
      <c r="G16" s="46"/>
      <c r="H16" s="1"/>
      <c r="K16" s="1"/>
    </row>
    <row r="17" spans="2:11" x14ac:dyDescent="0.25">
      <c r="B17" s="42" t="s">
        <v>121</v>
      </c>
      <c r="C17" s="59" t="s">
        <v>105</v>
      </c>
      <c r="D17" s="43" t="s">
        <v>111</v>
      </c>
      <c r="E17" s="39" t="s">
        <v>215</v>
      </c>
      <c r="F17" s="46"/>
      <c r="G17" s="46"/>
      <c r="H17" s="1"/>
      <c r="K17" s="1"/>
    </row>
    <row r="18" spans="2:11" ht="15.75" customHeight="1" x14ac:dyDescent="0.25">
      <c r="B18" s="40" t="s">
        <v>122</v>
      </c>
      <c r="C18" s="60" t="s">
        <v>106</v>
      </c>
      <c r="D18" s="41" t="s">
        <v>112</v>
      </c>
      <c r="E18" s="39" t="s">
        <v>215</v>
      </c>
      <c r="F18" s="46"/>
      <c r="G18" s="46"/>
      <c r="H18" s="1"/>
      <c r="K18" s="1"/>
    </row>
    <row r="19" spans="2:11" x14ac:dyDescent="0.25">
      <c r="C19" s="56"/>
      <c r="K19" s="1"/>
    </row>
    <row r="21" spans="2:11" ht="43.5" customHeight="1" x14ac:dyDescent="0.2">
      <c r="B21" s="29" t="s">
        <v>15</v>
      </c>
      <c r="C21" s="30" t="s">
        <v>100</v>
      </c>
      <c r="D21" s="34" t="s">
        <v>25</v>
      </c>
      <c r="E21" s="33" t="s">
        <v>12</v>
      </c>
      <c r="F21" s="32"/>
      <c r="G21" s="31" t="s">
        <v>16</v>
      </c>
      <c r="H21" s="9"/>
      <c r="K21" s="1"/>
    </row>
    <row r="22" spans="2:11" x14ac:dyDescent="0.25">
      <c r="B22" s="42">
        <v>1</v>
      </c>
      <c r="C22" s="45" t="s">
        <v>206</v>
      </c>
      <c r="D22" s="43">
        <v>1</v>
      </c>
      <c r="E22" s="39"/>
      <c r="F22" s="51"/>
      <c r="G22" s="51"/>
      <c r="H22" s="51"/>
      <c r="K22" s="1"/>
    </row>
    <row r="23" spans="2:11" x14ac:dyDescent="0.25">
      <c r="B23" s="40">
        <v>2</v>
      </c>
      <c r="C23" s="50" t="s">
        <v>207</v>
      </c>
      <c r="D23" s="41">
        <v>1</v>
      </c>
      <c r="E23" s="39"/>
      <c r="F23" s="52"/>
      <c r="G23" s="52"/>
      <c r="H23" s="52"/>
      <c r="K23" s="1"/>
    </row>
    <row r="24" spans="2:11" x14ac:dyDescent="0.25">
      <c r="B24" s="42">
        <v>3</v>
      </c>
      <c r="C24" s="45" t="s">
        <v>208</v>
      </c>
      <c r="D24" s="43">
        <v>1</v>
      </c>
      <c r="E24" s="39"/>
      <c r="F24" s="51"/>
      <c r="G24" s="51"/>
      <c r="H24" s="51"/>
      <c r="K24" s="1"/>
    </row>
    <row r="25" spans="2:11" x14ac:dyDescent="0.25">
      <c r="B25" s="40">
        <v>4</v>
      </c>
      <c r="C25" s="50" t="s">
        <v>47</v>
      </c>
      <c r="D25" s="41">
        <v>1</v>
      </c>
      <c r="E25" s="39"/>
      <c r="F25" s="52"/>
      <c r="G25" s="52"/>
      <c r="H25" s="52"/>
      <c r="K25" s="1"/>
    </row>
    <row r="26" spans="2:11" x14ac:dyDescent="0.25">
      <c r="B26" s="42">
        <v>5</v>
      </c>
      <c r="C26" s="45" t="s">
        <v>209</v>
      </c>
      <c r="D26" s="43">
        <v>1</v>
      </c>
      <c r="E26" s="39"/>
      <c r="F26" s="51"/>
      <c r="G26" s="51"/>
      <c r="H26" s="51"/>
      <c r="K26" s="1"/>
    </row>
    <row r="27" spans="2:11" x14ac:dyDescent="0.25">
      <c r="B27" s="40">
        <v>6</v>
      </c>
      <c r="C27" s="50" t="s">
        <v>210</v>
      </c>
      <c r="D27" s="41">
        <v>0</v>
      </c>
      <c r="E27" s="39"/>
      <c r="F27" s="52"/>
      <c r="G27" s="52"/>
      <c r="H27" s="52"/>
      <c r="K27" s="1"/>
    </row>
    <row r="28" spans="2:11" x14ac:dyDescent="0.25">
      <c r="B28" s="42">
        <v>7</v>
      </c>
      <c r="C28" s="45" t="s">
        <v>211</v>
      </c>
      <c r="D28" s="43">
        <v>0</v>
      </c>
      <c r="E28" s="39"/>
      <c r="F28" s="51"/>
      <c r="G28" s="51"/>
      <c r="H28" s="51"/>
      <c r="K28" s="1"/>
    </row>
    <row r="29" spans="2:11" x14ac:dyDescent="0.25">
      <c r="B29" s="40">
        <v>8</v>
      </c>
      <c r="C29" s="61" t="s">
        <v>212</v>
      </c>
      <c r="D29" s="41">
        <v>0</v>
      </c>
      <c r="E29" s="39"/>
      <c r="F29" s="52"/>
      <c r="G29" s="52"/>
      <c r="H29" s="52"/>
      <c r="K29" s="1"/>
    </row>
    <row r="30" spans="2:11" x14ac:dyDescent="0.25">
      <c r="B30" s="42">
        <v>9</v>
      </c>
      <c r="C30" s="45" t="s">
        <v>213</v>
      </c>
      <c r="D30" s="43">
        <v>0</v>
      </c>
      <c r="E30" s="39"/>
      <c r="F30" s="51"/>
      <c r="G30" s="51"/>
      <c r="H30" s="51"/>
      <c r="K30" s="1"/>
    </row>
    <row r="31" spans="2:11" x14ac:dyDescent="0.25">
      <c r="B31" s="40">
        <v>10</v>
      </c>
      <c r="C31" s="50" t="s">
        <v>214</v>
      </c>
      <c r="D31" s="41">
        <v>0</v>
      </c>
      <c r="E31" s="39"/>
      <c r="F31" s="52"/>
      <c r="G31" s="52"/>
      <c r="H31" s="52"/>
      <c r="K31" s="1"/>
    </row>
    <row r="32" spans="2:11" s="19" customFormat="1" x14ac:dyDescent="0.25">
      <c r="C32" s="62"/>
      <c r="D32" s="15"/>
      <c r="E32" s="28"/>
      <c r="F32" s="16"/>
      <c r="G32" s="16"/>
      <c r="H32" s="16"/>
    </row>
    <row r="33" spans="2:11" x14ac:dyDescent="0.25">
      <c r="B33" s="19"/>
      <c r="C33" s="63" t="s">
        <v>13</v>
      </c>
      <c r="D33" s="25">
        <f>SUM(D22:D31)</f>
        <v>5</v>
      </c>
      <c r="E33" s="27"/>
      <c r="F33" s="16"/>
      <c r="G33" s="16"/>
      <c r="H33" s="16"/>
      <c r="K33" s="1"/>
    </row>
    <row r="34" spans="2:11" s="19" customFormat="1" x14ac:dyDescent="0.25">
      <c r="C34" s="63"/>
      <c r="D34" s="55"/>
      <c r="E34" s="28"/>
      <c r="F34" s="16"/>
      <c r="G34" s="16"/>
      <c r="H34" s="16"/>
    </row>
    <row r="35" spans="2:11" ht="43.5" customHeight="1" x14ac:dyDescent="0.2">
      <c r="B35" s="29" t="s">
        <v>15</v>
      </c>
      <c r="C35" s="30" t="s">
        <v>110</v>
      </c>
      <c r="D35" s="34" t="s">
        <v>25</v>
      </c>
      <c r="E35" s="33" t="s">
        <v>12</v>
      </c>
      <c r="F35" s="32"/>
      <c r="G35" s="31" t="s">
        <v>16</v>
      </c>
      <c r="H35" s="1"/>
      <c r="K35" s="1"/>
    </row>
    <row r="36" spans="2:11" x14ac:dyDescent="0.25">
      <c r="B36" s="42" t="s">
        <v>123</v>
      </c>
      <c r="C36" s="59" t="s">
        <v>113</v>
      </c>
      <c r="D36" s="43" t="s">
        <v>116</v>
      </c>
      <c r="E36" s="39"/>
      <c r="F36" s="46"/>
      <c r="G36" s="46"/>
      <c r="H36" s="1"/>
      <c r="K36" s="1"/>
    </row>
    <row r="38" spans="2:11" ht="30.6" customHeight="1" x14ac:dyDescent="0.2">
      <c r="B38" s="29" t="s">
        <v>15</v>
      </c>
      <c r="C38" s="30" t="s">
        <v>114</v>
      </c>
      <c r="D38" s="34" t="s">
        <v>25</v>
      </c>
      <c r="E38" s="33" t="s">
        <v>12</v>
      </c>
      <c r="F38" s="32"/>
      <c r="G38" s="31" t="s">
        <v>16</v>
      </c>
      <c r="H38" s="32"/>
      <c r="K38" s="1"/>
    </row>
    <row r="39" spans="2:11" ht="77.25" customHeight="1" x14ac:dyDescent="0.25">
      <c r="B39" s="36">
        <v>13</v>
      </c>
      <c r="C39" s="62" t="s">
        <v>4</v>
      </c>
      <c r="D39" s="15">
        <v>0</v>
      </c>
      <c r="E39" s="27"/>
      <c r="F39" s="53" t="s">
        <v>76</v>
      </c>
      <c r="G39" s="53" t="s">
        <v>77</v>
      </c>
      <c r="H39" s="53" t="s">
        <v>78</v>
      </c>
      <c r="K39" s="1"/>
    </row>
    <row r="40" spans="2:11" ht="57" x14ac:dyDescent="0.25">
      <c r="B40" s="10">
        <v>14</v>
      </c>
      <c r="C40" s="18" t="s">
        <v>69</v>
      </c>
      <c r="D40" s="11">
        <v>0</v>
      </c>
      <c r="E40" s="27"/>
      <c r="F40" s="54" t="s">
        <v>79</v>
      </c>
      <c r="G40" s="54" t="s">
        <v>80</v>
      </c>
      <c r="H40" s="54" t="s">
        <v>81</v>
      </c>
      <c r="K40" s="1"/>
    </row>
    <row r="41" spans="2:11" ht="71.25" x14ac:dyDescent="0.25">
      <c r="B41" s="36">
        <v>15</v>
      </c>
      <c r="C41" s="37" t="s">
        <v>70</v>
      </c>
      <c r="D41" s="15">
        <v>0</v>
      </c>
      <c r="E41" s="27"/>
      <c r="F41" s="53" t="s">
        <v>82</v>
      </c>
      <c r="G41" s="53" t="s">
        <v>83</v>
      </c>
      <c r="H41" s="53" t="s">
        <v>84</v>
      </c>
      <c r="K41" s="1"/>
    </row>
    <row r="42" spans="2:11" ht="28.5" x14ac:dyDescent="0.25">
      <c r="B42" s="10">
        <v>16</v>
      </c>
      <c r="C42" s="18" t="s">
        <v>71</v>
      </c>
      <c r="D42" s="11">
        <v>0</v>
      </c>
      <c r="E42" s="27"/>
      <c r="F42" s="54" t="s">
        <v>85</v>
      </c>
      <c r="G42" s="54" t="s">
        <v>86</v>
      </c>
      <c r="H42" s="54" t="s">
        <v>87</v>
      </c>
      <c r="K42" s="1"/>
    </row>
    <row r="43" spans="2:11" ht="57" x14ac:dyDescent="0.25">
      <c r="B43" s="36">
        <v>17</v>
      </c>
      <c r="C43" s="37" t="s">
        <v>72</v>
      </c>
      <c r="D43" s="15">
        <v>0</v>
      </c>
      <c r="E43" s="27"/>
      <c r="F43" s="53" t="s">
        <v>88</v>
      </c>
      <c r="G43" s="53" t="s">
        <v>89</v>
      </c>
      <c r="H43" s="53" t="s">
        <v>90</v>
      </c>
      <c r="K43" s="1"/>
    </row>
    <row r="44" spans="2:11" s="19" customFormat="1" ht="123" customHeight="1" x14ac:dyDescent="0.25">
      <c r="B44" s="10">
        <v>18</v>
      </c>
      <c r="C44" s="18" t="s">
        <v>73</v>
      </c>
      <c r="D44" s="11">
        <v>0</v>
      </c>
      <c r="E44" s="27"/>
      <c r="F44" s="54" t="s">
        <v>91</v>
      </c>
      <c r="G44" s="54" t="s">
        <v>92</v>
      </c>
      <c r="H44" s="54" t="s">
        <v>93</v>
      </c>
    </row>
    <row r="45" spans="2:11" ht="71.25" x14ac:dyDescent="0.25">
      <c r="B45" s="36">
        <v>19</v>
      </c>
      <c r="C45" s="37" t="s">
        <v>74</v>
      </c>
      <c r="D45" s="15">
        <v>0</v>
      </c>
      <c r="E45" s="27"/>
      <c r="F45" s="53" t="s">
        <v>96</v>
      </c>
      <c r="G45" s="53" t="s">
        <v>95</v>
      </c>
      <c r="H45" s="53" t="s">
        <v>94</v>
      </c>
      <c r="K45" s="1"/>
    </row>
    <row r="46" spans="2:11" ht="85.5" x14ac:dyDescent="0.25">
      <c r="B46" s="10">
        <v>20</v>
      </c>
      <c r="C46" s="18" t="s">
        <v>75</v>
      </c>
      <c r="D46" s="11">
        <v>0</v>
      </c>
      <c r="E46" s="27"/>
      <c r="F46" s="54" t="s">
        <v>97</v>
      </c>
      <c r="G46" s="54" t="s">
        <v>98</v>
      </c>
      <c r="H46" s="54" t="s">
        <v>99</v>
      </c>
      <c r="K46" s="1"/>
    </row>
    <row r="47" spans="2:11" x14ac:dyDescent="0.25">
      <c r="B47" s="19"/>
      <c r="C47" s="37"/>
      <c r="E47" s="28"/>
      <c r="F47" s="16"/>
      <c r="G47" s="16"/>
      <c r="H47" s="16"/>
      <c r="K47" s="1"/>
    </row>
    <row r="48" spans="2:11" x14ac:dyDescent="0.25">
      <c r="B48" s="19"/>
      <c r="C48" s="63" t="s">
        <v>13</v>
      </c>
      <c r="D48" s="24">
        <f>SUM(D39:D46)</f>
        <v>0</v>
      </c>
      <c r="E48" s="27"/>
      <c r="F48" s="16"/>
      <c r="G48" s="16"/>
      <c r="H48" s="16"/>
      <c r="K48" s="1"/>
    </row>
    <row r="49" spans="2:11" x14ac:dyDescent="0.25">
      <c r="B49" s="19"/>
      <c r="C49" s="37"/>
      <c r="D49" s="25"/>
      <c r="E49" s="27"/>
      <c r="F49" s="16"/>
      <c r="G49" s="16"/>
      <c r="H49" s="16"/>
      <c r="K49" s="1"/>
    </row>
    <row r="50" spans="2:11" x14ac:dyDescent="0.25">
      <c r="B50" s="19"/>
      <c r="C50" s="63" t="s">
        <v>20</v>
      </c>
      <c r="D50" s="24">
        <f>D33+D48</f>
        <v>5</v>
      </c>
      <c r="E50" s="27"/>
      <c r="F50" s="16"/>
      <c r="G50" s="16"/>
      <c r="H50" s="16"/>
      <c r="K50" s="1"/>
    </row>
    <row r="51" spans="2:11" x14ac:dyDescent="0.25">
      <c r="B51" s="19"/>
      <c r="C51" s="37"/>
    </row>
    <row r="52" spans="2:11" ht="14.25" x14ac:dyDescent="0.2">
      <c r="F52" s="20"/>
      <c r="G52" s="1"/>
      <c r="K52" s="1"/>
    </row>
    <row r="53" spans="2:11" ht="14.25" x14ac:dyDescent="0.2">
      <c r="F53" s="21"/>
      <c r="G53" s="21"/>
      <c r="K53" s="1"/>
    </row>
    <row r="80" ht="15" customHeight="1" x14ac:dyDescent="0.25"/>
    <row r="81" spans="2:11" ht="15" customHeight="1" x14ac:dyDescent="0.25"/>
    <row r="82" spans="2:11" ht="15" customHeight="1" x14ac:dyDescent="0.25"/>
    <row r="83" spans="2:11" ht="15" customHeight="1" x14ac:dyDescent="0.25"/>
    <row r="84" spans="2:11" ht="15" customHeight="1" x14ac:dyDescent="0.25">
      <c r="B84" s="2">
        <v>0</v>
      </c>
      <c r="C84" s="56" t="s">
        <v>23</v>
      </c>
      <c r="D84" s="3" t="s">
        <v>112</v>
      </c>
      <c r="E84" s="16" t="s">
        <v>115</v>
      </c>
      <c r="K84" s="1"/>
    </row>
    <row r="85" spans="2:11" ht="15" customHeight="1" x14ac:dyDescent="0.25">
      <c r="B85" s="2">
        <v>1</v>
      </c>
      <c r="C85" s="56" t="s">
        <v>24</v>
      </c>
      <c r="D85" s="3" t="s">
        <v>111</v>
      </c>
      <c r="E85" s="16" t="s">
        <v>116</v>
      </c>
      <c r="K85" s="1"/>
    </row>
    <row r="86" spans="2:11" ht="15" customHeight="1" x14ac:dyDescent="0.25">
      <c r="B86" s="2">
        <v>2</v>
      </c>
      <c r="K86" s="1"/>
    </row>
    <row r="87" spans="2:11" ht="15" customHeight="1" x14ac:dyDescent="0.25"/>
    <row r="88" spans="2:11" ht="15" customHeight="1" x14ac:dyDescent="0.2">
      <c r="B88" s="12" t="s">
        <v>14</v>
      </c>
      <c r="C88" s="64"/>
      <c r="D88" s="13"/>
      <c r="F88" s="22">
        <v>7</v>
      </c>
      <c r="G88" s="21">
        <f>F88*2</f>
        <v>14</v>
      </c>
      <c r="H88" s="4" t="s">
        <v>7</v>
      </c>
      <c r="K88" s="1"/>
    </row>
    <row r="89" spans="2:11" ht="15" customHeight="1" x14ac:dyDescent="0.2">
      <c r="B89" s="12"/>
      <c r="C89" s="64">
        <f>IF(D22=0, 0,D22)</f>
        <v>1</v>
      </c>
      <c r="D89" s="13">
        <f t="shared" ref="D89:D90" si="0">IF(C89=0, 4,C89)</f>
        <v>1</v>
      </c>
      <c r="F89" s="23">
        <v>16</v>
      </c>
      <c r="G89" s="21">
        <f t="shared" ref="G89:G90" si="1">F89*2</f>
        <v>32</v>
      </c>
      <c r="H89" s="4" t="s">
        <v>6</v>
      </c>
      <c r="K89" s="1"/>
    </row>
    <row r="90" spans="2:11" ht="15" customHeight="1" x14ac:dyDescent="0.2">
      <c r="B90" s="12"/>
      <c r="C90" s="64">
        <f>IF(D23=0, 0,D23)</f>
        <v>1</v>
      </c>
      <c r="D90" s="13">
        <f t="shared" si="0"/>
        <v>1</v>
      </c>
      <c r="F90" s="23">
        <v>5</v>
      </c>
      <c r="G90" s="21">
        <f t="shared" si="1"/>
        <v>10</v>
      </c>
      <c r="H90" s="4" t="s">
        <v>5</v>
      </c>
      <c r="K90" s="1"/>
    </row>
    <row r="91" spans="2:11" ht="15" customHeight="1" x14ac:dyDescent="0.2">
      <c r="B91" s="12"/>
      <c r="C91" s="64">
        <f>IF(D24=0, 0,D24)</f>
        <v>1</v>
      </c>
      <c r="D91" s="13">
        <f>IF(C91=0, 4,C91)</f>
        <v>1</v>
      </c>
      <c r="F91" s="14"/>
      <c r="K91" s="1"/>
    </row>
    <row r="92" spans="2:11" ht="15" customHeight="1" x14ac:dyDescent="0.2">
      <c r="B92" s="12"/>
      <c r="C92" s="64">
        <f>IF(D25=0, 0,D25)</f>
        <v>1</v>
      </c>
      <c r="D92" s="13">
        <f>IF(C92=0, 4,C92)</f>
        <v>1</v>
      </c>
      <c r="F92" s="14"/>
      <c r="K92" s="1"/>
    </row>
    <row r="93" spans="2:11" ht="15" customHeight="1" x14ac:dyDescent="0.2">
      <c r="B93" s="12"/>
      <c r="C93" s="64" t="e">
        <f>IF(D93=1,D98,D93)</f>
        <v>#REF!</v>
      </c>
      <c r="D93" s="13">
        <f>IF(SUM(C89:C92)&lt;&gt;SUM(D89:D92),"unacceptable",1)</f>
        <v>1</v>
      </c>
      <c r="F93" s="14"/>
      <c r="K93" s="1"/>
    </row>
    <row r="94" spans="2:11" ht="15" customHeight="1" x14ac:dyDescent="0.2">
      <c r="B94" s="12"/>
      <c r="C94" s="64"/>
      <c r="D94" s="13"/>
      <c r="F94" s="14"/>
      <c r="K94" s="1"/>
    </row>
    <row r="95" spans="2:11" ht="15" customHeight="1" x14ac:dyDescent="0.2">
      <c r="B95" s="12"/>
      <c r="C95" s="64"/>
      <c r="D95" s="13" t="e">
        <f>IF(C97="medium",0,1)</f>
        <v>#REF!</v>
      </c>
      <c r="F95" s="14"/>
      <c r="K95" s="1"/>
    </row>
    <row r="96" spans="2:11" ht="15" customHeight="1" x14ac:dyDescent="0.2">
      <c r="B96" s="12"/>
      <c r="C96" s="64" t="e">
        <f>IF(#REF!&gt;10, "High",C100)</f>
        <v>#REF!</v>
      </c>
      <c r="D96" s="13" t="e">
        <f>IF(C96= "High",0,1)</f>
        <v>#REF!</v>
      </c>
      <c r="F96" s="14"/>
      <c r="K96" s="1"/>
    </row>
    <row r="97" spans="2:11" ht="15" customHeight="1" x14ac:dyDescent="0.2">
      <c r="B97" s="12"/>
      <c r="C97" s="64" t="e">
        <f>IF(#REF!&gt;6, "Medium","Low")</f>
        <v>#REF!</v>
      </c>
      <c r="D97" s="13" t="e">
        <f>IF(D96=1,C97,1)</f>
        <v>#REF!</v>
      </c>
      <c r="F97" s="14"/>
      <c r="K97" s="1"/>
    </row>
    <row r="98" spans="2:11" ht="15" customHeight="1" x14ac:dyDescent="0.2">
      <c r="B98" s="12"/>
      <c r="C98" s="64"/>
      <c r="D98" s="13" t="e">
        <f>IF(D96+D95=1,C97,C96)</f>
        <v>#REF!</v>
      </c>
      <c r="F98" s="14"/>
      <c r="K98" s="1"/>
    </row>
    <row r="99" spans="2:11" ht="15" customHeight="1" x14ac:dyDescent="0.2">
      <c r="B99" s="12"/>
      <c r="C99" s="64"/>
      <c r="D99" s="13"/>
      <c r="F99" s="14"/>
      <c r="K99" s="1"/>
    </row>
    <row r="100" spans="2:11" ht="15" customHeight="1" x14ac:dyDescent="0.2">
      <c r="B100" s="12"/>
      <c r="C100" s="64" t="s">
        <v>22</v>
      </c>
      <c r="D100" s="13"/>
      <c r="F100" s="13">
        <f>IF(D93="unacceptable",0,1)</f>
        <v>1</v>
      </c>
      <c r="K100" s="1"/>
    </row>
    <row r="101" spans="2:11" ht="15" customHeight="1" x14ac:dyDescent="0.25"/>
    <row r="102" spans="2:11" ht="15" customHeight="1" x14ac:dyDescent="0.25"/>
    <row r="103" spans="2:11" ht="15" customHeight="1" x14ac:dyDescent="0.2">
      <c r="B103" s="1" t="s">
        <v>18</v>
      </c>
      <c r="K103" s="1"/>
    </row>
    <row r="104" spans="2:11" ht="15" customHeight="1" x14ac:dyDescent="0.25"/>
    <row r="105" spans="2:11" ht="15" customHeight="1" x14ac:dyDescent="0.2">
      <c r="B105" s="12"/>
      <c r="C105" s="64">
        <f>IF(D31=0, 0,D31)</f>
        <v>0</v>
      </c>
      <c r="D105" s="13">
        <f t="shared" ref="D105:D110" si="2">IF(C105=0, 4,C105)</f>
        <v>4</v>
      </c>
      <c r="F105" s="14"/>
      <c r="K105" s="1"/>
    </row>
    <row r="106" spans="2:11" ht="15" customHeight="1" x14ac:dyDescent="0.2">
      <c r="B106" s="12"/>
      <c r="C106" s="64" t="e">
        <f>IF(#REF!=0, 0,#REF!)</f>
        <v>#REF!</v>
      </c>
      <c r="D106" s="13" t="e">
        <f t="shared" si="2"/>
        <v>#REF!</v>
      </c>
      <c r="F106" s="14"/>
      <c r="K106" s="1"/>
    </row>
    <row r="107" spans="2:11" ht="15" customHeight="1" x14ac:dyDescent="0.2">
      <c r="B107" s="12"/>
      <c r="C107" s="64" t="e">
        <f>IF(#REF!=0, 0,#REF!)</f>
        <v>#REF!</v>
      </c>
      <c r="D107" s="13" t="e">
        <f t="shared" si="2"/>
        <v>#REF!</v>
      </c>
      <c r="F107" s="14"/>
      <c r="K107" s="1"/>
    </row>
    <row r="108" spans="2:11" ht="15" customHeight="1" x14ac:dyDescent="0.2">
      <c r="B108" s="12"/>
      <c r="C108" s="64" t="e">
        <f>IF(#REF!=0, 0,#REF!)</f>
        <v>#REF!</v>
      </c>
      <c r="D108" s="13" t="e">
        <f t="shared" si="2"/>
        <v>#REF!</v>
      </c>
      <c r="F108" s="14"/>
      <c r="K108" s="1"/>
    </row>
    <row r="109" spans="2:11" ht="15" customHeight="1" x14ac:dyDescent="0.2">
      <c r="B109" s="12"/>
      <c r="C109" s="64" t="e">
        <f>IF(#REF!=0, 0,#REF!)</f>
        <v>#REF!</v>
      </c>
      <c r="D109" s="13" t="e">
        <f t="shared" si="2"/>
        <v>#REF!</v>
      </c>
      <c r="F109" s="14"/>
      <c r="K109" s="1"/>
    </row>
    <row r="110" spans="2:11" ht="15" customHeight="1" x14ac:dyDescent="0.2">
      <c r="B110" s="12"/>
      <c r="C110" s="64" t="e">
        <f>IF(#REF!=0, 0,#REF!)</f>
        <v>#REF!</v>
      </c>
      <c r="D110" s="13" t="e">
        <f t="shared" si="2"/>
        <v>#REF!</v>
      </c>
      <c r="F110" s="14"/>
      <c r="K110" s="1"/>
    </row>
    <row r="111" spans="2:11" ht="15" customHeight="1" x14ac:dyDescent="0.2">
      <c r="B111" s="12"/>
      <c r="C111" s="64" t="e">
        <f>IF(#REF!=0, 0,#REF!)</f>
        <v>#REF!</v>
      </c>
      <c r="D111" s="13" t="e">
        <f>IF(C111=0, 4,C111)</f>
        <v>#REF!</v>
      </c>
      <c r="F111" s="14"/>
      <c r="K111" s="1"/>
    </row>
    <row r="112" spans="2:11" ht="15" customHeight="1" x14ac:dyDescent="0.2">
      <c r="B112" s="12"/>
      <c r="C112" s="64"/>
      <c r="D112" s="13"/>
      <c r="F112" s="14"/>
      <c r="K112" s="1"/>
    </row>
    <row r="113" spans="2:11" ht="15" customHeight="1" x14ac:dyDescent="0.2">
      <c r="B113" s="12"/>
      <c r="C113" s="64" t="e">
        <f>IF(D113=1,D118,D113)</f>
        <v>#REF!</v>
      </c>
      <c r="D113" s="13" t="e">
        <f>IF(SUM(C105:C111)&lt;&gt;SUM(D105:D111),"unacceptable",1)</f>
        <v>#REF!</v>
      </c>
      <c r="F113" s="14"/>
      <c r="K113" s="1"/>
    </row>
    <row r="114" spans="2:11" ht="15" customHeight="1" x14ac:dyDescent="0.2">
      <c r="B114" s="12"/>
      <c r="C114" s="64"/>
      <c r="D114" s="13"/>
      <c r="F114" s="14"/>
      <c r="K114" s="1"/>
    </row>
    <row r="115" spans="2:11" ht="15" customHeight="1" x14ac:dyDescent="0.2">
      <c r="B115" s="12"/>
      <c r="C115" s="64"/>
      <c r="D115" s="13">
        <f>IF(C117="medium",0,1)</f>
        <v>1</v>
      </c>
      <c r="F115" s="14"/>
      <c r="K115" s="1"/>
    </row>
    <row r="116" spans="2:11" ht="15" customHeight="1" x14ac:dyDescent="0.2">
      <c r="B116" s="12"/>
      <c r="C116" s="64" t="str">
        <f>IF(D33&gt;24, "High",C120)</f>
        <v>Low</v>
      </c>
      <c r="D116" s="13">
        <f>IF(C116= "High",0,1)</f>
        <v>1</v>
      </c>
      <c r="F116" s="14"/>
      <c r="K116" s="1"/>
    </row>
    <row r="117" spans="2:11" ht="15" customHeight="1" x14ac:dyDescent="0.2">
      <c r="B117" s="12"/>
      <c r="C117" s="64" t="str">
        <f>IF(D33&gt;14, "Medium","Low")</f>
        <v>Low</v>
      </c>
      <c r="D117" s="13" t="str">
        <f>IF(D116=1,C117,1)</f>
        <v>Low</v>
      </c>
      <c r="F117" s="14"/>
      <c r="K117" s="1"/>
    </row>
    <row r="118" spans="2:11" ht="15" customHeight="1" x14ac:dyDescent="0.2">
      <c r="B118" s="12"/>
      <c r="C118" s="64"/>
      <c r="D118" s="13" t="str">
        <f>IF(D116+D115=1,C117,C116)</f>
        <v>Low</v>
      </c>
      <c r="F118" s="14"/>
      <c r="K118" s="1"/>
    </row>
    <row r="119" spans="2:11" ht="15" customHeight="1" x14ac:dyDescent="0.2">
      <c r="B119" s="12"/>
      <c r="C119" s="64"/>
      <c r="D119" s="13"/>
      <c r="F119" s="14"/>
      <c r="K119" s="1"/>
    </row>
    <row r="120" spans="2:11" ht="15" customHeight="1" x14ac:dyDescent="0.2">
      <c r="B120" s="12"/>
      <c r="C120" s="64" t="s">
        <v>22</v>
      </c>
      <c r="D120" s="13"/>
      <c r="F120" s="14"/>
      <c r="K120" s="1"/>
    </row>
    <row r="121" spans="2:11" ht="15" customHeight="1" x14ac:dyDescent="0.2">
      <c r="F121" s="13" t="e">
        <f>IF(D113="unacceptable",0,1)</f>
        <v>#REF!</v>
      </c>
      <c r="K121" s="1"/>
    </row>
    <row r="122" spans="2:11" ht="15" customHeight="1" x14ac:dyDescent="0.25"/>
    <row r="123" spans="2:11" ht="15" customHeight="1" x14ac:dyDescent="0.2">
      <c r="B123" s="12" t="s">
        <v>19</v>
      </c>
      <c r="C123" s="64"/>
      <c r="D123" s="13"/>
      <c r="F123" s="14"/>
      <c r="K123" s="1"/>
    </row>
    <row r="124" spans="2:11" ht="15" customHeight="1" x14ac:dyDescent="0.2">
      <c r="B124" s="12"/>
      <c r="C124" s="64">
        <f>IF(D41=0, 0,D41)</f>
        <v>0</v>
      </c>
      <c r="D124" s="13">
        <f t="shared" ref="D124:D126" si="3">IF(C124=0, 4,C124)</f>
        <v>4</v>
      </c>
      <c r="F124" s="14"/>
      <c r="K124" s="1"/>
    </row>
    <row r="125" spans="2:11" ht="15" customHeight="1" x14ac:dyDescent="0.2">
      <c r="B125" s="12"/>
      <c r="C125" s="64">
        <f>IF(D43=0, 0,D43)</f>
        <v>0</v>
      </c>
      <c r="D125" s="13">
        <f t="shared" si="3"/>
        <v>4</v>
      </c>
      <c r="F125" s="14"/>
      <c r="K125" s="1"/>
    </row>
    <row r="126" spans="2:11" ht="15" customHeight="1" x14ac:dyDescent="0.2">
      <c r="B126" s="12"/>
      <c r="C126" s="64">
        <f>IF(D40=0, 0,D40)</f>
        <v>0</v>
      </c>
      <c r="D126" s="13">
        <f t="shared" si="3"/>
        <v>4</v>
      </c>
      <c r="F126" s="14"/>
      <c r="K126" s="1"/>
    </row>
    <row r="127" spans="2:11" ht="15" customHeight="1" x14ac:dyDescent="0.2">
      <c r="B127" s="12"/>
      <c r="C127" s="64"/>
      <c r="D127" s="13"/>
      <c r="F127" s="14"/>
      <c r="K127" s="1"/>
    </row>
    <row r="128" spans="2:11" ht="15" customHeight="1" x14ac:dyDescent="0.2">
      <c r="B128" s="12"/>
      <c r="C128" s="64" t="str">
        <f>IF(D128=1,D133,D128)</f>
        <v>unacceptable</v>
      </c>
      <c r="D128" s="13" t="str">
        <f>IF(SUM(C124:C126)&lt;&gt;SUM(D124:D126),"unacceptable",1)</f>
        <v>unacceptable</v>
      </c>
      <c r="F128" s="14"/>
      <c r="K128" s="1"/>
    </row>
    <row r="129" spans="2:11" ht="15" customHeight="1" x14ac:dyDescent="0.2">
      <c r="B129" s="12"/>
      <c r="C129" s="64"/>
      <c r="D129" s="13"/>
      <c r="F129" s="14"/>
      <c r="K129" s="1"/>
    </row>
    <row r="130" spans="2:11" ht="15" customHeight="1" x14ac:dyDescent="0.2">
      <c r="B130" s="12"/>
      <c r="C130" s="64"/>
      <c r="D130" s="13">
        <f>IF(C132="medium",0,1)</f>
        <v>1</v>
      </c>
      <c r="F130" s="14"/>
      <c r="K130" s="1"/>
    </row>
    <row r="131" spans="2:11" ht="15" customHeight="1" x14ac:dyDescent="0.2">
      <c r="B131" s="12"/>
      <c r="C131" s="64" t="str">
        <f>IF(D48&gt;9, "High",C135)</f>
        <v>Low</v>
      </c>
      <c r="D131" s="13">
        <f>IF(C131= "High",0,1)</f>
        <v>1</v>
      </c>
      <c r="F131" s="14"/>
      <c r="K131" s="1"/>
    </row>
    <row r="132" spans="2:11" ht="15" customHeight="1" x14ac:dyDescent="0.2">
      <c r="B132" s="12"/>
      <c r="C132" s="64" t="str">
        <f>IF(D48&gt;5, "Medium","Low")</f>
        <v>Low</v>
      </c>
      <c r="D132" s="13" t="str">
        <f>IF(D131=1,C132,1)</f>
        <v>Low</v>
      </c>
      <c r="F132" s="14"/>
      <c r="K132" s="1"/>
    </row>
    <row r="133" spans="2:11" ht="15" customHeight="1" x14ac:dyDescent="0.2">
      <c r="B133" s="12"/>
      <c r="C133" s="64"/>
      <c r="D133" s="13" t="str">
        <f>IF(D131+D130=1,C132,C131)</f>
        <v>Low</v>
      </c>
      <c r="F133" s="14"/>
      <c r="K133" s="1"/>
    </row>
    <row r="134" spans="2:11" ht="15" customHeight="1" x14ac:dyDescent="0.2">
      <c r="B134" s="12"/>
      <c r="C134" s="64"/>
      <c r="D134" s="13"/>
      <c r="F134" s="14"/>
      <c r="K134" s="1"/>
    </row>
    <row r="135" spans="2:11" ht="15" customHeight="1" x14ac:dyDescent="0.2">
      <c r="B135" s="12"/>
      <c r="C135" s="64" t="s">
        <v>22</v>
      </c>
      <c r="D135" s="13"/>
      <c r="F135" s="13">
        <f>IF(D128="unacceptable",0,1)</f>
        <v>0</v>
      </c>
      <c r="K135" s="1"/>
    </row>
    <row r="136" spans="2:11" ht="15" customHeight="1" x14ac:dyDescent="0.2">
      <c r="F136" s="13" t="e">
        <f>IF(F135+F121+F100&lt;3,"Overall quality assessment not to be penalized for failing an indiviual criteria which should be assessed independently",0)</f>
        <v>#REF!</v>
      </c>
      <c r="K136" s="1"/>
    </row>
    <row r="137" spans="2:11" ht="15" customHeight="1" x14ac:dyDescent="0.25"/>
    <row r="138" spans="2:11" ht="15" customHeight="1" x14ac:dyDescent="0.25"/>
    <row r="139" spans="2:11" ht="15" customHeight="1" x14ac:dyDescent="0.25"/>
    <row r="140" spans="2:11" ht="15" customHeight="1" x14ac:dyDescent="0.25"/>
    <row r="141" spans="2:11" ht="15" customHeight="1" x14ac:dyDescent="0.2">
      <c r="B141" s="12" t="s">
        <v>21</v>
      </c>
      <c r="C141" s="64"/>
      <c r="D141" s="13"/>
      <c r="F141" s="14"/>
      <c r="K141" s="1"/>
    </row>
    <row r="142" spans="2:11" ht="15" customHeight="1" x14ac:dyDescent="0.2">
      <c r="B142" s="12"/>
      <c r="C142" s="64"/>
      <c r="D142" s="13"/>
      <c r="F142" s="14"/>
      <c r="K142" s="1"/>
    </row>
    <row r="143" spans="2:11" ht="15" customHeight="1" x14ac:dyDescent="0.2">
      <c r="B143" s="12"/>
      <c r="C143" s="64"/>
      <c r="D143" s="13"/>
      <c r="F143" s="14"/>
      <c r="K143" s="1"/>
    </row>
    <row r="144" spans="2:11" ht="15" customHeight="1" x14ac:dyDescent="0.2">
      <c r="B144" s="12"/>
      <c r="C144" s="64"/>
      <c r="D144" s="13"/>
      <c r="F144" s="14"/>
      <c r="K144" s="1"/>
    </row>
    <row r="145" spans="2:11" ht="15" customHeight="1" x14ac:dyDescent="0.2">
      <c r="B145" s="12"/>
      <c r="C145" s="64"/>
      <c r="D145" s="13"/>
      <c r="F145" s="14"/>
      <c r="K145" s="1"/>
    </row>
    <row r="146" spans="2:11" ht="15" customHeight="1" x14ac:dyDescent="0.2">
      <c r="B146" s="12"/>
      <c r="C146" s="64"/>
      <c r="D146" s="13"/>
      <c r="F146" s="14"/>
      <c r="K146" s="1"/>
    </row>
    <row r="147" spans="2:11" ht="15" customHeight="1" x14ac:dyDescent="0.2">
      <c r="B147" s="12"/>
      <c r="C147" s="64"/>
      <c r="D147" s="13"/>
      <c r="F147" s="14"/>
      <c r="K147" s="1"/>
    </row>
    <row r="148" spans="2:11" ht="15" customHeight="1" x14ac:dyDescent="0.2">
      <c r="B148" s="12"/>
      <c r="C148" s="64"/>
      <c r="D148" s="13">
        <f>IF(C150="medium",0,1)</f>
        <v>1</v>
      </c>
      <c r="F148" s="14"/>
      <c r="K148" s="1"/>
    </row>
    <row r="149" spans="2:11" ht="15" customHeight="1" x14ac:dyDescent="0.2">
      <c r="B149" s="12"/>
      <c r="C149" s="64" t="str">
        <f>IF(D50&gt;44, "High",C150)</f>
        <v>Poor</v>
      </c>
      <c r="D149" s="13">
        <f>IF(C149= "High",0,1)</f>
        <v>1</v>
      </c>
      <c r="F149" s="14"/>
      <c r="K149" s="1"/>
    </row>
    <row r="150" spans="2:11" ht="15" customHeight="1" x14ac:dyDescent="0.2">
      <c r="B150" s="12"/>
      <c r="C150" s="64" t="str">
        <f>IF(D50&gt;27, "Medium",C153)</f>
        <v>Poor</v>
      </c>
      <c r="D150" s="13" t="str">
        <f>IF(D149=1,C150,1)</f>
        <v>Poor</v>
      </c>
      <c r="F150" s="14"/>
      <c r="K150" s="1"/>
    </row>
    <row r="151" spans="2:11" ht="15" customHeight="1" x14ac:dyDescent="0.2">
      <c r="B151" s="12"/>
      <c r="C151" s="64"/>
      <c r="D151" s="13" t="str">
        <f>IF(D149+D148=1,C150,C149)</f>
        <v>Poor</v>
      </c>
      <c r="F151" s="14"/>
      <c r="K151" s="1"/>
    </row>
    <row r="152" spans="2:11" ht="15" customHeight="1" x14ac:dyDescent="0.2">
      <c r="B152" s="12"/>
      <c r="C152" s="64"/>
      <c r="D152" s="13"/>
      <c r="F152" s="14"/>
      <c r="K152" s="1"/>
    </row>
    <row r="153" spans="2:11" ht="15" customHeight="1" x14ac:dyDescent="0.2">
      <c r="B153" s="12"/>
      <c r="C153" s="64" t="s">
        <v>17</v>
      </c>
      <c r="D153" s="13"/>
      <c r="F153" s="13"/>
      <c r="K153" s="1"/>
    </row>
    <row r="154" spans="2:11" ht="15" customHeight="1" x14ac:dyDescent="0.2">
      <c r="F154" s="13"/>
      <c r="K154" s="1"/>
    </row>
  </sheetData>
  <dataValidations count="3">
    <dataValidation type="list" allowBlank="1" showInputMessage="1" showErrorMessage="1" sqref="D36" xr:uid="{44611465-BECE-47CD-B999-8028FAB6187F}">
      <formula1>$E$84:$E$85</formula1>
    </dataValidation>
    <dataValidation type="list" allowBlank="1" showInputMessage="1" showErrorMessage="1" sqref="D13:D18" xr:uid="{ED6FF1FE-8A47-4C0A-8A14-8639E3B7A945}">
      <formula1>$D$84:$D$85</formula1>
    </dataValidation>
    <dataValidation type="list" allowBlank="1" showInputMessage="1" showErrorMessage="1" sqref="D22:D31 D39:D46" xr:uid="{47BAB957-BAD6-4492-B1AE-22D53616D180}">
      <formula1>$B$84:$B$86</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5CE2F-CFB1-4BDC-A2FC-321C40177756}">
  <dimension ref="A1:J156"/>
  <sheetViews>
    <sheetView topLeftCell="A3" zoomScale="75" zoomScaleNormal="75" workbookViewId="0">
      <selection activeCell="C3" sqref="C3:C10"/>
    </sheetView>
  </sheetViews>
  <sheetFormatPr baseColWidth="10" defaultColWidth="8.7109375" defaultRowHeight="15" x14ac:dyDescent="0.25"/>
  <cols>
    <col min="1" max="1" width="8.7109375" style="1"/>
    <col min="2" max="2" width="51.5703125" style="1" customWidth="1"/>
    <col min="3" max="3" width="35.140625" style="3" customWidth="1"/>
    <col min="4" max="4" width="57.140625" style="16" customWidth="1"/>
    <col min="5" max="5" width="37.42578125" style="4" customWidth="1"/>
    <col min="6" max="6" width="46.42578125" style="4" customWidth="1"/>
    <col min="7" max="7" width="51.5703125" style="4" customWidth="1"/>
    <col min="8" max="9" width="1.42578125" style="1" customWidth="1"/>
    <col min="10" max="10" width="9.140625" customWidth="1"/>
    <col min="11" max="16384" width="8.7109375" style="1"/>
  </cols>
  <sheetData>
    <row r="1" spans="1:10" x14ac:dyDescent="0.25">
      <c r="B1" s="2" t="s">
        <v>107</v>
      </c>
    </row>
    <row r="2" spans="1:10" ht="14.25" x14ac:dyDescent="0.2">
      <c r="B2" s="5" t="s">
        <v>108</v>
      </c>
      <c r="J2" s="1"/>
    </row>
    <row r="3" spans="1:10" x14ac:dyDescent="0.25">
      <c r="C3" s="26"/>
      <c r="D3" s="7"/>
      <c r="E3" s="8"/>
      <c r="F3" s="8"/>
      <c r="G3" s="8"/>
      <c r="J3" s="1"/>
    </row>
    <row r="4" spans="1:10" x14ac:dyDescent="0.25">
      <c r="B4" s="2" t="s">
        <v>8</v>
      </c>
      <c r="D4" s="1"/>
      <c r="J4" s="1"/>
    </row>
    <row r="5" spans="1:10" ht="14.25" x14ac:dyDescent="0.2">
      <c r="B5" s="5" t="s">
        <v>9</v>
      </c>
      <c r="J5" s="1"/>
    </row>
    <row r="6" spans="1:10" x14ac:dyDescent="0.25">
      <c r="C6" s="26"/>
      <c r="D6" s="7"/>
      <c r="E6" s="8"/>
      <c r="F6" s="8"/>
      <c r="G6" s="8"/>
      <c r="J6" s="1"/>
    </row>
    <row r="7" spans="1:10" ht="14.25" x14ac:dyDescent="0.2">
      <c r="B7" s="5" t="s">
        <v>10</v>
      </c>
      <c r="J7" s="1"/>
    </row>
    <row r="8" spans="1:10" x14ac:dyDescent="0.25">
      <c r="C8" s="6"/>
      <c r="D8" s="7"/>
      <c r="E8" s="8"/>
      <c r="F8" s="8"/>
      <c r="G8" s="8"/>
      <c r="J8" s="1"/>
    </row>
    <row r="9" spans="1:10" ht="14.25" x14ac:dyDescent="0.2">
      <c r="B9" s="5" t="s">
        <v>11</v>
      </c>
      <c r="J9" s="1"/>
    </row>
    <row r="10" spans="1:10" x14ac:dyDescent="0.25">
      <c r="C10" s="6"/>
      <c r="D10" s="7"/>
      <c r="E10" s="8"/>
      <c r="F10" s="8"/>
      <c r="G10" s="8"/>
      <c r="J10" s="1"/>
    </row>
    <row r="11" spans="1:10" s="19" customFormat="1" x14ac:dyDescent="0.25">
      <c r="C11" s="36"/>
      <c r="D11" s="15"/>
      <c r="E11" s="16"/>
      <c r="F11" s="16"/>
      <c r="G11" s="16"/>
    </row>
    <row r="12" spans="1:10" ht="43.5" customHeight="1" x14ac:dyDescent="0.2">
      <c r="A12" s="29" t="s">
        <v>15</v>
      </c>
      <c r="B12" s="29" t="s">
        <v>109</v>
      </c>
      <c r="C12" s="34" t="s">
        <v>25</v>
      </c>
      <c r="D12" s="33" t="s">
        <v>12</v>
      </c>
      <c r="E12" s="32"/>
      <c r="F12" s="31" t="s">
        <v>16</v>
      </c>
      <c r="G12" s="1"/>
      <c r="J12" s="1"/>
    </row>
    <row r="13" spans="1:10" x14ac:dyDescent="0.25">
      <c r="A13" s="42" t="s">
        <v>117</v>
      </c>
      <c r="B13" s="38" t="s">
        <v>101</v>
      </c>
      <c r="C13" s="43" t="s">
        <v>112</v>
      </c>
      <c r="D13" s="39"/>
      <c r="E13" s="46"/>
      <c r="F13" s="46"/>
      <c r="G13" s="1"/>
      <c r="J13" s="1"/>
    </row>
    <row r="14" spans="1:10" x14ac:dyDescent="0.25">
      <c r="A14" s="40" t="s">
        <v>118</v>
      </c>
      <c r="B14" s="47" t="s">
        <v>102</v>
      </c>
      <c r="C14" s="41" t="s">
        <v>112</v>
      </c>
      <c r="D14" s="39"/>
      <c r="E14" s="46"/>
      <c r="F14" s="46"/>
      <c r="G14" s="1"/>
      <c r="J14" s="1"/>
    </row>
    <row r="15" spans="1:10" x14ac:dyDescent="0.25">
      <c r="A15" s="42" t="s">
        <v>119</v>
      </c>
      <c r="B15" s="38" t="s">
        <v>103</v>
      </c>
      <c r="C15" s="43" t="s">
        <v>112</v>
      </c>
      <c r="D15" s="39"/>
      <c r="E15" s="46"/>
      <c r="F15" s="46"/>
      <c r="G15" s="1"/>
      <c r="J15" s="1"/>
    </row>
    <row r="16" spans="1:10" x14ac:dyDescent="0.25">
      <c r="A16" s="40" t="s">
        <v>120</v>
      </c>
      <c r="B16" s="47" t="s">
        <v>104</v>
      </c>
      <c r="C16" s="41" t="s">
        <v>111</v>
      </c>
      <c r="D16" s="39"/>
      <c r="E16" s="46"/>
      <c r="F16" s="46"/>
      <c r="G16" s="1"/>
      <c r="J16" s="1"/>
    </row>
    <row r="17" spans="1:10" x14ac:dyDescent="0.25">
      <c r="A17" s="42" t="s">
        <v>121</v>
      </c>
      <c r="B17" s="38" t="s">
        <v>105</v>
      </c>
      <c r="C17" s="43" t="s">
        <v>111</v>
      </c>
      <c r="D17" s="39"/>
      <c r="E17" s="46"/>
      <c r="F17" s="46"/>
      <c r="G17" s="1"/>
      <c r="J17" s="1"/>
    </row>
    <row r="18" spans="1:10" ht="15.75" customHeight="1" x14ac:dyDescent="0.25">
      <c r="A18" s="40" t="s">
        <v>122</v>
      </c>
      <c r="B18" s="47" t="s">
        <v>106</v>
      </c>
      <c r="C18" s="41" t="s">
        <v>112</v>
      </c>
      <c r="D18" s="39"/>
      <c r="E18" s="46"/>
      <c r="F18" s="46"/>
      <c r="G18" s="1"/>
      <c r="J18" s="1"/>
    </row>
    <row r="19" spans="1:10" x14ac:dyDescent="0.25">
      <c r="B19" s="2"/>
      <c r="J19" s="1"/>
    </row>
    <row r="21" spans="1:10" ht="43.5" customHeight="1" x14ac:dyDescent="0.2">
      <c r="A21" s="29" t="s">
        <v>15</v>
      </c>
      <c r="B21" s="29" t="s">
        <v>100</v>
      </c>
      <c r="C21" s="34" t="s">
        <v>25</v>
      </c>
      <c r="D21" s="33" t="s">
        <v>12</v>
      </c>
      <c r="E21" s="32"/>
      <c r="F21" s="31" t="s">
        <v>16</v>
      </c>
      <c r="G21" s="9"/>
      <c r="J21" s="1"/>
    </row>
    <row r="22" spans="1:10" ht="57" x14ac:dyDescent="0.25">
      <c r="A22" s="42">
        <v>1</v>
      </c>
      <c r="B22" s="38" t="s">
        <v>0</v>
      </c>
      <c r="C22" s="43">
        <v>1</v>
      </c>
      <c r="D22" s="39"/>
      <c r="E22" s="51" t="s">
        <v>26</v>
      </c>
      <c r="F22" s="51" t="s">
        <v>27</v>
      </c>
      <c r="G22" s="51" t="s">
        <v>28</v>
      </c>
      <c r="J22" s="1"/>
    </row>
    <row r="23" spans="1:10" ht="28.5" x14ac:dyDescent="0.25">
      <c r="A23" s="40">
        <v>2</v>
      </c>
      <c r="B23" s="47" t="s">
        <v>1</v>
      </c>
      <c r="C23" s="41">
        <v>1</v>
      </c>
      <c r="D23" s="39"/>
      <c r="E23" s="52" t="s">
        <v>31</v>
      </c>
      <c r="F23" s="52" t="s">
        <v>30</v>
      </c>
      <c r="G23" s="52" t="s">
        <v>29</v>
      </c>
      <c r="J23" s="1"/>
    </row>
    <row r="24" spans="1:10" ht="42.75" x14ac:dyDescent="0.25">
      <c r="A24" s="42">
        <v>3</v>
      </c>
      <c r="B24" s="38" t="s">
        <v>2</v>
      </c>
      <c r="C24" s="43">
        <v>1</v>
      </c>
      <c r="D24" s="39"/>
      <c r="E24" s="51" t="s">
        <v>32</v>
      </c>
      <c r="F24" s="51" t="s">
        <v>33</v>
      </c>
      <c r="G24" s="51" t="s">
        <v>34</v>
      </c>
      <c r="J24" s="1"/>
    </row>
    <row r="25" spans="1:10" ht="42.75" x14ac:dyDescent="0.25">
      <c r="A25" s="40">
        <v>4</v>
      </c>
      <c r="B25" s="47" t="s">
        <v>35</v>
      </c>
      <c r="C25" s="41">
        <v>1</v>
      </c>
      <c r="D25" s="39"/>
      <c r="E25" s="52" t="s">
        <v>38</v>
      </c>
      <c r="F25" s="52" t="s">
        <v>37</v>
      </c>
      <c r="G25" s="52" t="s">
        <v>36</v>
      </c>
      <c r="J25" s="1"/>
    </row>
    <row r="26" spans="1:10" ht="28.5" x14ac:dyDescent="0.25">
      <c r="A26" s="42">
        <v>5</v>
      </c>
      <c r="B26" s="38" t="s">
        <v>39</v>
      </c>
      <c r="C26" s="43">
        <v>1</v>
      </c>
      <c r="D26" s="39"/>
      <c r="E26" s="51" t="s">
        <v>42</v>
      </c>
      <c r="F26" s="51" t="s">
        <v>41</v>
      </c>
      <c r="G26" s="51" t="s">
        <v>40</v>
      </c>
      <c r="J26" s="1"/>
    </row>
    <row r="27" spans="1:10" ht="114" x14ac:dyDescent="0.25">
      <c r="A27" s="40">
        <v>6</v>
      </c>
      <c r="B27" s="48" t="s">
        <v>43</v>
      </c>
      <c r="C27" s="41">
        <v>0</v>
      </c>
      <c r="D27" s="39"/>
      <c r="E27" s="52" t="s">
        <v>46</v>
      </c>
      <c r="F27" s="52" t="s">
        <v>45</v>
      </c>
      <c r="G27" s="52" t="s">
        <v>44</v>
      </c>
      <c r="J27" s="1"/>
    </row>
    <row r="28" spans="1:10" ht="85.5" x14ac:dyDescent="0.25">
      <c r="A28" s="42">
        <v>7</v>
      </c>
      <c r="B28" s="44" t="s">
        <v>47</v>
      </c>
      <c r="C28" s="43">
        <v>0</v>
      </c>
      <c r="D28" s="39"/>
      <c r="E28" s="51" t="s">
        <v>46</v>
      </c>
      <c r="F28" s="51" t="s">
        <v>49</v>
      </c>
      <c r="G28" s="51" t="s">
        <v>48</v>
      </c>
      <c r="J28" s="1"/>
    </row>
    <row r="29" spans="1:10" ht="42.75" x14ac:dyDescent="0.25">
      <c r="A29" s="40">
        <v>8</v>
      </c>
      <c r="B29" s="49" t="s">
        <v>50</v>
      </c>
      <c r="C29" s="41">
        <v>0</v>
      </c>
      <c r="D29" s="39"/>
      <c r="E29" s="52" t="s">
        <v>51</v>
      </c>
      <c r="F29" s="52" t="s">
        <v>52</v>
      </c>
      <c r="G29" s="52" t="s">
        <v>53</v>
      </c>
      <c r="J29" s="1"/>
    </row>
    <row r="30" spans="1:10" ht="71.25" x14ac:dyDescent="0.25">
      <c r="A30" s="42">
        <v>9</v>
      </c>
      <c r="B30" s="44" t="s">
        <v>54</v>
      </c>
      <c r="C30" s="43">
        <v>0</v>
      </c>
      <c r="D30" s="39"/>
      <c r="E30" s="51" t="s">
        <v>56</v>
      </c>
      <c r="F30" s="51" t="s">
        <v>55</v>
      </c>
      <c r="G30" s="51" t="s">
        <v>57</v>
      </c>
      <c r="J30" s="1"/>
    </row>
    <row r="31" spans="1:10" ht="71.25" x14ac:dyDescent="0.25">
      <c r="A31" s="40">
        <v>10</v>
      </c>
      <c r="B31" s="50" t="s">
        <v>3</v>
      </c>
      <c r="C31" s="41">
        <v>0</v>
      </c>
      <c r="D31" s="39"/>
      <c r="E31" s="52" t="s">
        <v>58</v>
      </c>
      <c r="F31" s="52" t="s">
        <v>59</v>
      </c>
      <c r="G31" s="52" t="s">
        <v>60</v>
      </c>
      <c r="J31" s="1"/>
    </row>
    <row r="32" spans="1:10" ht="71.25" x14ac:dyDescent="0.25">
      <c r="A32" s="42">
        <v>11</v>
      </c>
      <c r="B32" s="45" t="s">
        <v>61</v>
      </c>
      <c r="C32" s="43">
        <v>0</v>
      </c>
      <c r="D32" s="39"/>
      <c r="E32" s="51" t="s">
        <v>62</v>
      </c>
      <c r="F32" s="51" t="s">
        <v>63</v>
      </c>
      <c r="G32" s="51" t="s">
        <v>64</v>
      </c>
      <c r="J32" s="1"/>
    </row>
    <row r="33" spans="1:10" x14ac:dyDescent="0.25">
      <c r="A33" s="40">
        <v>12</v>
      </c>
      <c r="B33" s="50" t="s">
        <v>65</v>
      </c>
      <c r="C33" s="41">
        <v>0</v>
      </c>
      <c r="D33" s="39"/>
      <c r="E33" s="52" t="s">
        <v>68</v>
      </c>
      <c r="F33" s="52" t="s">
        <v>67</v>
      </c>
      <c r="G33" s="52" t="s">
        <v>66</v>
      </c>
      <c r="J33" s="1"/>
    </row>
    <row r="34" spans="1:10" s="19" customFormat="1" x14ac:dyDescent="0.25">
      <c r="B34" s="17"/>
      <c r="C34" s="15"/>
      <c r="D34" s="28"/>
      <c r="E34" s="16"/>
      <c r="F34" s="16"/>
      <c r="G34" s="16"/>
    </row>
    <row r="35" spans="1:10" x14ac:dyDescent="0.25">
      <c r="A35" s="19"/>
      <c r="B35" s="35" t="s">
        <v>13</v>
      </c>
      <c r="C35" s="25">
        <f>SUM(C22:C33)</f>
        <v>5</v>
      </c>
      <c r="D35" s="27"/>
      <c r="E35" s="16"/>
      <c r="F35" s="16"/>
      <c r="G35" s="16"/>
      <c r="J35" s="1"/>
    </row>
    <row r="36" spans="1:10" s="19" customFormat="1" x14ac:dyDescent="0.25">
      <c r="B36" s="35"/>
      <c r="C36" s="55"/>
      <c r="D36" s="28"/>
      <c r="E36" s="16"/>
      <c r="F36" s="16"/>
      <c r="G36" s="16"/>
    </row>
    <row r="37" spans="1:10" ht="43.5" customHeight="1" x14ac:dyDescent="0.2">
      <c r="A37" s="29" t="s">
        <v>15</v>
      </c>
      <c r="B37" s="29" t="s">
        <v>110</v>
      </c>
      <c r="C37" s="34" t="s">
        <v>25</v>
      </c>
      <c r="D37" s="33" t="s">
        <v>12</v>
      </c>
      <c r="E37" s="32"/>
      <c r="F37" s="31" t="s">
        <v>16</v>
      </c>
      <c r="G37" s="1"/>
      <c r="J37" s="1"/>
    </row>
    <row r="38" spans="1:10" x14ac:dyDescent="0.25">
      <c r="A38" s="42" t="s">
        <v>123</v>
      </c>
      <c r="B38" s="38" t="s">
        <v>113</v>
      </c>
      <c r="C38" s="43" t="s">
        <v>116</v>
      </c>
      <c r="D38" s="39"/>
      <c r="E38" s="46"/>
      <c r="F38" s="46"/>
      <c r="G38" s="1"/>
      <c r="J38" s="1"/>
    </row>
    <row r="40" spans="1:10" ht="30.6" customHeight="1" x14ac:dyDescent="0.2">
      <c r="A40" s="29" t="s">
        <v>15</v>
      </c>
      <c r="B40" s="30" t="s">
        <v>114</v>
      </c>
      <c r="C40" s="34" t="s">
        <v>25</v>
      </c>
      <c r="D40" s="33" t="s">
        <v>12</v>
      </c>
      <c r="E40" s="32"/>
      <c r="F40" s="31" t="s">
        <v>16</v>
      </c>
      <c r="G40" s="32"/>
      <c r="J40" s="1"/>
    </row>
    <row r="41" spans="1:10" ht="77.25" customHeight="1" x14ac:dyDescent="0.25">
      <c r="A41" s="36">
        <v>13</v>
      </c>
      <c r="B41" s="17" t="s">
        <v>4</v>
      </c>
      <c r="C41" s="15">
        <v>0</v>
      </c>
      <c r="D41" s="27"/>
      <c r="E41" s="53" t="s">
        <v>76</v>
      </c>
      <c r="F41" s="53" t="s">
        <v>77</v>
      </c>
      <c r="G41" s="53" t="s">
        <v>78</v>
      </c>
      <c r="J41" s="1"/>
    </row>
    <row r="42" spans="1:10" ht="57" x14ac:dyDescent="0.25">
      <c r="A42" s="10">
        <v>14</v>
      </c>
      <c r="B42" s="18" t="s">
        <v>69</v>
      </c>
      <c r="C42" s="11">
        <v>0</v>
      </c>
      <c r="D42" s="27"/>
      <c r="E42" s="54" t="s">
        <v>79</v>
      </c>
      <c r="F42" s="54" t="s">
        <v>80</v>
      </c>
      <c r="G42" s="54" t="s">
        <v>81</v>
      </c>
      <c r="J42" s="1"/>
    </row>
    <row r="43" spans="1:10" ht="71.25" x14ac:dyDescent="0.25">
      <c r="A43" s="36">
        <v>15</v>
      </c>
      <c r="B43" s="37" t="s">
        <v>70</v>
      </c>
      <c r="C43" s="15">
        <v>0</v>
      </c>
      <c r="D43" s="27"/>
      <c r="E43" s="53" t="s">
        <v>82</v>
      </c>
      <c r="F43" s="53" t="s">
        <v>83</v>
      </c>
      <c r="G43" s="53" t="s">
        <v>84</v>
      </c>
      <c r="J43" s="1"/>
    </row>
    <row r="44" spans="1:10" ht="28.5" x14ac:dyDescent="0.25">
      <c r="A44" s="10">
        <v>16</v>
      </c>
      <c r="B44" s="18" t="s">
        <v>71</v>
      </c>
      <c r="C44" s="11">
        <v>0</v>
      </c>
      <c r="D44" s="27"/>
      <c r="E44" s="54" t="s">
        <v>85</v>
      </c>
      <c r="F44" s="54" t="s">
        <v>86</v>
      </c>
      <c r="G44" s="54" t="s">
        <v>87</v>
      </c>
      <c r="J44" s="1"/>
    </row>
    <row r="45" spans="1:10" ht="57" x14ac:dyDescent="0.25">
      <c r="A45" s="36">
        <v>17</v>
      </c>
      <c r="B45" s="37" t="s">
        <v>72</v>
      </c>
      <c r="C45" s="15">
        <v>0</v>
      </c>
      <c r="D45" s="27"/>
      <c r="E45" s="53" t="s">
        <v>88</v>
      </c>
      <c r="F45" s="53" t="s">
        <v>89</v>
      </c>
      <c r="G45" s="53" t="s">
        <v>90</v>
      </c>
      <c r="J45" s="1"/>
    </row>
    <row r="46" spans="1:10" s="19" customFormat="1" ht="123" customHeight="1" x14ac:dyDescent="0.25">
      <c r="A46" s="10">
        <v>18</v>
      </c>
      <c r="B46" s="18" t="s">
        <v>73</v>
      </c>
      <c r="C46" s="11">
        <v>0</v>
      </c>
      <c r="D46" s="27"/>
      <c r="E46" s="54" t="s">
        <v>91</v>
      </c>
      <c r="F46" s="54" t="s">
        <v>92</v>
      </c>
      <c r="G46" s="54" t="s">
        <v>93</v>
      </c>
    </row>
    <row r="47" spans="1:10" ht="71.25" x14ac:dyDescent="0.25">
      <c r="A47" s="36">
        <v>19</v>
      </c>
      <c r="B47" s="37" t="s">
        <v>74</v>
      </c>
      <c r="C47" s="15">
        <v>0</v>
      </c>
      <c r="D47" s="27"/>
      <c r="E47" s="53" t="s">
        <v>96</v>
      </c>
      <c r="F47" s="53" t="s">
        <v>95</v>
      </c>
      <c r="G47" s="53" t="s">
        <v>94</v>
      </c>
      <c r="J47" s="1"/>
    </row>
    <row r="48" spans="1:10" ht="85.5" x14ac:dyDescent="0.25">
      <c r="A48" s="10">
        <v>20</v>
      </c>
      <c r="B48" s="18" t="s">
        <v>75</v>
      </c>
      <c r="C48" s="11">
        <v>0</v>
      </c>
      <c r="D48" s="27"/>
      <c r="E48" s="54" t="s">
        <v>97</v>
      </c>
      <c r="F48" s="54" t="s">
        <v>98</v>
      </c>
      <c r="G48" s="54" t="s">
        <v>99</v>
      </c>
      <c r="J48" s="1"/>
    </row>
    <row r="49" spans="1:10" x14ac:dyDescent="0.25">
      <c r="A49" s="19"/>
      <c r="B49" s="19"/>
      <c r="D49" s="28"/>
      <c r="E49" s="16"/>
      <c r="F49" s="16"/>
      <c r="G49" s="16"/>
      <c r="J49" s="1"/>
    </row>
    <row r="50" spans="1:10" x14ac:dyDescent="0.25">
      <c r="A50" s="19"/>
      <c r="B50" s="35" t="s">
        <v>13</v>
      </c>
      <c r="C50" s="24">
        <f>SUM(C41:C48)</f>
        <v>0</v>
      </c>
      <c r="D50" s="27"/>
      <c r="E50" s="16"/>
      <c r="F50" s="16"/>
      <c r="G50" s="16"/>
      <c r="J50" s="1"/>
    </row>
    <row r="51" spans="1:10" x14ac:dyDescent="0.25">
      <c r="A51" s="19"/>
      <c r="B51" s="19"/>
      <c r="C51" s="25"/>
      <c r="D51" s="27"/>
      <c r="E51" s="16"/>
      <c r="F51" s="16"/>
      <c r="G51" s="16"/>
      <c r="J51" s="1"/>
    </row>
    <row r="52" spans="1:10" x14ac:dyDescent="0.25">
      <c r="A52" s="19"/>
      <c r="B52" s="35" t="s">
        <v>20</v>
      </c>
      <c r="C52" s="24">
        <f>C35+C50</f>
        <v>5</v>
      </c>
      <c r="D52" s="27"/>
      <c r="E52" s="16"/>
      <c r="F52" s="16"/>
      <c r="G52" s="16"/>
      <c r="J52" s="1"/>
    </row>
    <row r="53" spans="1:10" x14ac:dyDescent="0.25">
      <c r="A53" s="19"/>
      <c r="B53" s="19"/>
    </row>
    <row r="54" spans="1:10" ht="14.25" x14ac:dyDescent="0.2">
      <c r="E54" s="20"/>
      <c r="F54" s="1"/>
      <c r="J54" s="1"/>
    </row>
    <row r="55" spans="1:10" ht="14.25" x14ac:dyDescent="0.2">
      <c r="E55" s="21"/>
      <c r="F55" s="21"/>
      <c r="J55" s="1"/>
    </row>
    <row r="82" spans="1:10" ht="15" customHeight="1" x14ac:dyDescent="0.25"/>
    <row r="83" spans="1:10" ht="15" customHeight="1" x14ac:dyDescent="0.25"/>
    <row r="84" spans="1:10" ht="15" customHeight="1" x14ac:dyDescent="0.25"/>
    <row r="85" spans="1:10" ht="15" customHeight="1" x14ac:dyDescent="0.25"/>
    <row r="86" spans="1:10" ht="15" customHeight="1" x14ac:dyDescent="0.25">
      <c r="A86" s="2">
        <v>0</v>
      </c>
      <c r="B86" s="2" t="s">
        <v>23</v>
      </c>
      <c r="C86" s="3" t="s">
        <v>112</v>
      </c>
      <c r="D86" s="16" t="s">
        <v>115</v>
      </c>
      <c r="J86" s="1"/>
    </row>
    <row r="87" spans="1:10" ht="15" customHeight="1" x14ac:dyDescent="0.25">
      <c r="A87" s="2">
        <v>1</v>
      </c>
      <c r="B87" s="2" t="s">
        <v>24</v>
      </c>
      <c r="C87" s="3" t="s">
        <v>111</v>
      </c>
      <c r="D87" s="16" t="s">
        <v>116</v>
      </c>
      <c r="J87" s="1"/>
    </row>
    <row r="88" spans="1:10" ht="15" customHeight="1" x14ac:dyDescent="0.25">
      <c r="A88" s="2">
        <v>2</v>
      </c>
      <c r="J88" s="1"/>
    </row>
    <row r="89" spans="1:10" ht="15" customHeight="1" x14ac:dyDescent="0.25"/>
    <row r="90" spans="1:10" ht="15" customHeight="1" x14ac:dyDescent="0.2">
      <c r="A90" s="12" t="s">
        <v>14</v>
      </c>
      <c r="B90" s="12"/>
      <c r="C90" s="13"/>
      <c r="E90" s="22">
        <v>7</v>
      </c>
      <c r="F90" s="21">
        <f>E90*2</f>
        <v>14</v>
      </c>
      <c r="G90" s="4" t="s">
        <v>7</v>
      </c>
      <c r="J90" s="1"/>
    </row>
    <row r="91" spans="1:10" ht="15" customHeight="1" x14ac:dyDescent="0.2">
      <c r="A91" s="12"/>
      <c r="B91" s="12">
        <f>IF(C22=0, 0,C22)</f>
        <v>1</v>
      </c>
      <c r="C91" s="13">
        <f t="shared" ref="C91:C92" si="0">IF(B91=0, 4,B91)</f>
        <v>1</v>
      </c>
      <c r="E91" s="23">
        <v>16</v>
      </c>
      <c r="F91" s="21">
        <f t="shared" ref="F91:F92" si="1">E91*2</f>
        <v>32</v>
      </c>
      <c r="G91" s="4" t="s">
        <v>6</v>
      </c>
      <c r="J91" s="1"/>
    </row>
    <row r="92" spans="1:10" ht="15" customHeight="1" x14ac:dyDescent="0.2">
      <c r="A92" s="12"/>
      <c r="B92" s="12">
        <f>IF(C23=0, 0,C23)</f>
        <v>1</v>
      </c>
      <c r="C92" s="13">
        <f t="shared" si="0"/>
        <v>1</v>
      </c>
      <c r="E92" s="23">
        <v>5</v>
      </c>
      <c r="F92" s="21">
        <f t="shared" si="1"/>
        <v>10</v>
      </c>
      <c r="G92" s="4" t="s">
        <v>5</v>
      </c>
      <c r="J92" s="1"/>
    </row>
    <row r="93" spans="1:10" ht="15" customHeight="1" x14ac:dyDescent="0.2">
      <c r="A93" s="12"/>
      <c r="B93" s="12">
        <f>IF(C24=0, 0,C24)</f>
        <v>1</v>
      </c>
      <c r="C93" s="13">
        <f>IF(B93=0, 4,B93)</f>
        <v>1</v>
      </c>
      <c r="E93" s="14"/>
      <c r="J93" s="1"/>
    </row>
    <row r="94" spans="1:10" ht="15" customHeight="1" x14ac:dyDescent="0.2">
      <c r="A94" s="12"/>
      <c r="B94" s="12">
        <f>IF(C25=0, 0,C25)</f>
        <v>1</v>
      </c>
      <c r="C94" s="13">
        <f>IF(B94=0, 4,B94)</f>
        <v>1</v>
      </c>
      <c r="E94" s="14"/>
      <c r="J94" s="1"/>
    </row>
    <row r="95" spans="1:10" ht="15" customHeight="1" x14ac:dyDescent="0.2">
      <c r="A95" s="12"/>
      <c r="B95" s="12" t="e">
        <f>IF(C95=1,C100,C95)</f>
        <v>#REF!</v>
      </c>
      <c r="C95" s="13">
        <f>IF(SUM(B91:B94)&lt;&gt;SUM(C91:C94),"unacceptable",1)</f>
        <v>1</v>
      </c>
      <c r="E95" s="14"/>
      <c r="J95" s="1"/>
    </row>
    <row r="96" spans="1:10" ht="15" customHeight="1" x14ac:dyDescent="0.2">
      <c r="A96" s="12"/>
      <c r="B96" s="12"/>
      <c r="C96" s="13"/>
      <c r="E96" s="14"/>
      <c r="J96" s="1"/>
    </row>
    <row r="97" spans="1:10" ht="15" customHeight="1" x14ac:dyDescent="0.2">
      <c r="A97" s="12"/>
      <c r="B97" s="12"/>
      <c r="C97" s="13" t="e">
        <f>IF(B99="medium",0,1)</f>
        <v>#REF!</v>
      </c>
      <c r="E97" s="14"/>
      <c r="J97" s="1"/>
    </row>
    <row r="98" spans="1:10" ht="15" customHeight="1" x14ac:dyDescent="0.2">
      <c r="A98" s="12"/>
      <c r="B98" s="12" t="e">
        <f>IF(#REF!&gt;10, "High",B102)</f>
        <v>#REF!</v>
      </c>
      <c r="C98" s="13" t="e">
        <f>IF(B98= "High",0,1)</f>
        <v>#REF!</v>
      </c>
      <c r="E98" s="14"/>
      <c r="J98" s="1"/>
    </row>
    <row r="99" spans="1:10" ht="15" customHeight="1" x14ac:dyDescent="0.2">
      <c r="A99" s="12"/>
      <c r="B99" s="12" t="e">
        <f>IF(#REF!&gt;6, "Medium","Low")</f>
        <v>#REF!</v>
      </c>
      <c r="C99" s="13" t="e">
        <f>IF(C98=1,B99,1)</f>
        <v>#REF!</v>
      </c>
      <c r="E99" s="14"/>
      <c r="J99" s="1"/>
    </row>
    <row r="100" spans="1:10" ht="15" customHeight="1" x14ac:dyDescent="0.2">
      <c r="A100" s="12"/>
      <c r="B100" s="12"/>
      <c r="C100" s="13" t="e">
        <f>IF(C98+C97=1,B99,B98)</f>
        <v>#REF!</v>
      </c>
      <c r="E100" s="14"/>
      <c r="J100" s="1"/>
    </row>
    <row r="101" spans="1:10" ht="15" customHeight="1" x14ac:dyDescent="0.2">
      <c r="A101" s="12"/>
      <c r="B101" s="12"/>
      <c r="C101" s="13"/>
      <c r="E101" s="14"/>
      <c r="J101" s="1"/>
    </row>
    <row r="102" spans="1:10" ht="15" customHeight="1" x14ac:dyDescent="0.2">
      <c r="A102" s="12"/>
      <c r="B102" s="12" t="s">
        <v>22</v>
      </c>
      <c r="C102" s="13"/>
      <c r="E102" s="13">
        <f>IF(C95="unacceptable",0,1)</f>
        <v>1</v>
      </c>
      <c r="J102" s="1"/>
    </row>
    <row r="103" spans="1:10" ht="15" customHeight="1" x14ac:dyDescent="0.25"/>
    <row r="104" spans="1:10" ht="15" customHeight="1" x14ac:dyDescent="0.25"/>
    <row r="105" spans="1:10" ht="15" customHeight="1" x14ac:dyDescent="0.2">
      <c r="A105" s="1" t="s">
        <v>18</v>
      </c>
      <c r="J105" s="1"/>
    </row>
    <row r="106" spans="1:10" ht="15" customHeight="1" x14ac:dyDescent="0.25"/>
    <row r="107" spans="1:10" ht="15" customHeight="1" x14ac:dyDescent="0.2">
      <c r="A107" s="12"/>
      <c r="B107" s="12">
        <f>IF(C31=0, 0,C31)</f>
        <v>0</v>
      </c>
      <c r="C107" s="13">
        <f t="shared" ref="C107:C112" si="2">IF(B107=0, 4,B107)</f>
        <v>4</v>
      </c>
      <c r="E107" s="14"/>
      <c r="J107" s="1"/>
    </row>
    <row r="108" spans="1:10" ht="15" customHeight="1" x14ac:dyDescent="0.2">
      <c r="A108" s="12"/>
      <c r="B108" s="12">
        <f>IF(C32=0, 0,C32)</f>
        <v>0</v>
      </c>
      <c r="C108" s="13">
        <f t="shared" si="2"/>
        <v>4</v>
      </c>
      <c r="E108" s="14"/>
      <c r="J108" s="1"/>
    </row>
    <row r="109" spans="1:10" ht="15" customHeight="1" x14ac:dyDescent="0.2">
      <c r="A109" s="12"/>
      <c r="B109" s="12" t="e">
        <f>IF(#REF!=0, 0,#REF!)</f>
        <v>#REF!</v>
      </c>
      <c r="C109" s="13" t="e">
        <f t="shared" si="2"/>
        <v>#REF!</v>
      </c>
      <c r="E109" s="14"/>
      <c r="J109" s="1"/>
    </row>
    <row r="110" spans="1:10" ht="15" customHeight="1" x14ac:dyDescent="0.2">
      <c r="A110" s="12"/>
      <c r="B110" s="12" t="e">
        <f>IF(#REF!=0, 0,#REF!)</f>
        <v>#REF!</v>
      </c>
      <c r="C110" s="13" t="e">
        <f t="shared" si="2"/>
        <v>#REF!</v>
      </c>
      <c r="E110" s="14"/>
      <c r="J110" s="1"/>
    </row>
    <row r="111" spans="1:10" ht="15" customHeight="1" x14ac:dyDescent="0.2">
      <c r="A111" s="12"/>
      <c r="B111" s="12" t="e">
        <f>IF(#REF!=0, 0,#REF!)</f>
        <v>#REF!</v>
      </c>
      <c r="C111" s="13" t="e">
        <f t="shared" si="2"/>
        <v>#REF!</v>
      </c>
      <c r="E111" s="14"/>
      <c r="J111" s="1"/>
    </row>
    <row r="112" spans="1:10" ht="15" customHeight="1" x14ac:dyDescent="0.2">
      <c r="A112" s="12"/>
      <c r="B112" s="12" t="e">
        <f>IF(#REF!=0, 0,#REF!)</f>
        <v>#REF!</v>
      </c>
      <c r="C112" s="13" t="e">
        <f t="shared" si="2"/>
        <v>#REF!</v>
      </c>
      <c r="E112" s="14"/>
      <c r="J112" s="1"/>
    </row>
    <row r="113" spans="1:10" ht="15" customHeight="1" x14ac:dyDescent="0.2">
      <c r="A113" s="12"/>
      <c r="B113" s="12" t="e">
        <f>IF(#REF!=0, 0,#REF!)</f>
        <v>#REF!</v>
      </c>
      <c r="C113" s="13" t="e">
        <f>IF(B113=0, 4,B113)</f>
        <v>#REF!</v>
      </c>
      <c r="E113" s="14"/>
      <c r="J113" s="1"/>
    </row>
    <row r="114" spans="1:10" ht="15" customHeight="1" x14ac:dyDescent="0.2">
      <c r="A114" s="12"/>
      <c r="B114" s="12"/>
      <c r="C114" s="13"/>
      <c r="E114" s="14"/>
      <c r="J114" s="1"/>
    </row>
    <row r="115" spans="1:10" ht="15" customHeight="1" x14ac:dyDescent="0.2">
      <c r="A115" s="12"/>
      <c r="B115" s="12" t="e">
        <f>IF(C115=1,C120,C115)</f>
        <v>#REF!</v>
      </c>
      <c r="C115" s="13" t="e">
        <f>IF(SUM(B107:B113)&lt;&gt;SUM(C107:C113),"unacceptable",1)</f>
        <v>#REF!</v>
      </c>
      <c r="E115" s="14"/>
      <c r="J115" s="1"/>
    </row>
    <row r="116" spans="1:10" ht="15" customHeight="1" x14ac:dyDescent="0.2">
      <c r="A116" s="12"/>
      <c r="B116" s="12"/>
      <c r="C116" s="13"/>
      <c r="E116" s="14"/>
      <c r="J116" s="1"/>
    </row>
    <row r="117" spans="1:10" ht="15" customHeight="1" x14ac:dyDescent="0.2">
      <c r="A117" s="12"/>
      <c r="B117" s="12"/>
      <c r="C117" s="13">
        <f>IF(B119="medium",0,1)</f>
        <v>1</v>
      </c>
      <c r="E117" s="14"/>
      <c r="J117" s="1"/>
    </row>
    <row r="118" spans="1:10" ht="15" customHeight="1" x14ac:dyDescent="0.2">
      <c r="A118" s="12"/>
      <c r="B118" s="12" t="str">
        <f>IF(C35&gt;24, "High",B122)</f>
        <v>Low</v>
      </c>
      <c r="C118" s="13">
        <f>IF(B118= "High",0,1)</f>
        <v>1</v>
      </c>
      <c r="E118" s="14"/>
      <c r="J118" s="1"/>
    </row>
    <row r="119" spans="1:10" ht="15" customHeight="1" x14ac:dyDescent="0.2">
      <c r="A119" s="12"/>
      <c r="B119" s="12" t="str">
        <f>IF(C35&gt;14, "Medium","Low")</f>
        <v>Low</v>
      </c>
      <c r="C119" s="13" t="str">
        <f>IF(C118=1,B119,1)</f>
        <v>Low</v>
      </c>
      <c r="E119" s="14"/>
      <c r="J119" s="1"/>
    </row>
    <row r="120" spans="1:10" ht="15" customHeight="1" x14ac:dyDescent="0.2">
      <c r="A120" s="12"/>
      <c r="B120" s="12"/>
      <c r="C120" s="13" t="str">
        <f>IF(C118+C117=1,B119,B118)</f>
        <v>Low</v>
      </c>
      <c r="E120" s="14"/>
      <c r="J120" s="1"/>
    </row>
    <row r="121" spans="1:10" ht="15" customHeight="1" x14ac:dyDescent="0.2">
      <c r="A121" s="12"/>
      <c r="B121" s="12"/>
      <c r="C121" s="13"/>
      <c r="E121" s="14"/>
      <c r="J121" s="1"/>
    </row>
    <row r="122" spans="1:10" ht="15" customHeight="1" x14ac:dyDescent="0.2">
      <c r="A122" s="12"/>
      <c r="B122" s="12" t="s">
        <v>22</v>
      </c>
      <c r="C122" s="13"/>
      <c r="E122" s="14"/>
      <c r="J122" s="1"/>
    </row>
    <row r="123" spans="1:10" ht="15" customHeight="1" x14ac:dyDescent="0.2">
      <c r="E123" s="13" t="e">
        <f>IF(C115="unacceptable",0,1)</f>
        <v>#REF!</v>
      </c>
      <c r="J123" s="1"/>
    </row>
    <row r="124" spans="1:10" ht="15" customHeight="1" x14ac:dyDescent="0.25"/>
    <row r="125" spans="1:10" ht="15" customHeight="1" x14ac:dyDescent="0.2">
      <c r="A125" s="12" t="s">
        <v>19</v>
      </c>
      <c r="B125" s="12"/>
      <c r="C125" s="13"/>
      <c r="E125" s="14"/>
      <c r="J125" s="1"/>
    </row>
    <row r="126" spans="1:10" ht="15" customHeight="1" x14ac:dyDescent="0.2">
      <c r="A126" s="12"/>
      <c r="B126" s="12">
        <f>IF(C43=0, 0,C43)</f>
        <v>0</v>
      </c>
      <c r="C126" s="13">
        <f t="shared" ref="C126:C128" si="3">IF(B126=0, 4,B126)</f>
        <v>4</v>
      </c>
      <c r="E126" s="14"/>
      <c r="J126" s="1"/>
    </row>
    <row r="127" spans="1:10" ht="15" customHeight="1" x14ac:dyDescent="0.2">
      <c r="A127" s="12"/>
      <c r="B127" s="12">
        <f>IF(C45=0, 0,C45)</f>
        <v>0</v>
      </c>
      <c r="C127" s="13">
        <f t="shared" si="3"/>
        <v>4</v>
      </c>
      <c r="E127" s="14"/>
      <c r="J127" s="1"/>
    </row>
    <row r="128" spans="1:10" ht="15" customHeight="1" x14ac:dyDescent="0.2">
      <c r="A128" s="12"/>
      <c r="B128" s="12">
        <f>IF(C42=0, 0,C42)</f>
        <v>0</v>
      </c>
      <c r="C128" s="13">
        <f t="shared" si="3"/>
        <v>4</v>
      </c>
      <c r="E128" s="14"/>
      <c r="J128" s="1"/>
    </row>
    <row r="129" spans="1:10" ht="15" customHeight="1" x14ac:dyDescent="0.2">
      <c r="A129" s="12"/>
      <c r="B129" s="12"/>
      <c r="C129" s="13"/>
      <c r="E129" s="14"/>
      <c r="J129" s="1"/>
    </row>
    <row r="130" spans="1:10" ht="15" customHeight="1" x14ac:dyDescent="0.2">
      <c r="A130" s="12"/>
      <c r="B130" s="12" t="str">
        <f>IF(C130=1,C135,C130)</f>
        <v>unacceptable</v>
      </c>
      <c r="C130" s="13" t="str">
        <f>IF(SUM(B126:B128)&lt;&gt;SUM(C126:C128),"unacceptable",1)</f>
        <v>unacceptable</v>
      </c>
      <c r="E130" s="14"/>
      <c r="J130" s="1"/>
    </row>
    <row r="131" spans="1:10" ht="15" customHeight="1" x14ac:dyDescent="0.2">
      <c r="A131" s="12"/>
      <c r="B131" s="12"/>
      <c r="C131" s="13"/>
      <c r="E131" s="14"/>
      <c r="J131" s="1"/>
    </row>
    <row r="132" spans="1:10" ht="15" customHeight="1" x14ac:dyDescent="0.2">
      <c r="A132" s="12"/>
      <c r="B132" s="12"/>
      <c r="C132" s="13">
        <f>IF(B134="medium",0,1)</f>
        <v>1</v>
      </c>
      <c r="E132" s="14"/>
      <c r="J132" s="1"/>
    </row>
    <row r="133" spans="1:10" ht="15" customHeight="1" x14ac:dyDescent="0.2">
      <c r="A133" s="12"/>
      <c r="B133" s="12" t="str">
        <f>IF(C50&gt;9, "High",B137)</f>
        <v>Low</v>
      </c>
      <c r="C133" s="13">
        <f>IF(B133= "High",0,1)</f>
        <v>1</v>
      </c>
      <c r="E133" s="14"/>
      <c r="J133" s="1"/>
    </row>
    <row r="134" spans="1:10" ht="15" customHeight="1" x14ac:dyDescent="0.2">
      <c r="A134" s="12"/>
      <c r="B134" s="12" t="str">
        <f>IF(C50&gt;5, "Medium","Low")</f>
        <v>Low</v>
      </c>
      <c r="C134" s="13" t="str">
        <f>IF(C133=1,B134,1)</f>
        <v>Low</v>
      </c>
      <c r="E134" s="14"/>
      <c r="J134" s="1"/>
    </row>
    <row r="135" spans="1:10" ht="15" customHeight="1" x14ac:dyDescent="0.2">
      <c r="A135" s="12"/>
      <c r="B135" s="12"/>
      <c r="C135" s="13" t="str">
        <f>IF(C133+C132=1,B134,B133)</f>
        <v>Low</v>
      </c>
      <c r="E135" s="14"/>
      <c r="J135" s="1"/>
    </row>
    <row r="136" spans="1:10" ht="15" customHeight="1" x14ac:dyDescent="0.2">
      <c r="A136" s="12"/>
      <c r="B136" s="12"/>
      <c r="C136" s="13"/>
      <c r="E136" s="14"/>
      <c r="J136" s="1"/>
    </row>
    <row r="137" spans="1:10" ht="15" customHeight="1" x14ac:dyDescent="0.2">
      <c r="A137" s="12"/>
      <c r="B137" s="12" t="s">
        <v>22</v>
      </c>
      <c r="C137" s="13"/>
      <c r="E137" s="13">
        <f>IF(C130="unacceptable",0,1)</f>
        <v>0</v>
      </c>
      <c r="J137" s="1"/>
    </row>
    <row r="138" spans="1:10" ht="15" customHeight="1" x14ac:dyDescent="0.2">
      <c r="E138" s="13" t="e">
        <f>IF(E137+E123+E102&lt;3,"Overall quality assessment not to be penalized for failing an indiviual criteria which should be assessed independently",0)</f>
        <v>#REF!</v>
      </c>
      <c r="J138" s="1"/>
    </row>
    <row r="139" spans="1:10" ht="15" customHeight="1" x14ac:dyDescent="0.25"/>
    <row r="140" spans="1:10" ht="15" customHeight="1" x14ac:dyDescent="0.25"/>
    <row r="141" spans="1:10" ht="15" customHeight="1" x14ac:dyDescent="0.25"/>
    <row r="142" spans="1:10" ht="15" customHeight="1" x14ac:dyDescent="0.25"/>
    <row r="143" spans="1:10" ht="15" customHeight="1" x14ac:dyDescent="0.2">
      <c r="A143" s="12" t="s">
        <v>21</v>
      </c>
      <c r="B143" s="12"/>
      <c r="C143" s="13"/>
      <c r="E143" s="14"/>
      <c r="J143" s="1"/>
    </row>
    <row r="144" spans="1:10" ht="15" customHeight="1" x14ac:dyDescent="0.2">
      <c r="A144" s="12"/>
      <c r="B144" s="12"/>
      <c r="C144" s="13"/>
      <c r="E144" s="14"/>
      <c r="J144" s="1"/>
    </row>
    <row r="145" spans="1:10" ht="15" customHeight="1" x14ac:dyDescent="0.2">
      <c r="A145" s="12"/>
      <c r="B145" s="12"/>
      <c r="C145" s="13"/>
      <c r="E145" s="14"/>
      <c r="J145" s="1"/>
    </row>
    <row r="146" spans="1:10" ht="15" customHeight="1" x14ac:dyDescent="0.2">
      <c r="A146" s="12"/>
      <c r="B146" s="12"/>
      <c r="C146" s="13"/>
      <c r="E146" s="14"/>
      <c r="J146" s="1"/>
    </row>
    <row r="147" spans="1:10" ht="15" customHeight="1" x14ac:dyDescent="0.2">
      <c r="A147" s="12"/>
      <c r="B147" s="12"/>
      <c r="C147" s="13"/>
      <c r="E147" s="14"/>
      <c r="J147" s="1"/>
    </row>
    <row r="148" spans="1:10" ht="15" customHeight="1" x14ac:dyDescent="0.2">
      <c r="A148" s="12"/>
      <c r="B148" s="12"/>
      <c r="C148" s="13"/>
      <c r="E148" s="14"/>
      <c r="J148" s="1"/>
    </row>
    <row r="149" spans="1:10" ht="15" customHeight="1" x14ac:dyDescent="0.2">
      <c r="A149" s="12"/>
      <c r="B149" s="12"/>
      <c r="C149" s="13"/>
      <c r="E149" s="14"/>
      <c r="J149" s="1"/>
    </row>
    <row r="150" spans="1:10" ht="15" customHeight="1" x14ac:dyDescent="0.2">
      <c r="A150" s="12"/>
      <c r="B150" s="12"/>
      <c r="C150" s="13">
        <f>IF(B152="medium",0,1)</f>
        <v>1</v>
      </c>
      <c r="E150" s="14"/>
      <c r="J150" s="1"/>
    </row>
    <row r="151" spans="1:10" ht="15" customHeight="1" x14ac:dyDescent="0.2">
      <c r="A151" s="12"/>
      <c r="B151" s="12" t="str">
        <f>IF(C52&gt;44, "High",B152)</f>
        <v>Poor</v>
      </c>
      <c r="C151" s="13">
        <f>IF(B151= "High",0,1)</f>
        <v>1</v>
      </c>
      <c r="E151" s="14"/>
      <c r="J151" s="1"/>
    </row>
    <row r="152" spans="1:10" ht="15" customHeight="1" x14ac:dyDescent="0.2">
      <c r="A152" s="12"/>
      <c r="B152" s="12" t="str">
        <f>IF(C52&gt;27, "Medium",B155)</f>
        <v>Poor</v>
      </c>
      <c r="C152" s="13" t="str">
        <f>IF(C151=1,B152,1)</f>
        <v>Poor</v>
      </c>
      <c r="E152" s="14"/>
      <c r="J152" s="1"/>
    </row>
    <row r="153" spans="1:10" ht="15" customHeight="1" x14ac:dyDescent="0.2">
      <c r="A153" s="12"/>
      <c r="B153" s="12"/>
      <c r="C153" s="13" t="str">
        <f>IF(C151+C150=1,B152,B151)</f>
        <v>Poor</v>
      </c>
      <c r="E153" s="14"/>
      <c r="J153" s="1"/>
    </row>
    <row r="154" spans="1:10" ht="15" customHeight="1" x14ac:dyDescent="0.2">
      <c r="A154" s="12"/>
      <c r="B154" s="12"/>
      <c r="C154" s="13"/>
      <c r="E154" s="14"/>
      <c r="J154" s="1"/>
    </row>
    <row r="155" spans="1:10" ht="15" customHeight="1" x14ac:dyDescent="0.2">
      <c r="A155" s="12"/>
      <c r="B155" s="12" t="s">
        <v>17</v>
      </c>
      <c r="C155" s="13"/>
      <c r="E155" s="13"/>
      <c r="J155" s="1"/>
    </row>
    <row r="156" spans="1:10" ht="15" customHeight="1" x14ac:dyDescent="0.2">
      <c r="E156" s="13"/>
      <c r="J156" s="1"/>
    </row>
  </sheetData>
  <dataValidations count="3">
    <dataValidation type="list" allowBlank="1" showInputMessage="1" showErrorMessage="1" sqref="C22:C33 C41:C48" xr:uid="{1F4E77CF-7244-4D22-9705-E73C2CE5EBE9}">
      <formula1>$A$86:$A$88</formula1>
    </dataValidation>
    <dataValidation type="list" allowBlank="1" showInputMessage="1" showErrorMessage="1" sqref="C13:C18" xr:uid="{5B30F845-A562-4D90-BE79-8407D0316E76}">
      <formula1>$C$86:$C$87</formula1>
    </dataValidation>
    <dataValidation type="list" allowBlank="1" showInputMessage="1" showErrorMessage="1" sqref="C38" xr:uid="{2266229D-5A29-4111-AE46-75396BC7AAEF}">
      <formula1>$D$86:$D$87</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300BC-1BA5-4C36-B99D-BF0FCFECAB93}">
  <dimension ref="A1:J156"/>
  <sheetViews>
    <sheetView topLeftCell="A11" zoomScale="75" zoomScaleNormal="75" workbookViewId="0">
      <selection activeCell="D19" sqref="D19"/>
    </sheetView>
  </sheetViews>
  <sheetFormatPr baseColWidth="10" defaultColWidth="8.7109375" defaultRowHeight="15" x14ac:dyDescent="0.25"/>
  <cols>
    <col min="1" max="1" width="8.7109375" style="1"/>
    <col min="2" max="2" width="51.5703125" style="1" customWidth="1"/>
    <col min="3" max="3" width="35.140625" style="3" customWidth="1"/>
    <col min="4" max="4" width="57.140625" style="16" customWidth="1"/>
    <col min="5" max="5" width="37.42578125" style="4" customWidth="1"/>
    <col min="6" max="6" width="46.42578125" style="4" customWidth="1"/>
    <col min="7" max="7" width="51.5703125" style="4" customWidth="1"/>
    <col min="8" max="9" width="1.42578125" style="1" customWidth="1"/>
    <col min="10" max="10" width="9.140625" customWidth="1"/>
    <col min="11" max="16384" width="8.7109375" style="1"/>
  </cols>
  <sheetData>
    <row r="1" spans="1:10" x14ac:dyDescent="0.25">
      <c r="B1" s="2" t="s">
        <v>107</v>
      </c>
    </row>
    <row r="2" spans="1:10" ht="14.25" x14ac:dyDescent="0.2">
      <c r="B2" s="5" t="s">
        <v>108</v>
      </c>
      <c r="J2" s="1"/>
    </row>
    <row r="3" spans="1:10" x14ac:dyDescent="0.25">
      <c r="C3" s="26" t="s">
        <v>124</v>
      </c>
      <c r="D3" s="7"/>
      <c r="E3" s="8"/>
      <c r="F3" s="8"/>
      <c r="G3" s="8"/>
      <c r="J3" s="1"/>
    </row>
    <row r="4" spans="1:10" x14ac:dyDescent="0.25">
      <c r="B4" s="2" t="s">
        <v>8</v>
      </c>
      <c r="D4" s="1"/>
      <c r="J4" s="1"/>
    </row>
    <row r="5" spans="1:10" ht="14.25" x14ac:dyDescent="0.2">
      <c r="B5" s="5" t="s">
        <v>9</v>
      </c>
      <c r="J5" s="1"/>
    </row>
    <row r="6" spans="1:10" x14ac:dyDescent="0.25">
      <c r="C6" s="26" t="s">
        <v>136</v>
      </c>
      <c r="D6" s="7"/>
      <c r="E6" s="8"/>
      <c r="F6" s="8"/>
      <c r="G6" s="8"/>
      <c r="J6" s="1"/>
    </row>
    <row r="7" spans="1:10" ht="14.25" x14ac:dyDescent="0.2">
      <c r="B7" s="5" t="s">
        <v>10</v>
      </c>
      <c r="J7" s="1"/>
    </row>
    <row r="8" spans="1:10" x14ac:dyDescent="0.25">
      <c r="C8" s="6" t="s">
        <v>137</v>
      </c>
      <c r="D8" s="7"/>
      <c r="E8" s="8"/>
      <c r="F8" s="8"/>
      <c r="G8" s="8"/>
      <c r="J8" s="1"/>
    </row>
    <row r="9" spans="1:10" ht="14.25" x14ac:dyDescent="0.2">
      <c r="B9" s="5" t="s">
        <v>11</v>
      </c>
      <c r="J9" s="1"/>
    </row>
    <row r="10" spans="1:10" x14ac:dyDescent="0.25">
      <c r="C10" s="6" t="s">
        <v>138</v>
      </c>
      <c r="D10" s="7"/>
      <c r="E10" s="8"/>
      <c r="F10" s="8"/>
      <c r="G10" s="8"/>
      <c r="J10" s="1"/>
    </row>
    <row r="11" spans="1:10" s="19" customFormat="1" x14ac:dyDescent="0.25">
      <c r="C11" s="36"/>
      <c r="D11" s="15"/>
      <c r="E11" s="16"/>
      <c r="F11" s="16"/>
      <c r="G11" s="16"/>
    </row>
    <row r="12" spans="1:10" ht="43.5" customHeight="1" x14ac:dyDescent="0.2">
      <c r="A12" s="29" t="s">
        <v>15</v>
      </c>
      <c r="B12" s="29" t="s">
        <v>109</v>
      </c>
      <c r="C12" s="34" t="s">
        <v>25</v>
      </c>
      <c r="D12" s="33" t="s">
        <v>12</v>
      </c>
      <c r="E12" s="32"/>
      <c r="F12" s="31" t="s">
        <v>16</v>
      </c>
      <c r="G12" s="1"/>
      <c r="J12" s="1"/>
    </row>
    <row r="13" spans="1:10" x14ac:dyDescent="0.25">
      <c r="A13" s="42" t="s">
        <v>117</v>
      </c>
      <c r="B13" s="38" t="s">
        <v>101</v>
      </c>
      <c r="C13" s="43" t="s">
        <v>112</v>
      </c>
      <c r="D13" s="39" t="s">
        <v>144</v>
      </c>
      <c r="E13" s="46"/>
      <c r="F13" s="46"/>
      <c r="G13" s="1"/>
      <c r="J13" s="1"/>
    </row>
    <row r="14" spans="1:10" x14ac:dyDescent="0.25">
      <c r="A14" s="40" t="s">
        <v>118</v>
      </c>
      <c r="B14" s="47" t="s">
        <v>102</v>
      </c>
      <c r="C14" s="41" t="s">
        <v>112</v>
      </c>
      <c r="D14" s="39" t="s">
        <v>144</v>
      </c>
      <c r="E14" s="46"/>
      <c r="F14" s="46"/>
      <c r="G14" s="1"/>
      <c r="J14" s="1"/>
    </row>
    <row r="15" spans="1:10" x14ac:dyDescent="0.25">
      <c r="A15" s="42" t="s">
        <v>119</v>
      </c>
      <c r="B15" s="38" t="s">
        <v>103</v>
      </c>
      <c r="C15" s="43" t="s">
        <v>112</v>
      </c>
      <c r="D15" s="39" t="s">
        <v>143</v>
      </c>
      <c r="E15" s="46"/>
      <c r="F15" s="46"/>
      <c r="G15" s="1"/>
      <c r="J15" s="1"/>
    </row>
    <row r="16" spans="1:10" ht="30" x14ac:dyDescent="0.25">
      <c r="A16" s="40" t="s">
        <v>120</v>
      </c>
      <c r="B16" s="47" t="s">
        <v>104</v>
      </c>
      <c r="C16" s="41" t="s">
        <v>112</v>
      </c>
      <c r="D16" s="39" t="s">
        <v>145</v>
      </c>
      <c r="E16" s="46"/>
      <c r="F16" s="46"/>
      <c r="G16" s="1"/>
      <c r="J16" s="1"/>
    </row>
    <row r="17" spans="1:10" x14ac:dyDescent="0.25">
      <c r="A17" s="42" t="s">
        <v>121</v>
      </c>
      <c r="B17" s="38" t="s">
        <v>105</v>
      </c>
      <c r="C17" s="43" t="s">
        <v>112</v>
      </c>
      <c r="D17" s="39" t="s">
        <v>146</v>
      </c>
      <c r="E17" s="46"/>
      <c r="F17" s="46"/>
      <c r="G17" s="1"/>
      <c r="J17" s="1"/>
    </row>
    <row r="18" spans="1:10" ht="15.75" customHeight="1" x14ac:dyDescent="0.25">
      <c r="A18" s="40" t="s">
        <v>122</v>
      </c>
      <c r="B18" s="47" t="s">
        <v>106</v>
      </c>
      <c r="C18" s="41" t="s">
        <v>112</v>
      </c>
      <c r="D18" s="39" t="s">
        <v>152</v>
      </c>
      <c r="E18" s="46"/>
      <c r="F18" s="46"/>
      <c r="G18" s="1"/>
      <c r="J18" s="1"/>
    </row>
    <row r="19" spans="1:10" x14ac:dyDescent="0.25">
      <c r="B19" s="2"/>
      <c r="J19" s="1"/>
    </row>
    <row r="21" spans="1:10" ht="43.5" customHeight="1" x14ac:dyDescent="0.2">
      <c r="A21" s="29" t="s">
        <v>15</v>
      </c>
      <c r="B21" s="29" t="s">
        <v>100</v>
      </c>
      <c r="C21" s="34" t="s">
        <v>25</v>
      </c>
      <c r="D21" s="33" t="s">
        <v>12</v>
      </c>
      <c r="E21" s="32"/>
      <c r="F21" s="31" t="s">
        <v>16</v>
      </c>
      <c r="G21" s="9"/>
      <c r="J21" s="1"/>
    </row>
    <row r="22" spans="1:10" ht="135" x14ac:dyDescent="0.25">
      <c r="A22" s="42">
        <v>1</v>
      </c>
      <c r="B22" s="38" t="s">
        <v>0</v>
      </c>
      <c r="C22" s="43">
        <v>1</v>
      </c>
      <c r="D22" s="39" t="s">
        <v>139</v>
      </c>
      <c r="E22" s="51" t="s">
        <v>26</v>
      </c>
      <c r="F22" s="51" t="s">
        <v>27</v>
      </c>
      <c r="G22" s="51" t="s">
        <v>28</v>
      </c>
      <c r="J22" s="1"/>
    </row>
    <row r="23" spans="1:10" ht="28.5" x14ac:dyDescent="0.25">
      <c r="A23" s="40">
        <v>2</v>
      </c>
      <c r="B23" s="47" t="s">
        <v>1</v>
      </c>
      <c r="C23" s="41">
        <v>2</v>
      </c>
      <c r="D23" s="39" t="s">
        <v>140</v>
      </c>
      <c r="E23" s="52" t="s">
        <v>31</v>
      </c>
      <c r="F23" s="52" t="s">
        <v>30</v>
      </c>
      <c r="G23" s="52" t="s">
        <v>29</v>
      </c>
      <c r="J23" s="1"/>
    </row>
    <row r="24" spans="1:10" ht="75" x14ac:dyDescent="0.25">
      <c r="A24" s="42">
        <v>3</v>
      </c>
      <c r="B24" s="38" t="s">
        <v>2</v>
      </c>
      <c r="C24" s="43">
        <v>1</v>
      </c>
      <c r="D24" s="39" t="s">
        <v>141</v>
      </c>
      <c r="E24" s="51" t="s">
        <v>32</v>
      </c>
      <c r="F24" s="51" t="s">
        <v>33</v>
      </c>
      <c r="G24" s="51" t="s">
        <v>34</v>
      </c>
      <c r="J24" s="1"/>
    </row>
    <row r="25" spans="1:10" ht="42.75" x14ac:dyDescent="0.25">
      <c r="A25" s="40">
        <v>4</v>
      </c>
      <c r="B25" s="47" t="s">
        <v>35</v>
      </c>
      <c r="C25" s="41">
        <v>1</v>
      </c>
      <c r="D25" s="39" t="s">
        <v>142</v>
      </c>
      <c r="E25" s="52" t="s">
        <v>38</v>
      </c>
      <c r="F25" s="52" t="s">
        <v>37</v>
      </c>
      <c r="G25" s="52" t="s">
        <v>36</v>
      </c>
      <c r="J25" s="1"/>
    </row>
    <row r="26" spans="1:10" ht="30" x14ac:dyDescent="0.25">
      <c r="A26" s="42">
        <v>5</v>
      </c>
      <c r="B26" s="38" t="s">
        <v>39</v>
      </c>
      <c r="C26" s="43">
        <v>0</v>
      </c>
      <c r="D26" s="39" t="s">
        <v>151</v>
      </c>
      <c r="E26" s="51" t="s">
        <v>42</v>
      </c>
      <c r="F26" s="51" t="s">
        <v>41</v>
      </c>
      <c r="G26" s="51" t="s">
        <v>40</v>
      </c>
      <c r="J26" s="1"/>
    </row>
    <row r="27" spans="1:10" ht="114" x14ac:dyDescent="0.25">
      <c r="A27" s="40">
        <v>6</v>
      </c>
      <c r="B27" s="48" t="s">
        <v>43</v>
      </c>
      <c r="C27" s="41">
        <v>0</v>
      </c>
      <c r="D27" s="39" t="s">
        <v>147</v>
      </c>
      <c r="E27" s="52" t="s">
        <v>46</v>
      </c>
      <c r="F27" s="52" t="s">
        <v>45</v>
      </c>
      <c r="G27" s="52" t="s">
        <v>44</v>
      </c>
      <c r="J27" s="1"/>
    </row>
    <row r="28" spans="1:10" ht="85.5" x14ac:dyDescent="0.25">
      <c r="A28" s="42">
        <v>7</v>
      </c>
      <c r="B28" s="44" t="s">
        <v>47</v>
      </c>
      <c r="C28" s="43">
        <v>0</v>
      </c>
      <c r="D28" s="39" t="s">
        <v>147</v>
      </c>
      <c r="E28" s="51" t="s">
        <v>46</v>
      </c>
      <c r="F28" s="51" t="s">
        <v>49</v>
      </c>
      <c r="G28" s="51" t="s">
        <v>48</v>
      </c>
      <c r="J28" s="1"/>
    </row>
    <row r="29" spans="1:10" ht="42.75" x14ac:dyDescent="0.25">
      <c r="A29" s="40">
        <v>8</v>
      </c>
      <c r="B29" s="49" t="s">
        <v>50</v>
      </c>
      <c r="C29" s="41">
        <v>0</v>
      </c>
      <c r="D29" s="39" t="s">
        <v>147</v>
      </c>
      <c r="E29" s="52" t="s">
        <v>51</v>
      </c>
      <c r="F29" s="52" t="s">
        <v>52</v>
      </c>
      <c r="G29" s="52" t="s">
        <v>53</v>
      </c>
      <c r="J29" s="1"/>
    </row>
    <row r="30" spans="1:10" ht="75" x14ac:dyDescent="0.25">
      <c r="A30" s="42">
        <v>9</v>
      </c>
      <c r="B30" s="44" t="s">
        <v>54</v>
      </c>
      <c r="C30" s="43">
        <v>0</v>
      </c>
      <c r="D30" s="39" t="s">
        <v>148</v>
      </c>
      <c r="E30" s="51" t="s">
        <v>56</v>
      </c>
      <c r="F30" s="51" t="s">
        <v>55</v>
      </c>
      <c r="G30" s="51" t="s">
        <v>57</v>
      </c>
      <c r="J30" s="1"/>
    </row>
    <row r="31" spans="1:10" ht="71.25" x14ac:dyDescent="0.25">
      <c r="A31" s="40">
        <v>10</v>
      </c>
      <c r="B31" s="50" t="s">
        <v>3</v>
      </c>
      <c r="C31" s="41">
        <v>0</v>
      </c>
      <c r="D31" s="39" t="s">
        <v>147</v>
      </c>
      <c r="E31" s="52" t="s">
        <v>58</v>
      </c>
      <c r="F31" s="52" t="s">
        <v>59</v>
      </c>
      <c r="G31" s="52" t="s">
        <v>60</v>
      </c>
      <c r="J31" s="1"/>
    </row>
    <row r="32" spans="1:10" ht="71.25" x14ac:dyDescent="0.25">
      <c r="A32" s="42">
        <v>11</v>
      </c>
      <c r="B32" s="45" t="s">
        <v>61</v>
      </c>
      <c r="C32" s="43">
        <v>2</v>
      </c>
      <c r="D32" s="39" t="s">
        <v>150</v>
      </c>
      <c r="E32" s="51" t="s">
        <v>62</v>
      </c>
      <c r="F32" s="51" t="s">
        <v>63</v>
      </c>
      <c r="G32" s="51" t="s">
        <v>64</v>
      </c>
      <c r="J32" s="1"/>
    </row>
    <row r="33" spans="1:10" x14ac:dyDescent="0.25">
      <c r="A33" s="40">
        <v>12</v>
      </c>
      <c r="B33" s="50" t="s">
        <v>65</v>
      </c>
      <c r="C33" s="41">
        <v>0</v>
      </c>
      <c r="D33" s="39" t="s">
        <v>149</v>
      </c>
      <c r="E33" s="52" t="s">
        <v>68</v>
      </c>
      <c r="F33" s="52" t="s">
        <v>67</v>
      </c>
      <c r="G33" s="52" t="s">
        <v>66</v>
      </c>
      <c r="J33" s="1"/>
    </row>
    <row r="34" spans="1:10" s="19" customFormat="1" x14ac:dyDescent="0.25">
      <c r="B34" s="17"/>
      <c r="C34" s="15"/>
      <c r="D34" s="28"/>
      <c r="E34" s="16"/>
      <c r="F34" s="16"/>
      <c r="G34" s="16"/>
    </row>
    <row r="35" spans="1:10" x14ac:dyDescent="0.25">
      <c r="A35" s="19"/>
      <c r="B35" s="35" t="s">
        <v>13</v>
      </c>
      <c r="C35" s="25">
        <f>SUM(C22:C33)</f>
        <v>7</v>
      </c>
      <c r="D35" s="27"/>
      <c r="E35" s="16"/>
      <c r="F35" s="16"/>
      <c r="G35" s="16"/>
      <c r="J35" s="1"/>
    </row>
    <row r="36" spans="1:10" s="19" customFormat="1" x14ac:dyDescent="0.25">
      <c r="B36" s="35"/>
      <c r="C36" s="55"/>
      <c r="D36" s="28"/>
      <c r="E36" s="16"/>
      <c r="F36" s="16"/>
      <c r="G36" s="16"/>
    </row>
    <row r="37" spans="1:10" ht="43.5" customHeight="1" x14ac:dyDescent="0.2">
      <c r="A37" s="29" t="s">
        <v>15</v>
      </c>
      <c r="B37" s="29" t="s">
        <v>110</v>
      </c>
      <c r="C37" s="34" t="s">
        <v>25</v>
      </c>
      <c r="D37" s="33" t="s">
        <v>12</v>
      </c>
      <c r="E37" s="32"/>
      <c r="F37" s="31" t="s">
        <v>16</v>
      </c>
      <c r="G37" s="1"/>
      <c r="J37" s="1"/>
    </row>
    <row r="38" spans="1:10" x14ac:dyDescent="0.25">
      <c r="A38" s="42" t="s">
        <v>123</v>
      </c>
      <c r="B38" s="38" t="s">
        <v>113</v>
      </c>
      <c r="C38" s="43" t="s">
        <v>116</v>
      </c>
      <c r="D38" s="39"/>
      <c r="E38" s="46"/>
      <c r="F38" s="46"/>
      <c r="G38" s="1"/>
      <c r="J38" s="1"/>
    </row>
    <row r="40" spans="1:10" ht="30.6" customHeight="1" x14ac:dyDescent="0.2">
      <c r="A40" s="29" t="s">
        <v>15</v>
      </c>
      <c r="B40" s="30" t="s">
        <v>114</v>
      </c>
      <c r="C40" s="34" t="s">
        <v>25</v>
      </c>
      <c r="D40" s="33" t="s">
        <v>12</v>
      </c>
      <c r="E40" s="32"/>
      <c r="F40" s="31" t="s">
        <v>16</v>
      </c>
      <c r="G40" s="32"/>
      <c r="J40" s="1"/>
    </row>
    <row r="41" spans="1:10" ht="77.25" customHeight="1" x14ac:dyDescent="0.25">
      <c r="A41" s="36">
        <v>13</v>
      </c>
      <c r="B41" s="17" t="s">
        <v>4</v>
      </c>
      <c r="C41" s="15">
        <v>0</v>
      </c>
      <c r="D41" s="27"/>
      <c r="E41" s="53" t="s">
        <v>76</v>
      </c>
      <c r="F41" s="53" t="s">
        <v>77</v>
      </c>
      <c r="G41" s="53" t="s">
        <v>78</v>
      </c>
      <c r="J41" s="1"/>
    </row>
    <row r="42" spans="1:10" ht="57" x14ac:dyDescent="0.25">
      <c r="A42" s="10">
        <v>14</v>
      </c>
      <c r="B42" s="18" t="s">
        <v>69</v>
      </c>
      <c r="C42" s="11">
        <v>0</v>
      </c>
      <c r="D42" s="27"/>
      <c r="E42" s="54" t="s">
        <v>79</v>
      </c>
      <c r="F42" s="54" t="s">
        <v>80</v>
      </c>
      <c r="G42" s="54" t="s">
        <v>81</v>
      </c>
      <c r="J42" s="1"/>
    </row>
    <row r="43" spans="1:10" ht="71.25" x14ac:dyDescent="0.25">
      <c r="A43" s="36">
        <v>15</v>
      </c>
      <c r="B43" s="37" t="s">
        <v>70</v>
      </c>
      <c r="C43" s="15">
        <v>0</v>
      </c>
      <c r="D43" s="27"/>
      <c r="E43" s="53" t="s">
        <v>82</v>
      </c>
      <c r="F43" s="53" t="s">
        <v>83</v>
      </c>
      <c r="G43" s="53" t="s">
        <v>84</v>
      </c>
      <c r="J43" s="1"/>
    </row>
    <row r="44" spans="1:10" ht="28.5" x14ac:dyDescent="0.25">
      <c r="A44" s="10">
        <v>16</v>
      </c>
      <c r="B44" s="18" t="s">
        <v>71</v>
      </c>
      <c r="C44" s="11">
        <v>0</v>
      </c>
      <c r="D44" s="27"/>
      <c r="E44" s="54" t="s">
        <v>85</v>
      </c>
      <c r="F44" s="54" t="s">
        <v>86</v>
      </c>
      <c r="G44" s="54" t="s">
        <v>87</v>
      </c>
      <c r="J44" s="1"/>
    </row>
    <row r="45" spans="1:10" ht="57" x14ac:dyDescent="0.25">
      <c r="A45" s="36">
        <v>17</v>
      </c>
      <c r="B45" s="37" t="s">
        <v>72</v>
      </c>
      <c r="C45" s="15">
        <v>0</v>
      </c>
      <c r="D45" s="27"/>
      <c r="E45" s="53" t="s">
        <v>88</v>
      </c>
      <c r="F45" s="53" t="s">
        <v>89</v>
      </c>
      <c r="G45" s="53" t="s">
        <v>90</v>
      </c>
      <c r="J45" s="1"/>
    </row>
    <row r="46" spans="1:10" s="19" customFormat="1" ht="123" customHeight="1" x14ac:dyDescent="0.25">
      <c r="A46" s="10">
        <v>18</v>
      </c>
      <c r="B46" s="18" t="s">
        <v>73</v>
      </c>
      <c r="C46" s="11">
        <v>0</v>
      </c>
      <c r="D46" s="27"/>
      <c r="E46" s="54" t="s">
        <v>91</v>
      </c>
      <c r="F46" s="54" t="s">
        <v>92</v>
      </c>
      <c r="G46" s="54" t="s">
        <v>93</v>
      </c>
    </row>
    <row r="47" spans="1:10" ht="71.25" x14ac:dyDescent="0.25">
      <c r="A47" s="36">
        <v>19</v>
      </c>
      <c r="B47" s="37" t="s">
        <v>74</v>
      </c>
      <c r="C47" s="15">
        <v>0</v>
      </c>
      <c r="D47" s="27"/>
      <c r="E47" s="53" t="s">
        <v>96</v>
      </c>
      <c r="F47" s="53" t="s">
        <v>95</v>
      </c>
      <c r="G47" s="53" t="s">
        <v>94</v>
      </c>
      <c r="J47" s="1"/>
    </row>
    <row r="48" spans="1:10" ht="85.5" x14ac:dyDescent="0.25">
      <c r="A48" s="10">
        <v>20</v>
      </c>
      <c r="B48" s="18" t="s">
        <v>75</v>
      </c>
      <c r="C48" s="11">
        <v>0</v>
      </c>
      <c r="D48" s="27"/>
      <c r="E48" s="54" t="s">
        <v>97</v>
      </c>
      <c r="F48" s="54" t="s">
        <v>98</v>
      </c>
      <c r="G48" s="54" t="s">
        <v>99</v>
      </c>
      <c r="J48" s="1"/>
    </row>
    <row r="49" spans="1:10" x14ac:dyDescent="0.25">
      <c r="A49" s="19"/>
      <c r="B49" s="19"/>
      <c r="D49" s="28"/>
      <c r="E49" s="16"/>
      <c r="F49" s="16"/>
      <c r="G49" s="16"/>
      <c r="J49" s="1"/>
    </row>
    <row r="50" spans="1:10" x14ac:dyDescent="0.25">
      <c r="A50" s="19"/>
      <c r="B50" s="35" t="s">
        <v>13</v>
      </c>
      <c r="C50" s="24">
        <f>SUM(C41:C48)</f>
        <v>0</v>
      </c>
      <c r="D50" s="27"/>
      <c r="E50" s="16"/>
      <c r="F50" s="16"/>
      <c r="G50" s="16"/>
      <c r="J50" s="1"/>
    </row>
    <row r="51" spans="1:10" x14ac:dyDescent="0.25">
      <c r="A51" s="19"/>
      <c r="B51" s="19"/>
      <c r="C51" s="25"/>
      <c r="D51" s="27"/>
      <c r="E51" s="16"/>
      <c r="F51" s="16"/>
      <c r="G51" s="16"/>
      <c r="J51" s="1"/>
    </row>
    <row r="52" spans="1:10" x14ac:dyDescent="0.25">
      <c r="A52" s="19"/>
      <c r="B52" s="35" t="s">
        <v>20</v>
      </c>
      <c r="C52" s="24">
        <f>C35+C50</f>
        <v>7</v>
      </c>
      <c r="D52" s="27"/>
      <c r="E52" s="16"/>
      <c r="F52" s="16"/>
      <c r="G52" s="16"/>
      <c r="J52" s="1"/>
    </row>
    <row r="53" spans="1:10" x14ac:dyDescent="0.25">
      <c r="A53" s="19"/>
      <c r="B53" s="19"/>
    </row>
    <row r="54" spans="1:10" ht="14.25" x14ac:dyDescent="0.2">
      <c r="E54" s="20"/>
      <c r="F54" s="1"/>
      <c r="J54" s="1"/>
    </row>
    <row r="55" spans="1:10" ht="14.25" x14ac:dyDescent="0.2">
      <c r="E55" s="21"/>
      <c r="F55" s="21"/>
      <c r="J55" s="1"/>
    </row>
    <row r="82" spans="1:10" ht="15" customHeight="1" x14ac:dyDescent="0.25"/>
    <row r="83" spans="1:10" ht="15" customHeight="1" x14ac:dyDescent="0.25"/>
    <row r="84" spans="1:10" ht="15" customHeight="1" x14ac:dyDescent="0.25"/>
    <row r="85" spans="1:10" ht="15" customHeight="1" x14ac:dyDescent="0.25"/>
    <row r="86" spans="1:10" ht="15" customHeight="1" x14ac:dyDescent="0.25">
      <c r="A86" s="2">
        <v>0</v>
      </c>
      <c r="B86" s="2" t="s">
        <v>23</v>
      </c>
      <c r="C86" s="3" t="s">
        <v>112</v>
      </c>
      <c r="D86" s="16" t="s">
        <v>115</v>
      </c>
      <c r="J86" s="1"/>
    </row>
    <row r="87" spans="1:10" ht="15" customHeight="1" x14ac:dyDescent="0.25">
      <c r="A87" s="2">
        <v>1</v>
      </c>
      <c r="B87" s="2" t="s">
        <v>24</v>
      </c>
      <c r="C87" s="3" t="s">
        <v>111</v>
      </c>
      <c r="D87" s="16" t="s">
        <v>116</v>
      </c>
      <c r="J87" s="1"/>
    </row>
    <row r="88" spans="1:10" ht="15" customHeight="1" x14ac:dyDescent="0.25">
      <c r="A88" s="2">
        <v>2</v>
      </c>
      <c r="J88" s="1"/>
    </row>
    <row r="89" spans="1:10" ht="15" customHeight="1" x14ac:dyDescent="0.25"/>
    <row r="90" spans="1:10" ht="15" customHeight="1" x14ac:dyDescent="0.2">
      <c r="A90" s="12" t="s">
        <v>14</v>
      </c>
      <c r="B90" s="12"/>
      <c r="C90" s="13"/>
      <c r="E90" s="22">
        <v>7</v>
      </c>
      <c r="F90" s="21">
        <f>E90*2</f>
        <v>14</v>
      </c>
      <c r="G90" s="4" t="s">
        <v>7</v>
      </c>
      <c r="J90" s="1"/>
    </row>
    <row r="91" spans="1:10" ht="15" customHeight="1" x14ac:dyDescent="0.2">
      <c r="A91" s="12"/>
      <c r="B91" s="12">
        <f>IF(C22=0, 0,C22)</f>
        <v>1</v>
      </c>
      <c r="C91" s="13">
        <f t="shared" ref="C91:C92" si="0">IF(B91=0, 4,B91)</f>
        <v>1</v>
      </c>
      <c r="E91" s="23">
        <v>16</v>
      </c>
      <c r="F91" s="21">
        <f t="shared" ref="F91:F92" si="1">E91*2</f>
        <v>32</v>
      </c>
      <c r="G91" s="4" t="s">
        <v>6</v>
      </c>
      <c r="J91" s="1"/>
    </row>
    <row r="92" spans="1:10" ht="15" customHeight="1" x14ac:dyDescent="0.2">
      <c r="A92" s="12"/>
      <c r="B92" s="12">
        <f>IF(C23=0, 0,C23)</f>
        <v>2</v>
      </c>
      <c r="C92" s="13">
        <f t="shared" si="0"/>
        <v>2</v>
      </c>
      <c r="E92" s="23">
        <v>5</v>
      </c>
      <c r="F92" s="21">
        <f t="shared" si="1"/>
        <v>10</v>
      </c>
      <c r="G92" s="4" t="s">
        <v>5</v>
      </c>
      <c r="J92" s="1"/>
    </row>
    <row r="93" spans="1:10" ht="15" customHeight="1" x14ac:dyDescent="0.2">
      <c r="A93" s="12"/>
      <c r="B93" s="12">
        <f>IF(C24=0, 0,C24)</f>
        <v>1</v>
      </c>
      <c r="C93" s="13">
        <f>IF(B93=0, 4,B93)</f>
        <v>1</v>
      </c>
      <c r="E93" s="14"/>
      <c r="J93" s="1"/>
    </row>
    <row r="94" spans="1:10" ht="15" customHeight="1" x14ac:dyDescent="0.2">
      <c r="A94" s="12"/>
      <c r="B94" s="12">
        <f>IF(C25=0, 0,C25)</f>
        <v>1</v>
      </c>
      <c r="C94" s="13">
        <f>IF(B94=0, 4,B94)</f>
        <v>1</v>
      </c>
      <c r="E94" s="14"/>
      <c r="J94" s="1"/>
    </row>
    <row r="95" spans="1:10" ht="15" customHeight="1" x14ac:dyDescent="0.2">
      <c r="A95" s="12"/>
      <c r="B95" s="12" t="e">
        <f>IF(C95=1,C100,C95)</f>
        <v>#REF!</v>
      </c>
      <c r="C95" s="13">
        <f>IF(SUM(B91:B94)&lt;&gt;SUM(C91:C94),"unacceptable",1)</f>
        <v>1</v>
      </c>
      <c r="E95" s="14"/>
      <c r="J95" s="1"/>
    </row>
    <row r="96" spans="1:10" ht="15" customHeight="1" x14ac:dyDescent="0.2">
      <c r="A96" s="12"/>
      <c r="B96" s="12"/>
      <c r="C96" s="13"/>
      <c r="E96" s="14"/>
      <c r="J96" s="1"/>
    </row>
    <row r="97" spans="1:10" ht="15" customHeight="1" x14ac:dyDescent="0.2">
      <c r="A97" s="12"/>
      <c r="B97" s="12"/>
      <c r="C97" s="13" t="e">
        <f>IF(B99="medium",0,1)</f>
        <v>#REF!</v>
      </c>
      <c r="E97" s="14"/>
      <c r="J97" s="1"/>
    </row>
    <row r="98" spans="1:10" ht="15" customHeight="1" x14ac:dyDescent="0.2">
      <c r="A98" s="12"/>
      <c r="B98" s="12" t="e">
        <f>IF(#REF!&gt;10, "High",B102)</f>
        <v>#REF!</v>
      </c>
      <c r="C98" s="13" t="e">
        <f>IF(B98= "High",0,1)</f>
        <v>#REF!</v>
      </c>
      <c r="E98" s="14"/>
      <c r="J98" s="1"/>
    </row>
    <row r="99" spans="1:10" ht="15" customHeight="1" x14ac:dyDescent="0.2">
      <c r="A99" s="12"/>
      <c r="B99" s="12" t="e">
        <f>IF(#REF!&gt;6, "Medium","Low")</f>
        <v>#REF!</v>
      </c>
      <c r="C99" s="13" t="e">
        <f>IF(C98=1,B99,1)</f>
        <v>#REF!</v>
      </c>
      <c r="E99" s="14"/>
      <c r="J99" s="1"/>
    </row>
    <row r="100" spans="1:10" ht="15" customHeight="1" x14ac:dyDescent="0.2">
      <c r="A100" s="12"/>
      <c r="B100" s="12"/>
      <c r="C100" s="13" t="e">
        <f>IF(C98+C97=1,B99,B98)</f>
        <v>#REF!</v>
      </c>
      <c r="E100" s="14"/>
      <c r="J100" s="1"/>
    </row>
    <row r="101" spans="1:10" ht="15" customHeight="1" x14ac:dyDescent="0.2">
      <c r="A101" s="12"/>
      <c r="B101" s="12"/>
      <c r="C101" s="13"/>
      <c r="E101" s="14"/>
      <c r="J101" s="1"/>
    </row>
    <row r="102" spans="1:10" ht="15" customHeight="1" x14ac:dyDescent="0.2">
      <c r="A102" s="12"/>
      <c r="B102" s="12" t="s">
        <v>22</v>
      </c>
      <c r="C102" s="13"/>
      <c r="E102" s="13">
        <f>IF(C95="unacceptable",0,1)</f>
        <v>1</v>
      </c>
      <c r="J102" s="1"/>
    </row>
    <row r="103" spans="1:10" ht="15" customHeight="1" x14ac:dyDescent="0.25"/>
    <row r="104" spans="1:10" ht="15" customHeight="1" x14ac:dyDescent="0.25"/>
    <row r="105" spans="1:10" ht="15" customHeight="1" x14ac:dyDescent="0.2">
      <c r="A105" s="1" t="s">
        <v>18</v>
      </c>
      <c r="J105" s="1"/>
    </row>
    <row r="106" spans="1:10" ht="15" customHeight="1" x14ac:dyDescent="0.25"/>
    <row r="107" spans="1:10" ht="15" customHeight="1" x14ac:dyDescent="0.2">
      <c r="A107" s="12"/>
      <c r="B107" s="12">
        <f>IF(C31=0, 0,C31)</f>
        <v>0</v>
      </c>
      <c r="C107" s="13">
        <f t="shared" ref="C107:C112" si="2">IF(B107=0, 4,B107)</f>
        <v>4</v>
      </c>
      <c r="E107" s="14"/>
      <c r="J107" s="1"/>
    </row>
    <row r="108" spans="1:10" ht="15" customHeight="1" x14ac:dyDescent="0.2">
      <c r="A108" s="12"/>
      <c r="B108" s="12">
        <f>IF(C32=0, 0,C32)</f>
        <v>2</v>
      </c>
      <c r="C108" s="13">
        <f t="shared" si="2"/>
        <v>2</v>
      </c>
      <c r="E108" s="14"/>
      <c r="J108" s="1"/>
    </row>
    <row r="109" spans="1:10" ht="15" customHeight="1" x14ac:dyDescent="0.2">
      <c r="A109" s="12"/>
      <c r="B109" s="12" t="e">
        <f>IF(#REF!=0, 0,#REF!)</f>
        <v>#REF!</v>
      </c>
      <c r="C109" s="13" t="e">
        <f t="shared" si="2"/>
        <v>#REF!</v>
      </c>
      <c r="E109" s="14"/>
      <c r="J109" s="1"/>
    </row>
    <row r="110" spans="1:10" ht="15" customHeight="1" x14ac:dyDescent="0.2">
      <c r="A110" s="12"/>
      <c r="B110" s="12" t="e">
        <f>IF(#REF!=0, 0,#REF!)</f>
        <v>#REF!</v>
      </c>
      <c r="C110" s="13" t="e">
        <f t="shared" si="2"/>
        <v>#REF!</v>
      </c>
      <c r="E110" s="14"/>
      <c r="J110" s="1"/>
    </row>
    <row r="111" spans="1:10" ht="15" customHeight="1" x14ac:dyDescent="0.2">
      <c r="A111" s="12"/>
      <c r="B111" s="12" t="e">
        <f>IF(#REF!=0, 0,#REF!)</f>
        <v>#REF!</v>
      </c>
      <c r="C111" s="13" t="e">
        <f t="shared" si="2"/>
        <v>#REF!</v>
      </c>
      <c r="E111" s="14"/>
      <c r="J111" s="1"/>
    </row>
    <row r="112" spans="1:10" ht="15" customHeight="1" x14ac:dyDescent="0.2">
      <c r="A112" s="12"/>
      <c r="B112" s="12" t="e">
        <f>IF(#REF!=0, 0,#REF!)</f>
        <v>#REF!</v>
      </c>
      <c r="C112" s="13" t="e">
        <f t="shared" si="2"/>
        <v>#REF!</v>
      </c>
      <c r="E112" s="14"/>
      <c r="J112" s="1"/>
    </row>
    <row r="113" spans="1:10" ht="15" customHeight="1" x14ac:dyDescent="0.2">
      <c r="A113" s="12"/>
      <c r="B113" s="12" t="e">
        <f>IF(#REF!=0, 0,#REF!)</f>
        <v>#REF!</v>
      </c>
      <c r="C113" s="13" t="e">
        <f>IF(B113=0, 4,B113)</f>
        <v>#REF!</v>
      </c>
      <c r="E113" s="14"/>
      <c r="J113" s="1"/>
    </row>
    <row r="114" spans="1:10" ht="15" customHeight="1" x14ac:dyDescent="0.2">
      <c r="A114" s="12"/>
      <c r="B114" s="12"/>
      <c r="C114" s="13"/>
      <c r="E114" s="14"/>
      <c r="J114" s="1"/>
    </row>
    <row r="115" spans="1:10" ht="15" customHeight="1" x14ac:dyDescent="0.2">
      <c r="A115" s="12"/>
      <c r="B115" s="12" t="e">
        <f>IF(C115=1,C120,C115)</f>
        <v>#REF!</v>
      </c>
      <c r="C115" s="13" t="e">
        <f>IF(SUM(B107:B113)&lt;&gt;SUM(C107:C113),"unacceptable",1)</f>
        <v>#REF!</v>
      </c>
      <c r="E115" s="14"/>
      <c r="J115" s="1"/>
    </row>
    <row r="116" spans="1:10" ht="15" customHeight="1" x14ac:dyDescent="0.2">
      <c r="A116" s="12"/>
      <c r="B116" s="12"/>
      <c r="C116" s="13"/>
      <c r="E116" s="14"/>
      <c r="J116" s="1"/>
    </row>
    <row r="117" spans="1:10" ht="15" customHeight="1" x14ac:dyDescent="0.2">
      <c r="A117" s="12"/>
      <c r="B117" s="12"/>
      <c r="C117" s="13">
        <f>IF(B119="medium",0,1)</f>
        <v>1</v>
      </c>
      <c r="E117" s="14"/>
      <c r="J117" s="1"/>
    </row>
    <row r="118" spans="1:10" ht="15" customHeight="1" x14ac:dyDescent="0.2">
      <c r="A118" s="12"/>
      <c r="B118" s="12" t="str">
        <f>IF(C35&gt;24, "High",B122)</f>
        <v>Low</v>
      </c>
      <c r="C118" s="13">
        <f>IF(B118= "High",0,1)</f>
        <v>1</v>
      </c>
      <c r="E118" s="14"/>
      <c r="J118" s="1"/>
    </row>
    <row r="119" spans="1:10" ht="15" customHeight="1" x14ac:dyDescent="0.2">
      <c r="A119" s="12"/>
      <c r="B119" s="12" t="str">
        <f>IF(C35&gt;14, "Medium","Low")</f>
        <v>Low</v>
      </c>
      <c r="C119" s="13" t="str">
        <f>IF(C118=1,B119,1)</f>
        <v>Low</v>
      </c>
      <c r="E119" s="14"/>
      <c r="J119" s="1"/>
    </row>
    <row r="120" spans="1:10" ht="15" customHeight="1" x14ac:dyDescent="0.2">
      <c r="A120" s="12"/>
      <c r="B120" s="12"/>
      <c r="C120" s="13" t="str">
        <f>IF(C118+C117=1,B119,B118)</f>
        <v>Low</v>
      </c>
      <c r="E120" s="14"/>
      <c r="J120" s="1"/>
    </row>
    <row r="121" spans="1:10" ht="15" customHeight="1" x14ac:dyDescent="0.2">
      <c r="A121" s="12"/>
      <c r="B121" s="12"/>
      <c r="C121" s="13"/>
      <c r="E121" s="14"/>
      <c r="J121" s="1"/>
    </row>
    <row r="122" spans="1:10" ht="15" customHeight="1" x14ac:dyDescent="0.2">
      <c r="A122" s="12"/>
      <c r="B122" s="12" t="s">
        <v>22</v>
      </c>
      <c r="C122" s="13"/>
      <c r="E122" s="14"/>
      <c r="J122" s="1"/>
    </row>
    <row r="123" spans="1:10" ht="15" customHeight="1" x14ac:dyDescent="0.2">
      <c r="E123" s="13" t="e">
        <f>IF(C115="unacceptable",0,1)</f>
        <v>#REF!</v>
      </c>
      <c r="J123" s="1"/>
    </row>
    <row r="124" spans="1:10" ht="15" customHeight="1" x14ac:dyDescent="0.25"/>
    <row r="125" spans="1:10" ht="15" customHeight="1" x14ac:dyDescent="0.2">
      <c r="A125" s="12" t="s">
        <v>19</v>
      </c>
      <c r="B125" s="12"/>
      <c r="C125" s="13"/>
      <c r="E125" s="14"/>
      <c r="J125" s="1"/>
    </row>
    <row r="126" spans="1:10" ht="15" customHeight="1" x14ac:dyDescent="0.2">
      <c r="A126" s="12"/>
      <c r="B126" s="12">
        <f>IF(C43=0, 0,C43)</f>
        <v>0</v>
      </c>
      <c r="C126" s="13">
        <f t="shared" ref="C126:C128" si="3">IF(B126=0, 4,B126)</f>
        <v>4</v>
      </c>
      <c r="E126" s="14"/>
      <c r="J126" s="1"/>
    </row>
    <row r="127" spans="1:10" ht="15" customHeight="1" x14ac:dyDescent="0.2">
      <c r="A127" s="12"/>
      <c r="B127" s="12">
        <f>IF(C45=0, 0,C45)</f>
        <v>0</v>
      </c>
      <c r="C127" s="13">
        <f t="shared" si="3"/>
        <v>4</v>
      </c>
      <c r="E127" s="14"/>
      <c r="J127" s="1"/>
    </row>
    <row r="128" spans="1:10" ht="15" customHeight="1" x14ac:dyDescent="0.2">
      <c r="A128" s="12"/>
      <c r="B128" s="12">
        <f>IF(C42=0, 0,C42)</f>
        <v>0</v>
      </c>
      <c r="C128" s="13">
        <f t="shared" si="3"/>
        <v>4</v>
      </c>
      <c r="E128" s="14"/>
      <c r="J128" s="1"/>
    </row>
    <row r="129" spans="1:10" ht="15" customHeight="1" x14ac:dyDescent="0.2">
      <c r="A129" s="12"/>
      <c r="B129" s="12"/>
      <c r="C129" s="13"/>
      <c r="E129" s="14"/>
      <c r="J129" s="1"/>
    </row>
    <row r="130" spans="1:10" ht="15" customHeight="1" x14ac:dyDescent="0.2">
      <c r="A130" s="12"/>
      <c r="B130" s="12" t="str">
        <f>IF(C130=1,C135,C130)</f>
        <v>unacceptable</v>
      </c>
      <c r="C130" s="13" t="str">
        <f>IF(SUM(B126:B128)&lt;&gt;SUM(C126:C128),"unacceptable",1)</f>
        <v>unacceptable</v>
      </c>
      <c r="E130" s="14"/>
      <c r="J130" s="1"/>
    </row>
    <row r="131" spans="1:10" ht="15" customHeight="1" x14ac:dyDescent="0.2">
      <c r="A131" s="12"/>
      <c r="B131" s="12"/>
      <c r="C131" s="13"/>
      <c r="E131" s="14"/>
      <c r="J131" s="1"/>
    </row>
    <row r="132" spans="1:10" ht="15" customHeight="1" x14ac:dyDescent="0.2">
      <c r="A132" s="12"/>
      <c r="B132" s="12"/>
      <c r="C132" s="13">
        <f>IF(B134="medium",0,1)</f>
        <v>1</v>
      </c>
      <c r="E132" s="14"/>
      <c r="J132" s="1"/>
    </row>
    <row r="133" spans="1:10" ht="15" customHeight="1" x14ac:dyDescent="0.2">
      <c r="A133" s="12"/>
      <c r="B133" s="12" t="str">
        <f>IF(C50&gt;9, "High",B137)</f>
        <v>Low</v>
      </c>
      <c r="C133" s="13">
        <f>IF(B133= "High",0,1)</f>
        <v>1</v>
      </c>
      <c r="E133" s="14"/>
      <c r="J133" s="1"/>
    </row>
    <row r="134" spans="1:10" ht="15" customHeight="1" x14ac:dyDescent="0.2">
      <c r="A134" s="12"/>
      <c r="B134" s="12" t="str">
        <f>IF(C50&gt;5, "Medium","Low")</f>
        <v>Low</v>
      </c>
      <c r="C134" s="13" t="str">
        <f>IF(C133=1,B134,1)</f>
        <v>Low</v>
      </c>
      <c r="E134" s="14"/>
      <c r="J134" s="1"/>
    </row>
    <row r="135" spans="1:10" ht="15" customHeight="1" x14ac:dyDescent="0.2">
      <c r="A135" s="12"/>
      <c r="B135" s="12"/>
      <c r="C135" s="13" t="str">
        <f>IF(C133+C132=1,B134,B133)</f>
        <v>Low</v>
      </c>
      <c r="E135" s="14"/>
      <c r="J135" s="1"/>
    </row>
    <row r="136" spans="1:10" ht="15" customHeight="1" x14ac:dyDescent="0.2">
      <c r="A136" s="12"/>
      <c r="B136" s="12"/>
      <c r="C136" s="13"/>
      <c r="E136" s="14"/>
      <c r="J136" s="1"/>
    </row>
    <row r="137" spans="1:10" ht="15" customHeight="1" x14ac:dyDescent="0.2">
      <c r="A137" s="12"/>
      <c r="B137" s="12" t="s">
        <v>22</v>
      </c>
      <c r="C137" s="13"/>
      <c r="E137" s="13">
        <f>IF(C130="unacceptable",0,1)</f>
        <v>0</v>
      </c>
      <c r="J137" s="1"/>
    </row>
    <row r="138" spans="1:10" ht="15" customHeight="1" x14ac:dyDescent="0.2">
      <c r="E138" s="13" t="e">
        <f>IF(E137+E123+E102&lt;3,"Overall quality assessment not to be penalized for failing an indiviual criteria which should be assessed independently",0)</f>
        <v>#REF!</v>
      </c>
      <c r="J138" s="1"/>
    </row>
    <row r="139" spans="1:10" ht="15" customHeight="1" x14ac:dyDescent="0.25"/>
    <row r="140" spans="1:10" ht="15" customHeight="1" x14ac:dyDescent="0.25"/>
    <row r="141" spans="1:10" ht="15" customHeight="1" x14ac:dyDescent="0.25"/>
    <row r="142" spans="1:10" ht="15" customHeight="1" x14ac:dyDescent="0.25"/>
    <row r="143" spans="1:10" ht="15" customHeight="1" x14ac:dyDescent="0.2">
      <c r="A143" s="12" t="s">
        <v>21</v>
      </c>
      <c r="B143" s="12"/>
      <c r="C143" s="13"/>
      <c r="E143" s="14"/>
      <c r="J143" s="1"/>
    </row>
    <row r="144" spans="1:10" ht="15" customHeight="1" x14ac:dyDescent="0.2">
      <c r="A144" s="12"/>
      <c r="B144" s="12"/>
      <c r="C144" s="13"/>
      <c r="E144" s="14"/>
      <c r="J144" s="1"/>
    </row>
    <row r="145" spans="1:10" ht="15" customHeight="1" x14ac:dyDescent="0.2">
      <c r="A145" s="12"/>
      <c r="B145" s="12"/>
      <c r="C145" s="13"/>
      <c r="E145" s="14"/>
      <c r="J145" s="1"/>
    </row>
    <row r="146" spans="1:10" ht="15" customHeight="1" x14ac:dyDescent="0.2">
      <c r="A146" s="12"/>
      <c r="B146" s="12"/>
      <c r="C146" s="13"/>
      <c r="E146" s="14"/>
      <c r="J146" s="1"/>
    </row>
    <row r="147" spans="1:10" ht="15" customHeight="1" x14ac:dyDescent="0.2">
      <c r="A147" s="12"/>
      <c r="B147" s="12"/>
      <c r="C147" s="13"/>
      <c r="E147" s="14"/>
      <c r="J147" s="1"/>
    </row>
    <row r="148" spans="1:10" ht="15" customHeight="1" x14ac:dyDescent="0.2">
      <c r="A148" s="12"/>
      <c r="B148" s="12"/>
      <c r="C148" s="13"/>
      <c r="E148" s="14"/>
      <c r="J148" s="1"/>
    </row>
    <row r="149" spans="1:10" ht="15" customHeight="1" x14ac:dyDescent="0.2">
      <c r="A149" s="12"/>
      <c r="B149" s="12"/>
      <c r="C149" s="13"/>
      <c r="E149" s="14"/>
      <c r="J149" s="1"/>
    </row>
    <row r="150" spans="1:10" ht="15" customHeight="1" x14ac:dyDescent="0.2">
      <c r="A150" s="12"/>
      <c r="B150" s="12"/>
      <c r="C150" s="13">
        <f>IF(B152="medium",0,1)</f>
        <v>1</v>
      </c>
      <c r="E150" s="14"/>
      <c r="J150" s="1"/>
    </row>
    <row r="151" spans="1:10" ht="15" customHeight="1" x14ac:dyDescent="0.2">
      <c r="A151" s="12"/>
      <c r="B151" s="12" t="str">
        <f>IF(C52&gt;44, "High",B152)</f>
        <v>Poor</v>
      </c>
      <c r="C151" s="13">
        <f>IF(B151= "High",0,1)</f>
        <v>1</v>
      </c>
      <c r="E151" s="14"/>
      <c r="J151" s="1"/>
    </row>
    <row r="152" spans="1:10" ht="15" customHeight="1" x14ac:dyDescent="0.2">
      <c r="A152" s="12"/>
      <c r="B152" s="12" t="str">
        <f>IF(C52&gt;27, "Medium",B155)</f>
        <v>Poor</v>
      </c>
      <c r="C152" s="13" t="str">
        <f>IF(C151=1,B152,1)</f>
        <v>Poor</v>
      </c>
      <c r="E152" s="14"/>
      <c r="J152" s="1"/>
    </row>
    <row r="153" spans="1:10" ht="15" customHeight="1" x14ac:dyDescent="0.2">
      <c r="A153" s="12"/>
      <c r="B153" s="12"/>
      <c r="C153" s="13" t="str">
        <f>IF(C151+C150=1,B152,B151)</f>
        <v>Poor</v>
      </c>
      <c r="E153" s="14"/>
      <c r="J153" s="1"/>
    </row>
    <row r="154" spans="1:10" ht="15" customHeight="1" x14ac:dyDescent="0.2">
      <c r="A154" s="12"/>
      <c r="B154" s="12"/>
      <c r="C154" s="13"/>
      <c r="E154" s="14"/>
      <c r="J154" s="1"/>
    </row>
    <row r="155" spans="1:10" ht="15" customHeight="1" x14ac:dyDescent="0.2">
      <c r="A155" s="12"/>
      <c r="B155" s="12" t="s">
        <v>17</v>
      </c>
      <c r="C155" s="13"/>
      <c r="E155" s="13"/>
      <c r="J155" s="1"/>
    </row>
    <row r="156" spans="1:10" ht="15" customHeight="1" x14ac:dyDescent="0.2">
      <c r="E156" s="13"/>
      <c r="J156" s="1"/>
    </row>
  </sheetData>
  <dataValidations count="3">
    <dataValidation type="list" allowBlank="1" showInputMessage="1" showErrorMessage="1" sqref="C38" xr:uid="{CED5C784-1291-4158-B15D-6AB3096597D6}">
      <formula1>$D$86:$D$87</formula1>
    </dataValidation>
    <dataValidation type="list" allowBlank="1" showInputMessage="1" showErrorMessage="1" sqref="C13:C18" xr:uid="{0904E35C-EB6B-49F1-9F1E-A7369A627C19}">
      <formula1>$C$86:$C$87</formula1>
    </dataValidation>
    <dataValidation type="list" allowBlank="1" showInputMessage="1" showErrorMessage="1" sqref="C22:C33 C41:C48" xr:uid="{F426E968-0289-492E-8A5B-E53FFFF24029}">
      <formula1>$A$86:$A$88</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71FA8-6D57-4C75-9ADD-27EAF3C75198}">
  <dimension ref="A1:J156"/>
  <sheetViews>
    <sheetView topLeftCell="A28" zoomScale="75" zoomScaleNormal="75" workbookViewId="0">
      <selection activeCell="D33" sqref="D33"/>
    </sheetView>
  </sheetViews>
  <sheetFormatPr baseColWidth="10" defaultColWidth="8.7109375" defaultRowHeight="15" x14ac:dyDescent="0.25"/>
  <cols>
    <col min="1" max="1" width="8.7109375" style="1"/>
    <col min="2" max="2" width="51.5703125" style="1" customWidth="1"/>
    <col min="3" max="3" width="35.140625" style="3" customWidth="1"/>
    <col min="4" max="4" width="57.140625" style="16" customWidth="1"/>
    <col min="5" max="5" width="37.42578125" style="4" customWidth="1"/>
    <col min="6" max="6" width="46.42578125" style="4" customWidth="1"/>
    <col min="7" max="7" width="51.5703125" style="4" customWidth="1"/>
    <col min="8" max="9" width="1.42578125" style="1" customWidth="1"/>
    <col min="10" max="10" width="9.140625" customWidth="1"/>
    <col min="11" max="16384" width="8.7109375" style="1"/>
  </cols>
  <sheetData>
    <row r="1" spans="1:10" x14ac:dyDescent="0.25">
      <c r="B1" s="2" t="s">
        <v>107</v>
      </c>
    </row>
    <row r="2" spans="1:10" ht="14.25" x14ac:dyDescent="0.2">
      <c r="B2" s="5" t="s">
        <v>108</v>
      </c>
      <c r="J2" s="1"/>
    </row>
    <row r="3" spans="1:10" x14ac:dyDescent="0.25">
      <c r="C3" s="26"/>
      <c r="D3" s="7"/>
      <c r="E3" s="8"/>
      <c r="F3" s="8"/>
      <c r="G3" s="8"/>
      <c r="J3" s="1"/>
    </row>
    <row r="4" spans="1:10" x14ac:dyDescent="0.25">
      <c r="B4" s="2" t="s">
        <v>8</v>
      </c>
      <c r="D4" s="1"/>
      <c r="J4" s="1"/>
    </row>
    <row r="5" spans="1:10" ht="14.25" x14ac:dyDescent="0.2">
      <c r="B5" s="5" t="s">
        <v>9</v>
      </c>
      <c r="J5" s="1"/>
    </row>
    <row r="6" spans="1:10" x14ac:dyDescent="0.25">
      <c r="C6" s="26" t="s">
        <v>153</v>
      </c>
      <c r="D6" s="7"/>
      <c r="E6" s="8"/>
      <c r="F6" s="8"/>
      <c r="G6" s="8"/>
      <c r="J6" s="1"/>
    </row>
    <row r="7" spans="1:10" ht="14.25" x14ac:dyDescent="0.2">
      <c r="B7" s="5" t="s">
        <v>10</v>
      </c>
      <c r="J7" s="1"/>
    </row>
    <row r="8" spans="1:10" x14ac:dyDescent="0.25">
      <c r="C8" s="6" t="s">
        <v>154</v>
      </c>
      <c r="D8" s="7"/>
      <c r="E8" s="8"/>
      <c r="F8" s="8"/>
      <c r="G8" s="8"/>
      <c r="J8" s="1"/>
    </row>
    <row r="9" spans="1:10" ht="14.25" x14ac:dyDescent="0.2">
      <c r="B9" s="5" t="s">
        <v>11</v>
      </c>
      <c r="J9" s="1"/>
    </row>
    <row r="10" spans="1:10" x14ac:dyDescent="0.25">
      <c r="C10" s="6" t="s">
        <v>155</v>
      </c>
      <c r="D10" s="7"/>
      <c r="E10" s="8"/>
      <c r="F10" s="8"/>
      <c r="G10" s="8"/>
      <c r="J10" s="1"/>
    </row>
    <row r="11" spans="1:10" s="19" customFormat="1" x14ac:dyDescent="0.25">
      <c r="C11" s="36"/>
      <c r="D11" s="15"/>
      <c r="E11" s="16"/>
      <c r="F11" s="16"/>
      <c r="G11" s="16"/>
    </row>
    <row r="12" spans="1:10" ht="43.5" customHeight="1" x14ac:dyDescent="0.2">
      <c r="A12" s="29" t="s">
        <v>15</v>
      </c>
      <c r="B12" s="29" t="s">
        <v>109</v>
      </c>
      <c r="C12" s="34" t="s">
        <v>25</v>
      </c>
      <c r="D12" s="33" t="s">
        <v>12</v>
      </c>
      <c r="E12" s="32"/>
      <c r="F12" s="31" t="s">
        <v>16</v>
      </c>
      <c r="G12" s="1"/>
      <c r="J12" s="1"/>
    </row>
    <row r="13" spans="1:10" x14ac:dyDescent="0.25">
      <c r="A13" s="42" t="s">
        <v>117</v>
      </c>
      <c r="B13" s="38" t="s">
        <v>101</v>
      </c>
      <c r="C13" s="43" t="s">
        <v>112</v>
      </c>
      <c r="D13" s="39" t="s">
        <v>161</v>
      </c>
      <c r="E13" s="46"/>
      <c r="F13" s="46"/>
      <c r="G13" s="1"/>
      <c r="J13" s="1"/>
    </row>
    <row r="14" spans="1:10" x14ac:dyDescent="0.25">
      <c r="A14" s="40" t="s">
        <v>118</v>
      </c>
      <c r="B14" s="47" t="s">
        <v>102</v>
      </c>
      <c r="C14" s="41" t="s">
        <v>112</v>
      </c>
      <c r="D14" s="39" t="s">
        <v>162</v>
      </c>
      <c r="E14" s="46"/>
      <c r="F14" s="46"/>
      <c r="G14" s="1"/>
      <c r="J14" s="1"/>
    </row>
    <row r="15" spans="1:10" x14ac:dyDescent="0.25">
      <c r="A15" s="42" t="s">
        <v>119</v>
      </c>
      <c r="B15" s="38" t="s">
        <v>103</v>
      </c>
      <c r="C15" s="43" t="s">
        <v>112</v>
      </c>
      <c r="D15" s="39" t="s">
        <v>156</v>
      </c>
      <c r="E15" s="46"/>
      <c r="F15" s="46"/>
      <c r="G15" s="1"/>
      <c r="J15" s="1"/>
    </row>
    <row r="16" spans="1:10" x14ac:dyDescent="0.25">
      <c r="A16" s="40" t="s">
        <v>120</v>
      </c>
      <c r="B16" s="47" t="s">
        <v>104</v>
      </c>
      <c r="C16" s="41" t="s">
        <v>112</v>
      </c>
      <c r="D16" s="39" t="s">
        <v>166</v>
      </c>
      <c r="E16" s="46"/>
      <c r="F16" s="46"/>
      <c r="G16" s="1"/>
      <c r="J16" s="1"/>
    </row>
    <row r="17" spans="1:10" x14ac:dyDescent="0.25">
      <c r="A17" s="42" t="s">
        <v>121</v>
      </c>
      <c r="B17" s="38" t="s">
        <v>105</v>
      </c>
      <c r="C17" s="43" t="s">
        <v>112</v>
      </c>
      <c r="D17" s="39" t="s">
        <v>163</v>
      </c>
      <c r="E17" s="46"/>
      <c r="F17" s="46"/>
      <c r="G17" s="1"/>
      <c r="J17" s="1"/>
    </row>
    <row r="18" spans="1:10" ht="15.75" customHeight="1" x14ac:dyDescent="0.25">
      <c r="A18" s="40" t="s">
        <v>122</v>
      </c>
      <c r="B18" s="47" t="s">
        <v>106</v>
      </c>
      <c r="C18" s="41" t="s">
        <v>112</v>
      </c>
      <c r="D18" s="39" t="s">
        <v>164</v>
      </c>
      <c r="E18" s="46"/>
      <c r="F18" s="46"/>
      <c r="G18" s="1"/>
      <c r="J18" s="1"/>
    </row>
    <row r="19" spans="1:10" x14ac:dyDescent="0.25">
      <c r="B19" s="2"/>
      <c r="J19" s="1"/>
    </row>
    <row r="21" spans="1:10" ht="43.5" customHeight="1" x14ac:dyDescent="0.2">
      <c r="A21" s="29" t="s">
        <v>15</v>
      </c>
      <c r="B21" s="29" t="s">
        <v>100</v>
      </c>
      <c r="C21" s="34" t="s">
        <v>25</v>
      </c>
      <c r="D21" s="33" t="s">
        <v>12</v>
      </c>
      <c r="E21" s="32"/>
      <c r="F21" s="31" t="s">
        <v>16</v>
      </c>
      <c r="G21" s="9"/>
      <c r="J21" s="1"/>
    </row>
    <row r="22" spans="1:10" ht="60" x14ac:dyDescent="0.25">
      <c r="A22" s="42">
        <v>1</v>
      </c>
      <c r="B22" s="38" t="s">
        <v>0</v>
      </c>
      <c r="C22" s="43">
        <v>1</v>
      </c>
      <c r="D22" s="39" t="s">
        <v>157</v>
      </c>
      <c r="E22" s="51" t="s">
        <v>26</v>
      </c>
      <c r="F22" s="51" t="s">
        <v>27</v>
      </c>
      <c r="G22" s="51" t="s">
        <v>28</v>
      </c>
      <c r="J22" s="1"/>
    </row>
    <row r="23" spans="1:10" ht="28.5" x14ac:dyDescent="0.25">
      <c r="A23" s="40">
        <v>2</v>
      </c>
      <c r="B23" s="47" t="s">
        <v>1</v>
      </c>
      <c r="C23" s="41">
        <v>1</v>
      </c>
      <c r="D23" s="39" t="s">
        <v>158</v>
      </c>
      <c r="E23" s="52" t="s">
        <v>31</v>
      </c>
      <c r="F23" s="52" t="s">
        <v>30</v>
      </c>
      <c r="G23" s="52" t="s">
        <v>29</v>
      </c>
      <c r="J23" s="1"/>
    </row>
    <row r="24" spans="1:10" ht="42.75" x14ac:dyDescent="0.25">
      <c r="A24" s="42">
        <v>3</v>
      </c>
      <c r="B24" s="38" t="s">
        <v>2</v>
      </c>
      <c r="C24" s="43">
        <v>1</v>
      </c>
      <c r="D24" s="39" t="s">
        <v>158</v>
      </c>
      <c r="E24" s="51" t="s">
        <v>32</v>
      </c>
      <c r="F24" s="51" t="s">
        <v>33</v>
      </c>
      <c r="G24" s="51" t="s">
        <v>34</v>
      </c>
      <c r="J24" s="1"/>
    </row>
    <row r="25" spans="1:10" ht="42.75" x14ac:dyDescent="0.25">
      <c r="A25" s="40">
        <v>4</v>
      </c>
      <c r="B25" s="47" t="s">
        <v>35</v>
      </c>
      <c r="C25" s="41">
        <v>1</v>
      </c>
      <c r="D25" s="39" t="s">
        <v>158</v>
      </c>
      <c r="E25" s="52" t="s">
        <v>38</v>
      </c>
      <c r="F25" s="52" t="s">
        <v>37</v>
      </c>
      <c r="G25" s="52" t="s">
        <v>36</v>
      </c>
      <c r="J25" s="1"/>
    </row>
    <row r="26" spans="1:10" ht="45" x14ac:dyDescent="0.25">
      <c r="A26" s="42">
        <v>5</v>
      </c>
      <c r="B26" s="38" t="s">
        <v>39</v>
      </c>
      <c r="C26" s="43">
        <v>1</v>
      </c>
      <c r="D26" s="39" t="s">
        <v>159</v>
      </c>
      <c r="E26" s="51" t="s">
        <v>42</v>
      </c>
      <c r="F26" s="51" t="s">
        <v>41</v>
      </c>
      <c r="G26" s="51" t="s">
        <v>40</v>
      </c>
      <c r="J26" s="1"/>
    </row>
    <row r="27" spans="1:10" ht="114" x14ac:dyDescent="0.25">
      <c r="A27" s="40">
        <v>6</v>
      </c>
      <c r="B27" s="48" t="s">
        <v>43</v>
      </c>
      <c r="C27" s="41">
        <v>1</v>
      </c>
      <c r="D27" s="39" t="s">
        <v>160</v>
      </c>
      <c r="E27" s="52" t="s">
        <v>46</v>
      </c>
      <c r="F27" s="52" t="s">
        <v>45</v>
      </c>
      <c r="G27" s="52" t="s">
        <v>44</v>
      </c>
      <c r="J27" s="1"/>
    </row>
    <row r="28" spans="1:10" ht="85.5" x14ac:dyDescent="0.25">
      <c r="A28" s="42">
        <v>7</v>
      </c>
      <c r="B28" s="44" t="s">
        <v>47</v>
      </c>
      <c r="C28" s="43">
        <v>0</v>
      </c>
      <c r="D28" s="39" t="s">
        <v>147</v>
      </c>
      <c r="E28" s="51" t="s">
        <v>46</v>
      </c>
      <c r="F28" s="51" t="s">
        <v>49</v>
      </c>
      <c r="G28" s="51" t="s">
        <v>48</v>
      </c>
      <c r="J28" s="1"/>
    </row>
    <row r="29" spans="1:10" ht="42.75" x14ac:dyDescent="0.25">
      <c r="A29" s="40">
        <v>8</v>
      </c>
      <c r="B29" s="49" t="s">
        <v>50</v>
      </c>
      <c r="C29" s="41">
        <v>0</v>
      </c>
      <c r="D29" s="39" t="s">
        <v>147</v>
      </c>
      <c r="E29" s="52" t="s">
        <v>51</v>
      </c>
      <c r="F29" s="52" t="s">
        <v>52</v>
      </c>
      <c r="G29" s="52" t="s">
        <v>53</v>
      </c>
      <c r="J29" s="1"/>
    </row>
    <row r="30" spans="1:10" ht="71.25" x14ac:dyDescent="0.25">
      <c r="A30" s="42">
        <v>9</v>
      </c>
      <c r="B30" s="44" t="s">
        <v>54</v>
      </c>
      <c r="C30" s="43">
        <v>0</v>
      </c>
      <c r="D30" s="39" t="s">
        <v>147</v>
      </c>
      <c r="E30" s="51" t="s">
        <v>56</v>
      </c>
      <c r="F30" s="51" t="s">
        <v>55</v>
      </c>
      <c r="G30" s="51" t="s">
        <v>57</v>
      </c>
      <c r="J30" s="1"/>
    </row>
    <row r="31" spans="1:10" ht="71.25" x14ac:dyDescent="0.25">
      <c r="A31" s="40">
        <v>10</v>
      </c>
      <c r="B31" s="50" t="s">
        <v>3</v>
      </c>
      <c r="C31" s="41">
        <v>0</v>
      </c>
      <c r="D31" s="39" t="s">
        <v>147</v>
      </c>
      <c r="E31" s="52" t="s">
        <v>58</v>
      </c>
      <c r="F31" s="52" t="s">
        <v>59</v>
      </c>
      <c r="G31" s="52" t="s">
        <v>60</v>
      </c>
      <c r="J31" s="1"/>
    </row>
    <row r="32" spans="1:10" ht="71.25" x14ac:dyDescent="0.25">
      <c r="A32" s="42">
        <v>11</v>
      </c>
      <c r="B32" s="45" t="s">
        <v>61</v>
      </c>
      <c r="C32" s="43">
        <v>0</v>
      </c>
      <c r="D32" s="39" t="s">
        <v>147</v>
      </c>
      <c r="E32" s="51" t="s">
        <v>62</v>
      </c>
      <c r="F32" s="51" t="s">
        <v>63</v>
      </c>
      <c r="G32" s="51" t="s">
        <v>64</v>
      </c>
      <c r="J32" s="1"/>
    </row>
    <row r="33" spans="1:10" x14ac:dyDescent="0.25">
      <c r="A33" s="40">
        <v>12</v>
      </c>
      <c r="B33" s="50" t="s">
        <v>65</v>
      </c>
      <c r="C33" s="41">
        <v>1</v>
      </c>
      <c r="D33" s="39" t="s">
        <v>165</v>
      </c>
      <c r="E33" s="52" t="s">
        <v>68</v>
      </c>
      <c r="F33" s="52" t="s">
        <v>67</v>
      </c>
      <c r="G33" s="52" t="s">
        <v>66</v>
      </c>
      <c r="J33" s="1"/>
    </row>
    <row r="34" spans="1:10" s="19" customFormat="1" x14ac:dyDescent="0.25">
      <c r="B34" s="17"/>
      <c r="C34" s="15"/>
      <c r="D34" s="28"/>
      <c r="E34" s="16"/>
      <c r="F34" s="16"/>
      <c r="G34" s="16"/>
    </row>
    <row r="35" spans="1:10" x14ac:dyDescent="0.25">
      <c r="A35" s="19"/>
      <c r="B35" s="35" t="s">
        <v>13</v>
      </c>
      <c r="C35" s="25">
        <f>SUM(C22:C33)</f>
        <v>7</v>
      </c>
      <c r="D35" s="27"/>
      <c r="E35" s="16"/>
      <c r="F35" s="16"/>
      <c r="G35" s="16"/>
      <c r="J35" s="1"/>
    </row>
    <row r="36" spans="1:10" s="19" customFormat="1" x14ac:dyDescent="0.25">
      <c r="B36" s="35"/>
      <c r="C36" s="55"/>
      <c r="D36" s="28"/>
      <c r="E36" s="16"/>
      <c r="F36" s="16"/>
      <c r="G36" s="16"/>
    </row>
    <row r="37" spans="1:10" ht="43.5" customHeight="1" x14ac:dyDescent="0.2">
      <c r="A37" s="29" t="s">
        <v>15</v>
      </c>
      <c r="B37" s="29" t="s">
        <v>110</v>
      </c>
      <c r="C37" s="34" t="s">
        <v>25</v>
      </c>
      <c r="D37" s="33" t="s">
        <v>12</v>
      </c>
      <c r="E37" s="32"/>
      <c r="F37" s="31" t="s">
        <v>16</v>
      </c>
      <c r="G37" s="1"/>
      <c r="J37" s="1"/>
    </row>
    <row r="38" spans="1:10" x14ac:dyDescent="0.25">
      <c r="A38" s="42" t="s">
        <v>123</v>
      </c>
      <c r="B38" s="38" t="s">
        <v>113</v>
      </c>
      <c r="C38" s="43" t="s">
        <v>116</v>
      </c>
      <c r="D38" s="39"/>
      <c r="E38" s="46"/>
      <c r="F38" s="46"/>
      <c r="G38" s="1"/>
      <c r="J38" s="1"/>
    </row>
    <row r="40" spans="1:10" ht="30.6" customHeight="1" x14ac:dyDescent="0.2">
      <c r="A40" s="29" t="s">
        <v>15</v>
      </c>
      <c r="B40" s="30" t="s">
        <v>114</v>
      </c>
      <c r="C40" s="34" t="s">
        <v>25</v>
      </c>
      <c r="D40" s="33" t="s">
        <v>12</v>
      </c>
      <c r="E40" s="32"/>
      <c r="F40" s="31" t="s">
        <v>16</v>
      </c>
      <c r="G40" s="32"/>
      <c r="J40" s="1"/>
    </row>
    <row r="41" spans="1:10" ht="77.25" customHeight="1" x14ac:dyDescent="0.25">
      <c r="A41" s="36">
        <v>13</v>
      </c>
      <c r="B41" s="17" t="s">
        <v>4</v>
      </c>
      <c r="C41" s="15">
        <v>0</v>
      </c>
      <c r="D41" s="27"/>
      <c r="E41" s="53" t="s">
        <v>76</v>
      </c>
      <c r="F41" s="53" t="s">
        <v>77</v>
      </c>
      <c r="G41" s="53" t="s">
        <v>78</v>
      </c>
      <c r="J41" s="1"/>
    </row>
    <row r="42" spans="1:10" ht="57" x14ac:dyDescent="0.25">
      <c r="A42" s="10">
        <v>14</v>
      </c>
      <c r="B42" s="18" t="s">
        <v>69</v>
      </c>
      <c r="C42" s="11">
        <v>0</v>
      </c>
      <c r="D42" s="27"/>
      <c r="E42" s="54" t="s">
        <v>79</v>
      </c>
      <c r="F42" s="54" t="s">
        <v>80</v>
      </c>
      <c r="G42" s="54" t="s">
        <v>81</v>
      </c>
      <c r="J42" s="1"/>
    </row>
    <row r="43" spans="1:10" ht="71.25" x14ac:dyDescent="0.25">
      <c r="A43" s="36">
        <v>15</v>
      </c>
      <c r="B43" s="37" t="s">
        <v>70</v>
      </c>
      <c r="C43" s="15">
        <v>0</v>
      </c>
      <c r="D43" s="27"/>
      <c r="E43" s="53" t="s">
        <v>82</v>
      </c>
      <c r="F43" s="53" t="s">
        <v>83</v>
      </c>
      <c r="G43" s="53" t="s">
        <v>84</v>
      </c>
      <c r="J43" s="1"/>
    </row>
    <row r="44" spans="1:10" ht="28.5" x14ac:dyDescent="0.25">
      <c r="A44" s="10">
        <v>16</v>
      </c>
      <c r="B44" s="18" t="s">
        <v>71</v>
      </c>
      <c r="C44" s="11">
        <v>0</v>
      </c>
      <c r="D44" s="27"/>
      <c r="E44" s="54" t="s">
        <v>85</v>
      </c>
      <c r="F44" s="54" t="s">
        <v>86</v>
      </c>
      <c r="G44" s="54" t="s">
        <v>87</v>
      </c>
      <c r="J44" s="1"/>
    </row>
    <row r="45" spans="1:10" ht="57" x14ac:dyDescent="0.25">
      <c r="A45" s="36">
        <v>17</v>
      </c>
      <c r="B45" s="37" t="s">
        <v>72</v>
      </c>
      <c r="C45" s="15">
        <v>0</v>
      </c>
      <c r="D45" s="27"/>
      <c r="E45" s="53" t="s">
        <v>88</v>
      </c>
      <c r="F45" s="53" t="s">
        <v>89</v>
      </c>
      <c r="G45" s="53" t="s">
        <v>90</v>
      </c>
      <c r="J45" s="1"/>
    </row>
    <row r="46" spans="1:10" s="19" customFormat="1" ht="123" customHeight="1" x14ac:dyDescent="0.25">
      <c r="A46" s="10">
        <v>18</v>
      </c>
      <c r="B46" s="18" t="s">
        <v>73</v>
      </c>
      <c r="C46" s="11">
        <v>0</v>
      </c>
      <c r="D46" s="27"/>
      <c r="E46" s="54" t="s">
        <v>91</v>
      </c>
      <c r="F46" s="54" t="s">
        <v>92</v>
      </c>
      <c r="G46" s="54" t="s">
        <v>93</v>
      </c>
    </row>
    <row r="47" spans="1:10" ht="71.25" x14ac:dyDescent="0.25">
      <c r="A47" s="36">
        <v>19</v>
      </c>
      <c r="B47" s="37" t="s">
        <v>74</v>
      </c>
      <c r="C47" s="15">
        <v>0</v>
      </c>
      <c r="D47" s="27"/>
      <c r="E47" s="53" t="s">
        <v>96</v>
      </c>
      <c r="F47" s="53" t="s">
        <v>95</v>
      </c>
      <c r="G47" s="53" t="s">
        <v>94</v>
      </c>
      <c r="J47" s="1"/>
    </row>
    <row r="48" spans="1:10" ht="85.5" x14ac:dyDescent="0.25">
      <c r="A48" s="10">
        <v>20</v>
      </c>
      <c r="B48" s="18" t="s">
        <v>75</v>
      </c>
      <c r="C48" s="11">
        <v>0</v>
      </c>
      <c r="D48" s="27"/>
      <c r="E48" s="54" t="s">
        <v>97</v>
      </c>
      <c r="F48" s="54" t="s">
        <v>98</v>
      </c>
      <c r="G48" s="54" t="s">
        <v>99</v>
      </c>
      <c r="J48" s="1"/>
    </row>
    <row r="49" spans="1:10" x14ac:dyDescent="0.25">
      <c r="A49" s="19"/>
      <c r="B49" s="19"/>
      <c r="D49" s="28"/>
      <c r="E49" s="16"/>
      <c r="F49" s="16"/>
      <c r="G49" s="16"/>
      <c r="J49" s="1"/>
    </row>
    <row r="50" spans="1:10" x14ac:dyDescent="0.25">
      <c r="A50" s="19"/>
      <c r="B50" s="35" t="s">
        <v>13</v>
      </c>
      <c r="C50" s="24">
        <f>SUM(C41:C48)</f>
        <v>0</v>
      </c>
      <c r="D50" s="27"/>
      <c r="E50" s="16"/>
      <c r="F50" s="16"/>
      <c r="G50" s="16"/>
      <c r="J50" s="1"/>
    </row>
    <row r="51" spans="1:10" x14ac:dyDescent="0.25">
      <c r="A51" s="19"/>
      <c r="B51" s="19"/>
      <c r="C51" s="25"/>
      <c r="D51" s="27"/>
      <c r="E51" s="16"/>
      <c r="F51" s="16"/>
      <c r="G51" s="16"/>
      <c r="J51" s="1"/>
    </row>
    <row r="52" spans="1:10" x14ac:dyDescent="0.25">
      <c r="A52" s="19"/>
      <c r="B52" s="35" t="s">
        <v>20</v>
      </c>
      <c r="C52" s="24">
        <f>C35+C50</f>
        <v>7</v>
      </c>
      <c r="D52" s="27"/>
      <c r="E52" s="16"/>
      <c r="F52" s="16"/>
      <c r="G52" s="16"/>
      <c r="J52" s="1"/>
    </row>
    <row r="53" spans="1:10" x14ac:dyDescent="0.25">
      <c r="A53" s="19"/>
      <c r="B53" s="19"/>
    </row>
    <row r="54" spans="1:10" ht="14.25" x14ac:dyDescent="0.2">
      <c r="E54" s="20"/>
      <c r="F54" s="1"/>
      <c r="J54" s="1"/>
    </row>
    <row r="55" spans="1:10" ht="14.25" x14ac:dyDescent="0.2">
      <c r="E55" s="21"/>
      <c r="F55" s="21"/>
      <c r="J55" s="1"/>
    </row>
    <row r="82" spans="1:10" ht="15" customHeight="1" x14ac:dyDescent="0.25"/>
    <row r="83" spans="1:10" ht="15" customHeight="1" x14ac:dyDescent="0.25"/>
    <row r="84" spans="1:10" ht="15" customHeight="1" x14ac:dyDescent="0.25"/>
    <row r="85" spans="1:10" ht="15" customHeight="1" x14ac:dyDescent="0.25"/>
    <row r="86" spans="1:10" ht="15" customHeight="1" x14ac:dyDescent="0.25">
      <c r="A86" s="2">
        <v>0</v>
      </c>
      <c r="B86" s="2" t="s">
        <v>23</v>
      </c>
      <c r="C86" s="3" t="s">
        <v>112</v>
      </c>
      <c r="D86" s="16" t="s">
        <v>115</v>
      </c>
      <c r="J86" s="1"/>
    </row>
    <row r="87" spans="1:10" ht="15" customHeight="1" x14ac:dyDescent="0.25">
      <c r="A87" s="2">
        <v>1</v>
      </c>
      <c r="B87" s="2" t="s">
        <v>24</v>
      </c>
      <c r="C87" s="3" t="s">
        <v>111</v>
      </c>
      <c r="D87" s="16" t="s">
        <v>116</v>
      </c>
      <c r="J87" s="1"/>
    </row>
    <row r="88" spans="1:10" ht="15" customHeight="1" x14ac:dyDescent="0.25">
      <c r="A88" s="2">
        <v>2</v>
      </c>
      <c r="J88" s="1"/>
    </row>
    <row r="89" spans="1:10" ht="15" customHeight="1" x14ac:dyDescent="0.25"/>
    <row r="90" spans="1:10" ht="15" customHeight="1" x14ac:dyDescent="0.2">
      <c r="A90" s="12" t="s">
        <v>14</v>
      </c>
      <c r="B90" s="12"/>
      <c r="C90" s="13"/>
      <c r="E90" s="22">
        <v>7</v>
      </c>
      <c r="F90" s="21">
        <f>E90*2</f>
        <v>14</v>
      </c>
      <c r="G90" s="4" t="s">
        <v>7</v>
      </c>
      <c r="J90" s="1"/>
    </row>
    <row r="91" spans="1:10" ht="15" customHeight="1" x14ac:dyDescent="0.2">
      <c r="A91" s="12"/>
      <c r="B91" s="12">
        <f>IF(C22=0, 0,C22)</f>
        <v>1</v>
      </c>
      <c r="C91" s="13">
        <f t="shared" ref="C91:C92" si="0">IF(B91=0, 4,B91)</f>
        <v>1</v>
      </c>
      <c r="E91" s="23">
        <v>16</v>
      </c>
      <c r="F91" s="21">
        <f t="shared" ref="F91:F92" si="1">E91*2</f>
        <v>32</v>
      </c>
      <c r="G91" s="4" t="s">
        <v>6</v>
      </c>
      <c r="J91" s="1"/>
    </row>
    <row r="92" spans="1:10" ht="15" customHeight="1" x14ac:dyDescent="0.2">
      <c r="A92" s="12"/>
      <c r="B92" s="12">
        <f>IF(C23=0, 0,C23)</f>
        <v>1</v>
      </c>
      <c r="C92" s="13">
        <f t="shared" si="0"/>
        <v>1</v>
      </c>
      <c r="E92" s="23">
        <v>5</v>
      </c>
      <c r="F92" s="21">
        <f t="shared" si="1"/>
        <v>10</v>
      </c>
      <c r="G92" s="4" t="s">
        <v>5</v>
      </c>
      <c r="J92" s="1"/>
    </row>
    <row r="93" spans="1:10" ht="15" customHeight="1" x14ac:dyDescent="0.2">
      <c r="A93" s="12"/>
      <c r="B93" s="12">
        <f>IF(C24=0, 0,C24)</f>
        <v>1</v>
      </c>
      <c r="C93" s="13">
        <f>IF(B93=0, 4,B93)</f>
        <v>1</v>
      </c>
      <c r="E93" s="14"/>
      <c r="J93" s="1"/>
    </row>
    <row r="94" spans="1:10" ht="15" customHeight="1" x14ac:dyDescent="0.2">
      <c r="A94" s="12"/>
      <c r="B94" s="12">
        <f>IF(C25=0, 0,C25)</f>
        <v>1</v>
      </c>
      <c r="C94" s="13">
        <f>IF(B94=0, 4,B94)</f>
        <v>1</v>
      </c>
      <c r="E94" s="14"/>
      <c r="J94" s="1"/>
    </row>
    <row r="95" spans="1:10" ht="15" customHeight="1" x14ac:dyDescent="0.2">
      <c r="A95" s="12"/>
      <c r="B95" s="12" t="e">
        <f>IF(C95=1,C100,C95)</f>
        <v>#REF!</v>
      </c>
      <c r="C95" s="13">
        <f>IF(SUM(B91:B94)&lt;&gt;SUM(C91:C94),"unacceptable",1)</f>
        <v>1</v>
      </c>
      <c r="E95" s="14"/>
      <c r="J95" s="1"/>
    </row>
    <row r="96" spans="1:10" ht="15" customHeight="1" x14ac:dyDescent="0.2">
      <c r="A96" s="12"/>
      <c r="B96" s="12"/>
      <c r="C96" s="13"/>
      <c r="E96" s="14"/>
      <c r="J96" s="1"/>
    </row>
    <row r="97" spans="1:10" ht="15" customHeight="1" x14ac:dyDescent="0.2">
      <c r="A97" s="12"/>
      <c r="B97" s="12"/>
      <c r="C97" s="13" t="e">
        <f>IF(B99="medium",0,1)</f>
        <v>#REF!</v>
      </c>
      <c r="E97" s="14"/>
      <c r="J97" s="1"/>
    </row>
    <row r="98" spans="1:10" ht="15" customHeight="1" x14ac:dyDescent="0.2">
      <c r="A98" s="12"/>
      <c r="B98" s="12" t="e">
        <f>IF(#REF!&gt;10, "High",B102)</f>
        <v>#REF!</v>
      </c>
      <c r="C98" s="13" t="e">
        <f>IF(B98= "High",0,1)</f>
        <v>#REF!</v>
      </c>
      <c r="E98" s="14"/>
      <c r="J98" s="1"/>
    </row>
    <row r="99" spans="1:10" ht="15" customHeight="1" x14ac:dyDescent="0.2">
      <c r="A99" s="12"/>
      <c r="B99" s="12" t="e">
        <f>IF(#REF!&gt;6, "Medium","Low")</f>
        <v>#REF!</v>
      </c>
      <c r="C99" s="13" t="e">
        <f>IF(C98=1,B99,1)</f>
        <v>#REF!</v>
      </c>
      <c r="E99" s="14"/>
      <c r="J99" s="1"/>
    </row>
    <row r="100" spans="1:10" ht="15" customHeight="1" x14ac:dyDescent="0.2">
      <c r="A100" s="12"/>
      <c r="B100" s="12"/>
      <c r="C100" s="13" t="e">
        <f>IF(C98+C97=1,B99,B98)</f>
        <v>#REF!</v>
      </c>
      <c r="E100" s="14"/>
      <c r="J100" s="1"/>
    </row>
    <row r="101" spans="1:10" ht="15" customHeight="1" x14ac:dyDescent="0.2">
      <c r="A101" s="12"/>
      <c r="B101" s="12"/>
      <c r="C101" s="13"/>
      <c r="E101" s="14"/>
      <c r="J101" s="1"/>
    </row>
    <row r="102" spans="1:10" ht="15" customHeight="1" x14ac:dyDescent="0.2">
      <c r="A102" s="12"/>
      <c r="B102" s="12" t="s">
        <v>22</v>
      </c>
      <c r="C102" s="13"/>
      <c r="E102" s="13">
        <f>IF(C95="unacceptable",0,1)</f>
        <v>1</v>
      </c>
      <c r="J102" s="1"/>
    </row>
    <row r="103" spans="1:10" ht="15" customHeight="1" x14ac:dyDescent="0.25"/>
    <row r="104" spans="1:10" ht="15" customHeight="1" x14ac:dyDescent="0.25"/>
    <row r="105" spans="1:10" ht="15" customHeight="1" x14ac:dyDescent="0.2">
      <c r="A105" s="1" t="s">
        <v>18</v>
      </c>
      <c r="J105" s="1"/>
    </row>
    <row r="106" spans="1:10" ht="15" customHeight="1" x14ac:dyDescent="0.25"/>
    <row r="107" spans="1:10" ht="15" customHeight="1" x14ac:dyDescent="0.2">
      <c r="A107" s="12"/>
      <c r="B107" s="12">
        <f>IF(C31=0, 0,C31)</f>
        <v>0</v>
      </c>
      <c r="C107" s="13">
        <f t="shared" ref="C107:C112" si="2">IF(B107=0, 4,B107)</f>
        <v>4</v>
      </c>
      <c r="E107" s="14"/>
      <c r="J107" s="1"/>
    </row>
    <row r="108" spans="1:10" ht="15" customHeight="1" x14ac:dyDescent="0.2">
      <c r="A108" s="12"/>
      <c r="B108" s="12">
        <f>IF(C32=0, 0,C32)</f>
        <v>0</v>
      </c>
      <c r="C108" s="13">
        <f t="shared" si="2"/>
        <v>4</v>
      </c>
      <c r="E108" s="14"/>
      <c r="J108" s="1"/>
    </row>
    <row r="109" spans="1:10" ht="15" customHeight="1" x14ac:dyDescent="0.2">
      <c r="A109" s="12"/>
      <c r="B109" s="12" t="e">
        <f>IF(#REF!=0, 0,#REF!)</f>
        <v>#REF!</v>
      </c>
      <c r="C109" s="13" t="e">
        <f t="shared" si="2"/>
        <v>#REF!</v>
      </c>
      <c r="E109" s="14"/>
      <c r="J109" s="1"/>
    </row>
    <row r="110" spans="1:10" ht="15" customHeight="1" x14ac:dyDescent="0.2">
      <c r="A110" s="12"/>
      <c r="B110" s="12" t="e">
        <f>IF(#REF!=0, 0,#REF!)</f>
        <v>#REF!</v>
      </c>
      <c r="C110" s="13" t="e">
        <f t="shared" si="2"/>
        <v>#REF!</v>
      </c>
      <c r="E110" s="14"/>
      <c r="J110" s="1"/>
    </row>
    <row r="111" spans="1:10" ht="15" customHeight="1" x14ac:dyDescent="0.2">
      <c r="A111" s="12"/>
      <c r="B111" s="12" t="e">
        <f>IF(#REF!=0, 0,#REF!)</f>
        <v>#REF!</v>
      </c>
      <c r="C111" s="13" t="e">
        <f t="shared" si="2"/>
        <v>#REF!</v>
      </c>
      <c r="E111" s="14"/>
      <c r="J111" s="1"/>
    </row>
    <row r="112" spans="1:10" ht="15" customHeight="1" x14ac:dyDescent="0.2">
      <c r="A112" s="12"/>
      <c r="B112" s="12" t="e">
        <f>IF(#REF!=0, 0,#REF!)</f>
        <v>#REF!</v>
      </c>
      <c r="C112" s="13" t="e">
        <f t="shared" si="2"/>
        <v>#REF!</v>
      </c>
      <c r="E112" s="14"/>
      <c r="J112" s="1"/>
    </row>
    <row r="113" spans="1:10" ht="15" customHeight="1" x14ac:dyDescent="0.2">
      <c r="A113" s="12"/>
      <c r="B113" s="12" t="e">
        <f>IF(#REF!=0, 0,#REF!)</f>
        <v>#REF!</v>
      </c>
      <c r="C113" s="13" t="e">
        <f>IF(B113=0, 4,B113)</f>
        <v>#REF!</v>
      </c>
      <c r="E113" s="14"/>
      <c r="J113" s="1"/>
    </row>
    <row r="114" spans="1:10" ht="15" customHeight="1" x14ac:dyDescent="0.2">
      <c r="A114" s="12"/>
      <c r="B114" s="12"/>
      <c r="C114" s="13"/>
      <c r="E114" s="14"/>
      <c r="J114" s="1"/>
    </row>
    <row r="115" spans="1:10" ht="15" customHeight="1" x14ac:dyDescent="0.2">
      <c r="A115" s="12"/>
      <c r="B115" s="12" t="e">
        <f>IF(C115=1,C120,C115)</f>
        <v>#REF!</v>
      </c>
      <c r="C115" s="13" t="e">
        <f>IF(SUM(B107:B113)&lt;&gt;SUM(C107:C113),"unacceptable",1)</f>
        <v>#REF!</v>
      </c>
      <c r="E115" s="14"/>
      <c r="J115" s="1"/>
    </row>
    <row r="116" spans="1:10" ht="15" customHeight="1" x14ac:dyDescent="0.2">
      <c r="A116" s="12"/>
      <c r="B116" s="12"/>
      <c r="C116" s="13"/>
      <c r="E116" s="14"/>
      <c r="J116" s="1"/>
    </row>
    <row r="117" spans="1:10" ht="15" customHeight="1" x14ac:dyDescent="0.2">
      <c r="A117" s="12"/>
      <c r="B117" s="12"/>
      <c r="C117" s="13">
        <f>IF(B119="medium",0,1)</f>
        <v>1</v>
      </c>
      <c r="E117" s="14"/>
      <c r="J117" s="1"/>
    </row>
    <row r="118" spans="1:10" ht="15" customHeight="1" x14ac:dyDescent="0.2">
      <c r="A118" s="12"/>
      <c r="B118" s="12" t="str">
        <f>IF(C35&gt;24, "High",B122)</f>
        <v>Low</v>
      </c>
      <c r="C118" s="13">
        <f>IF(B118= "High",0,1)</f>
        <v>1</v>
      </c>
      <c r="E118" s="14"/>
      <c r="J118" s="1"/>
    </row>
    <row r="119" spans="1:10" ht="15" customHeight="1" x14ac:dyDescent="0.2">
      <c r="A119" s="12"/>
      <c r="B119" s="12" t="str">
        <f>IF(C35&gt;14, "Medium","Low")</f>
        <v>Low</v>
      </c>
      <c r="C119" s="13" t="str">
        <f>IF(C118=1,B119,1)</f>
        <v>Low</v>
      </c>
      <c r="E119" s="14"/>
      <c r="J119" s="1"/>
    </row>
    <row r="120" spans="1:10" ht="15" customHeight="1" x14ac:dyDescent="0.2">
      <c r="A120" s="12"/>
      <c r="B120" s="12"/>
      <c r="C120" s="13" t="str">
        <f>IF(C118+C117=1,B119,B118)</f>
        <v>Low</v>
      </c>
      <c r="E120" s="14"/>
      <c r="J120" s="1"/>
    </row>
    <row r="121" spans="1:10" ht="15" customHeight="1" x14ac:dyDescent="0.2">
      <c r="A121" s="12"/>
      <c r="B121" s="12"/>
      <c r="C121" s="13"/>
      <c r="E121" s="14"/>
      <c r="J121" s="1"/>
    </row>
    <row r="122" spans="1:10" ht="15" customHeight="1" x14ac:dyDescent="0.2">
      <c r="A122" s="12"/>
      <c r="B122" s="12" t="s">
        <v>22</v>
      </c>
      <c r="C122" s="13"/>
      <c r="E122" s="14"/>
      <c r="J122" s="1"/>
    </row>
    <row r="123" spans="1:10" ht="15" customHeight="1" x14ac:dyDescent="0.2">
      <c r="E123" s="13" t="e">
        <f>IF(C115="unacceptable",0,1)</f>
        <v>#REF!</v>
      </c>
      <c r="J123" s="1"/>
    </row>
    <row r="124" spans="1:10" ht="15" customHeight="1" x14ac:dyDescent="0.25"/>
    <row r="125" spans="1:10" ht="15" customHeight="1" x14ac:dyDescent="0.2">
      <c r="A125" s="12" t="s">
        <v>19</v>
      </c>
      <c r="B125" s="12"/>
      <c r="C125" s="13"/>
      <c r="E125" s="14"/>
      <c r="J125" s="1"/>
    </row>
    <row r="126" spans="1:10" ht="15" customHeight="1" x14ac:dyDescent="0.2">
      <c r="A126" s="12"/>
      <c r="B126" s="12">
        <f>IF(C43=0, 0,C43)</f>
        <v>0</v>
      </c>
      <c r="C126" s="13">
        <f t="shared" ref="C126:C128" si="3">IF(B126=0, 4,B126)</f>
        <v>4</v>
      </c>
      <c r="E126" s="14"/>
      <c r="J126" s="1"/>
    </row>
    <row r="127" spans="1:10" ht="15" customHeight="1" x14ac:dyDescent="0.2">
      <c r="A127" s="12"/>
      <c r="B127" s="12">
        <f>IF(C45=0, 0,C45)</f>
        <v>0</v>
      </c>
      <c r="C127" s="13">
        <f t="shared" si="3"/>
        <v>4</v>
      </c>
      <c r="E127" s="14"/>
      <c r="J127" s="1"/>
    </row>
    <row r="128" spans="1:10" ht="15" customHeight="1" x14ac:dyDescent="0.2">
      <c r="A128" s="12"/>
      <c r="B128" s="12">
        <f>IF(C42=0, 0,C42)</f>
        <v>0</v>
      </c>
      <c r="C128" s="13">
        <f t="shared" si="3"/>
        <v>4</v>
      </c>
      <c r="E128" s="14"/>
      <c r="J128" s="1"/>
    </row>
    <row r="129" spans="1:10" ht="15" customHeight="1" x14ac:dyDescent="0.2">
      <c r="A129" s="12"/>
      <c r="B129" s="12"/>
      <c r="C129" s="13"/>
      <c r="E129" s="14"/>
      <c r="J129" s="1"/>
    </row>
    <row r="130" spans="1:10" ht="15" customHeight="1" x14ac:dyDescent="0.2">
      <c r="A130" s="12"/>
      <c r="B130" s="12" t="str">
        <f>IF(C130=1,C135,C130)</f>
        <v>unacceptable</v>
      </c>
      <c r="C130" s="13" t="str">
        <f>IF(SUM(B126:B128)&lt;&gt;SUM(C126:C128),"unacceptable",1)</f>
        <v>unacceptable</v>
      </c>
      <c r="E130" s="14"/>
      <c r="J130" s="1"/>
    </row>
    <row r="131" spans="1:10" ht="15" customHeight="1" x14ac:dyDescent="0.2">
      <c r="A131" s="12"/>
      <c r="B131" s="12"/>
      <c r="C131" s="13"/>
      <c r="E131" s="14"/>
      <c r="J131" s="1"/>
    </row>
    <row r="132" spans="1:10" ht="15" customHeight="1" x14ac:dyDescent="0.2">
      <c r="A132" s="12"/>
      <c r="B132" s="12"/>
      <c r="C132" s="13">
        <f>IF(B134="medium",0,1)</f>
        <v>1</v>
      </c>
      <c r="E132" s="14"/>
      <c r="J132" s="1"/>
    </row>
    <row r="133" spans="1:10" ht="15" customHeight="1" x14ac:dyDescent="0.2">
      <c r="A133" s="12"/>
      <c r="B133" s="12" t="str">
        <f>IF(C50&gt;9, "High",B137)</f>
        <v>Low</v>
      </c>
      <c r="C133" s="13">
        <f>IF(B133= "High",0,1)</f>
        <v>1</v>
      </c>
      <c r="E133" s="14"/>
      <c r="J133" s="1"/>
    </row>
    <row r="134" spans="1:10" ht="15" customHeight="1" x14ac:dyDescent="0.2">
      <c r="A134" s="12"/>
      <c r="B134" s="12" t="str">
        <f>IF(C50&gt;5, "Medium","Low")</f>
        <v>Low</v>
      </c>
      <c r="C134" s="13" t="str">
        <f>IF(C133=1,B134,1)</f>
        <v>Low</v>
      </c>
      <c r="E134" s="14"/>
      <c r="J134" s="1"/>
    </row>
    <row r="135" spans="1:10" ht="15" customHeight="1" x14ac:dyDescent="0.2">
      <c r="A135" s="12"/>
      <c r="B135" s="12"/>
      <c r="C135" s="13" t="str">
        <f>IF(C133+C132=1,B134,B133)</f>
        <v>Low</v>
      </c>
      <c r="E135" s="14"/>
      <c r="J135" s="1"/>
    </row>
    <row r="136" spans="1:10" ht="15" customHeight="1" x14ac:dyDescent="0.2">
      <c r="A136" s="12"/>
      <c r="B136" s="12"/>
      <c r="C136" s="13"/>
      <c r="E136" s="14"/>
      <c r="J136" s="1"/>
    </row>
    <row r="137" spans="1:10" ht="15" customHeight="1" x14ac:dyDescent="0.2">
      <c r="A137" s="12"/>
      <c r="B137" s="12" t="s">
        <v>22</v>
      </c>
      <c r="C137" s="13"/>
      <c r="E137" s="13">
        <f>IF(C130="unacceptable",0,1)</f>
        <v>0</v>
      </c>
      <c r="J137" s="1"/>
    </row>
    <row r="138" spans="1:10" ht="15" customHeight="1" x14ac:dyDescent="0.2">
      <c r="E138" s="13" t="e">
        <f>IF(E137+E123+E102&lt;3,"Overall quality assessment not to be penalized for failing an indiviual criteria which should be assessed independently",0)</f>
        <v>#REF!</v>
      </c>
      <c r="J138" s="1"/>
    </row>
    <row r="139" spans="1:10" ht="15" customHeight="1" x14ac:dyDescent="0.25"/>
    <row r="140" spans="1:10" ht="15" customHeight="1" x14ac:dyDescent="0.25"/>
    <row r="141" spans="1:10" ht="15" customHeight="1" x14ac:dyDescent="0.25"/>
    <row r="142" spans="1:10" ht="15" customHeight="1" x14ac:dyDescent="0.25"/>
    <row r="143" spans="1:10" ht="15" customHeight="1" x14ac:dyDescent="0.2">
      <c r="A143" s="12" t="s">
        <v>21</v>
      </c>
      <c r="B143" s="12"/>
      <c r="C143" s="13"/>
      <c r="E143" s="14"/>
      <c r="J143" s="1"/>
    </row>
    <row r="144" spans="1:10" ht="15" customHeight="1" x14ac:dyDescent="0.2">
      <c r="A144" s="12"/>
      <c r="B144" s="12"/>
      <c r="C144" s="13"/>
      <c r="E144" s="14"/>
      <c r="J144" s="1"/>
    </row>
    <row r="145" spans="1:10" ht="15" customHeight="1" x14ac:dyDescent="0.2">
      <c r="A145" s="12"/>
      <c r="B145" s="12"/>
      <c r="C145" s="13"/>
      <c r="E145" s="14"/>
      <c r="J145" s="1"/>
    </row>
    <row r="146" spans="1:10" ht="15" customHeight="1" x14ac:dyDescent="0.2">
      <c r="A146" s="12"/>
      <c r="B146" s="12"/>
      <c r="C146" s="13"/>
      <c r="E146" s="14"/>
      <c r="J146" s="1"/>
    </row>
    <row r="147" spans="1:10" ht="15" customHeight="1" x14ac:dyDescent="0.2">
      <c r="A147" s="12"/>
      <c r="B147" s="12"/>
      <c r="C147" s="13"/>
      <c r="E147" s="14"/>
      <c r="J147" s="1"/>
    </row>
    <row r="148" spans="1:10" ht="15" customHeight="1" x14ac:dyDescent="0.2">
      <c r="A148" s="12"/>
      <c r="B148" s="12"/>
      <c r="C148" s="13"/>
      <c r="E148" s="14"/>
      <c r="J148" s="1"/>
    </row>
    <row r="149" spans="1:10" ht="15" customHeight="1" x14ac:dyDescent="0.2">
      <c r="A149" s="12"/>
      <c r="B149" s="12"/>
      <c r="C149" s="13"/>
      <c r="E149" s="14"/>
      <c r="J149" s="1"/>
    </row>
    <row r="150" spans="1:10" ht="15" customHeight="1" x14ac:dyDescent="0.2">
      <c r="A150" s="12"/>
      <c r="B150" s="12"/>
      <c r="C150" s="13">
        <f>IF(B152="medium",0,1)</f>
        <v>1</v>
      </c>
      <c r="E150" s="14"/>
      <c r="J150" s="1"/>
    </row>
    <row r="151" spans="1:10" ht="15" customHeight="1" x14ac:dyDescent="0.2">
      <c r="A151" s="12"/>
      <c r="B151" s="12" t="str">
        <f>IF(C52&gt;44, "High",B152)</f>
        <v>Poor</v>
      </c>
      <c r="C151" s="13">
        <f>IF(B151= "High",0,1)</f>
        <v>1</v>
      </c>
      <c r="E151" s="14"/>
      <c r="J151" s="1"/>
    </row>
    <row r="152" spans="1:10" ht="15" customHeight="1" x14ac:dyDescent="0.2">
      <c r="A152" s="12"/>
      <c r="B152" s="12" t="str">
        <f>IF(C52&gt;27, "Medium",B155)</f>
        <v>Poor</v>
      </c>
      <c r="C152" s="13" t="str">
        <f>IF(C151=1,B152,1)</f>
        <v>Poor</v>
      </c>
      <c r="E152" s="14"/>
      <c r="J152" s="1"/>
    </row>
    <row r="153" spans="1:10" ht="15" customHeight="1" x14ac:dyDescent="0.2">
      <c r="A153" s="12"/>
      <c r="B153" s="12"/>
      <c r="C153" s="13" t="str">
        <f>IF(C151+C150=1,B152,B151)</f>
        <v>Poor</v>
      </c>
      <c r="E153" s="14"/>
      <c r="J153" s="1"/>
    </row>
    <row r="154" spans="1:10" ht="15" customHeight="1" x14ac:dyDescent="0.2">
      <c r="A154" s="12"/>
      <c r="B154" s="12"/>
      <c r="C154" s="13"/>
      <c r="E154" s="14"/>
      <c r="J154" s="1"/>
    </row>
    <row r="155" spans="1:10" ht="15" customHeight="1" x14ac:dyDescent="0.2">
      <c r="A155" s="12"/>
      <c r="B155" s="12" t="s">
        <v>17</v>
      </c>
      <c r="C155" s="13"/>
      <c r="E155" s="13"/>
      <c r="J155" s="1"/>
    </row>
    <row r="156" spans="1:10" ht="15" customHeight="1" x14ac:dyDescent="0.2">
      <c r="E156" s="13"/>
      <c r="J156" s="1"/>
    </row>
  </sheetData>
  <dataValidations count="3">
    <dataValidation type="list" allowBlank="1" showInputMessage="1" showErrorMessage="1" sqref="C38" xr:uid="{F8A20D1A-4352-400E-AF65-C9224CB5B9A0}">
      <formula1>$D$86:$D$87</formula1>
    </dataValidation>
    <dataValidation type="list" allowBlank="1" showInputMessage="1" showErrorMessage="1" sqref="C13:C18" xr:uid="{BD9895A8-84B4-433C-B211-5F472ED0F81F}">
      <formula1>$C$86:$C$87</formula1>
    </dataValidation>
    <dataValidation type="list" allowBlank="1" showInputMessage="1" showErrorMessage="1" sqref="C22:C33 C41:C48" xr:uid="{38F8D700-A5DC-412D-9178-E1662C8F152E}">
      <formula1>$A$86:$A$88</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096F4-4EEA-49DC-87AD-FEC7E0DECC14}">
  <dimension ref="A1:J156"/>
  <sheetViews>
    <sheetView topLeftCell="A11" zoomScale="75" zoomScaleNormal="75" workbookViewId="0">
      <selection activeCell="D15" sqref="D15"/>
    </sheetView>
  </sheetViews>
  <sheetFormatPr baseColWidth="10" defaultColWidth="8.7109375" defaultRowHeight="15" x14ac:dyDescent="0.25"/>
  <cols>
    <col min="1" max="1" width="8.7109375" style="1"/>
    <col min="2" max="2" width="51.5703125" style="1" customWidth="1"/>
    <col min="3" max="3" width="35.140625" style="3" customWidth="1"/>
    <col min="4" max="4" width="57.140625" style="16" customWidth="1"/>
    <col min="5" max="5" width="37.42578125" style="4" customWidth="1"/>
    <col min="6" max="6" width="46.42578125" style="4" customWidth="1"/>
    <col min="7" max="7" width="51.5703125" style="4" customWidth="1"/>
    <col min="8" max="9" width="1.42578125" style="1" customWidth="1"/>
    <col min="10" max="10" width="9.140625" customWidth="1"/>
    <col min="11" max="16384" width="8.7109375" style="1"/>
  </cols>
  <sheetData>
    <row r="1" spans="1:10" x14ac:dyDescent="0.25">
      <c r="B1" s="2" t="s">
        <v>107</v>
      </c>
    </row>
    <row r="2" spans="1:10" ht="14.25" x14ac:dyDescent="0.2">
      <c r="B2" s="5" t="s">
        <v>108</v>
      </c>
      <c r="J2" s="1"/>
    </row>
    <row r="3" spans="1:10" x14ac:dyDescent="0.25">
      <c r="C3" s="26" t="s">
        <v>124</v>
      </c>
      <c r="D3" s="7"/>
      <c r="E3" s="8"/>
      <c r="F3" s="8"/>
      <c r="G3" s="8"/>
      <c r="J3" s="1"/>
    </row>
    <row r="4" spans="1:10" x14ac:dyDescent="0.25">
      <c r="B4" s="2" t="s">
        <v>8</v>
      </c>
      <c r="D4" s="1"/>
      <c r="J4" s="1"/>
    </row>
    <row r="5" spans="1:10" ht="14.25" x14ac:dyDescent="0.2">
      <c r="B5" s="5" t="s">
        <v>9</v>
      </c>
      <c r="J5" s="1"/>
    </row>
    <row r="6" spans="1:10" x14ac:dyDescent="0.25">
      <c r="C6" s="26" t="s">
        <v>169</v>
      </c>
      <c r="D6" s="7"/>
      <c r="E6" s="8"/>
      <c r="F6" s="8"/>
      <c r="G6" s="8"/>
      <c r="J6" s="1"/>
    </row>
    <row r="7" spans="1:10" ht="14.25" x14ac:dyDescent="0.2">
      <c r="B7" s="5" t="s">
        <v>10</v>
      </c>
      <c r="J7" s="1"/>
    </row>
    <row r="8" spans="1:10" x14ac:dyDescent="0.25">
      <c r="C8" s="6" t="s">
        <v>167</v>
      </c>
      <c r="D8" s="7"/>
      <c r="E8" s="8"/>
      <c r="F8" s="8"/>
      <c r="G8" s="8"/>
      <c r="J8" s="1"/>
    </row>
    <row r="9" spans="1:10" ht="14.25" x14ac:dyDescent="0.2">
      <c r="B9" s="5" t="s">
        <v>11</v>
      </c>
      <c r="J9" s="1"/>
    </row>
    <row r="10" spans="1:10" x14ac:dyDescent="0.25">
      <c r="C10" s="6" t="s">
        <v>168</v>
      </c>
      <c r="D10" s="7"/>
      <c r="E10" s="8"/>
      <c r="F10" s="8"/>
      <c r="G10" s="8"/>
      <c r="J10" s="1"/>
    </row>
    <row r="11" spans="1:10" s="19" customFormat="1" x14ac:dyDescent="0.25">
      <c r="C11" s="36"/>
      <c r="D11" s="15"/>
      <c r="E11" s="16"/>
      <c r="F11" s="16"/>
      <c r="G11" s="16"/>
    </row>
    <row r="12" spans="1:10" ht="43.5" customHeight="1" x14ac:dyDescent="0.2">
      <c r="A12" s="29" t="s">
        <v>15</v>
      </c>
      <c r="B12" s="29" t="s">
        <v>109</v>
      </c>
      <c r="C12" s="34" t="s">
        <v>25</v>
      </c>
      <c r="D12" s="33" t="s">
        <v>12</v>
      </c>
      <c r="E12" s="32"/>
      <c r="F12" s="31" t="s">
        <v>16</v>
      </c>
      <c r="G12" s="1"/>
      <c r="J12" s="1"/>
    </row>
    <row r="13" spans="1:10" x14ac:dyDescent="0.25">
      <c r="A13" s="42" t="s">
        <v>117</v>
      </c>
      <c r="B13" s="38" t="s">
        <v>101</v>
      </c>
      <c r="C13" s="43" t="s">
        <v>112</v>
      </c>
      <c r="D13" s="39" t="s">
        <v>174</v>
      </c>
      <c r="E13" s="46"/>
      <c r="F13" s="46"/>
      <c r="G13" s="1"/>
      <c r="J13" s="1"/>
    </row>
    <row r="14" spans="1:10" x14ac:dyDescent="0.25">
      <c r="A14" s="40" t="s">
        <v>118</v>
      </c>
      <c r="B14" s="47" t="s">
        <v>102</v>
      </c>
      <c r="C14" s="41" t="s">
        <v>112</v>
      </c>
      <c r="D14" s="39" t="s">
        <v>184</v>
      </c>
      <c r="E14" s="46"/>
      <c r="F14" s="46"/>
      <c r="G14" s="1"/>
      <c r="J14" s="1"/>
    </row>
    <row r="15" spans="1:10" x14ac:dyDescent="0.25">
      <c r="A15" s="42" t="s">
        <v>119</v>
      </c>
      <c r="B15" s="38" t="s">
        <v>103</v>
      </c>
      <c r="C15" s="43" t="s">
        <v>112</v>
      </c>
      <c r="D15" s="39" t="s">
        <v>128</v>
      </c>
      <c r="E15" s="46"/>
      <c r="F15" s="46"/>
      <c r="G15" s="1"/>
      <c r="J15" s="1"/>
    </row>
    <row r="16" spans="1:10" x14ac:dyDescent="0.25">
      <c r="A16" s="40" t="s">
        <v>120</v>
      </c>
      <c r="B16" s="47" t="s">
        <v>104</v>
      </c>
      <c r="C16" s="41" t="s">
        <v>111</v>
      </c>
      <c r="D16" s="39" t="s">
        <v>175</v>
      </c>
      <c r="E16" s="46"/>
      <c r="F16" s="46"/>
      <c r="G16" s="1"/>
      <c r="J16" s="1"/>
    </row>
    <row r="17" spans="1:10" x14ac:dyDescent="0.25">
      <c r="A17" s="42" t="s">
        <v>121</v>
      </c>
      <c r="B17" s="38" t="s">
        <v>105</v>
      </c>
      <c r="C17" s="43" t="s">
        <v>112</v>
      </c>
      <c r="D17" s="39" t="s">
        <v>146</v>
      </c>
      <c r="E17" s="46"/>
      <c r="F17" s="46"/>
      <c r="G17" s="1"/>
      <c r="J17" s="1"/>
    </row>
    <row r="18" spans="1:10" ht="15.75" customHeight="1" x14ac:dyDescent="0.25">
      <c r="A18" s="40" t="s">
        <v>122</v>
      </c>
      <c r="B18" s="47" t="s">
        <v>106</v>
      </c>
      <c r="C18" s="41" t="s">
        <v>112</v>
      </c>
      <c r="D18" s="39" t="s">
        <v>179</v>
      </c>
      <c r="E18" s="46"/>
      <c r="F18" s="46"/>
      <c r="G18" s="1"/>
      <c r="J18" s="1"/>
    </row>
    <row r="19" spans="1:10" x14ac:dyDescent="0.25">
      <c r="B19" s="2"/>
      <c r="J19" s="1"/>
    </row>
    <row r="21" spans="1:10" ht="43.5" customHeight="1" x14ac:dyDescent="0.2">
      <c r="A21" s="29" t="s">
        <v>15</v>
      </c>
      <c r="B21" s="29" t="s">
        <v>100</v>
      </c>
      <c r="C21" s="34" t="s">
        <v>25</v>
      </c>
      <c r="D21" s="33" t="s">
        <v>12</v>
      </c>
      <c r="E21" s="32"/>
      <c r="F21" s="31" t="s">
        <v>16</v>
      </c>
      <c r="G21" s="9"/>
      <c r="J21" s="1"/>
    </row>
    <row r="22" spans="1:10" ht="60" x14ac:dyDescent="0.25">
      <c r="A22" s="42">
        <v>1</v>
      </c>
      <c r="B22" s="38" t="s">
        <v>0</v>
      </c>
      <c r="C22" s="43">
        <v>2</v>
      </c>
      <c r="D22" s="39" t="s">
        <v>172</v>
      </c>
      <c r="E22" s="51" t="s">
        <v>26</v>
      </c>
      <c r="F22" s="51" t="s">
        <v>27</v>
      </c>
      <c r="G22" s="51" t="s">
        <v>28</v>
      </c>
      <c r="J22" s="1"/>
    </row>
    <row r="23" spans="1:10" ht="28.5" x14ac:dyDescent="0.25">
      <c r="A23" s="40">
        <v>2</v>
      </c>
      <c r="B23" s="47" t="s">
        <v>1</v>
      </c>
      <c r="C23" s="41">
        <v>2</v>
      </c>
      <c r="D23" s="39" t="s">
        <v>173</v>
      </c>
      <c r="E23" s="52" t="s">
        <v>31</v>
      </c>
      <c r="F23" s="52" t="s">
        <v>30</v>
      </c>
      <c r="G23" s="52" t="s">
        <v>29</v>
      </c>
      <c r="J23" s="1"/>
    </row>
    <row r="24" spans="1:10" ht="42.75" x14ac:dyDescent="0.25">
      <c r="A24" s="42">
        <v>3</v>
      </c>
      <c r="B24" s="38" t="s">
        <v>2</v>
      </c>
      <c r="C24" s="43">
        <v>1</v>
      </c>
      <c r="D24" s="39" t="s">
        <v>170</v>
      </c>
      <c r="E24" s="51" t="s">
        <v>32</v>
      </c>
      <c r="F24" s="51" t="s">
        <v>33</v>
      </c>
      <c r="G24" s="51" t="s">
        <v>34</v>
      </c>
      <c r="J24" s="1"/>
    </row>
    <row r="25" spans="1:10" ht="42.75" x14ac:dyDescent="0.25">
      <c r="A25" s="40">
        <v>4</v>
      </c>
      <c r="B25" s="47" t="s">
        <v>35</v>
      </c>
      <c r="C25" s="41">
        <v>1</v>
      </c>
      <c r="D25" s="39" t="s">
        <v>171</v>
      </c>
      <c r="E25" s="52" t="s">
        <v>38</v>
      </c>
      <c r="F25" s="52" t="s">
        <v>37</v>
      </c>
      <c r="G25" s="52" t="s">
        <v>36</v>
      </c>
      <c r="J25" s="1"/>
    </row>
    <row r="26" spans="1:10" ht="28.5" x14ac:dyDescent="0.25">
      <c r="A26" s="42">
        <v>5</v>
      </c>
      <c r="B26" s="38" t="s">
        <v>39</v>
      </c>
      <c r="C26" s="43">
        <v>1</v>
      </c>
      <c r="D26" s="39" t="s">
        <v>178</v>
      </c>
      <c r="E26" s="51" t="s">
        <v>42</v>
      </c>
      <c r="F26" s="51" t="s">
        <v>41</v>
      </c>
      <c r="G26" s="51" t="s">
        <v>40</v>
      </c>
      <c r="J26" s="1"/>
    </row>
    <row r="27" spans="1:10" ht="114" x14ac:dyDescent="0.25">
      <c r="A27" s="40">
        <v>6</v>
      </c>
      <c r="B27" s="48" t="s">
        <v>43</v>
      </c>
      <c r="C27" s="41">
        <v>0</v>
      </c>
      <c r="D27" s="39" t="s">
        <v>147</v>
      </c>
      <c r="E27" s="52" t="s">
        <v>46</v>
      </c>
      <c r="F27" s="52" t="s">
        <v>45</v>
      </c>
      <c r="G27" s="52" t="s">
        <v>44</v>
      </c>
      <c r="J27" s="1"/>
    </row>
    <row r="28" spans="1:10" ht="85.5" x14ac:dyDescent="0.25">
      <c r="A28" s="42">
        <v>7</v>
      </c>
      <c r="B28" s="44" t="s">
        <v>47</v>
      </c>
      <c r="C28" s="43">
        <v>0</v>
      </c>
      <c r="D28" s="39" t="s">
        <v>147</v>
      </c>
      <c r="E28" s="51" t="s">
        <v>46</v>
      </c>
      <c r="F28" s="51" t="s">
        <v>49</v>
      </c>
      <c r="G28" s="51" t="s">
        <v>48</v>
      </c>
      <c r="J28" s="1"/>
    </row>
    <row r="29" spans="1:10" ht="42.75" x14ac:dyDescent="0.25">
      <c r="A29" s="40">
        <v>8</v>
      </c>
      <c r="B29" s="49" t="s">
        <v>50</v>
      </c>
      <c r="C29" s="41">
        <v>0</v>
      </c>
      <c r="D29" s="39" t="s">
        <v>147</v>
      </c>
      <c r="E29" s="52" t="s">
        <v>51</v>
      </c>
      <c r="F29" s="52" t="s">
        <v>52</v>
      </c>
      <c r="G29" s="52" t="s">
        <v>53</v>
      </c>
      <c r="J29" s="1"/>
    </row>
    <row r="30" spans="1:10" ht="71.25" x14ac:dyDescent="0.25">
      <c r="A30" s="42">
        <v>9</v>
      </c>
      <c r="B30" s="44" t="s">
        <v>54</v>
      </c>
      <c r="C30" s="43">
        <v>0</v>
      </c>
      <c r="D30" s="39"/>
      <c r="E30" s="51" t="s">
        <v>56</v>
      </c>
      <c r="F30" s="51" t="s">
        <v>55</v>
      </c>
      <c r="G30" s="51" t="s">
        <v>57</v>
      </c>
      <c r="J30" s="1"/>
    </row>
    <row r="31" spans="1:10" ht="71.25" x14ac:dyDescent="0.25">
      <c r="A31" s="40">
        <v>10</v>
      </c>
      <c r="B31" s="50" t="s">
        <v>3</v>
      </c>
      <c r="C31" s="41">
        <v>1</v>
      </c>
      <c r="D31" s="39" t="s">
        <v>177</v>
      </c>
      <c r="E31" s="52" t="s">
        <v>58</v>
      </c>
      <c r="F31" s="52" t="s">
        <v>59</v>
      </c>
      <c r="G31" s="52" t="s">
        <v>60</v>
      </c>
      <c r="J31" s="1"/>
    </row>
    <row r="32" spans="1:10" ht="71.25" x14ac:dyDescent="0.25">
      <c r="A32" s="42">
        <v>11</v>
      </c>
      <c r="B32" s="45" t="s">
        <v>61</v>
      </c>
      <c r="C32" s="43">
        <v>1</v>
      </c>
      <c r="D32" s="39" t="s">
        <v>180</v>
      </c>
      <c r="E32" s="51" t="s">
        <v>62</v>
      </c>
      <c r="F32" s="51" t="s">
        <v>63</v>
      </c>
      <c r="G32" s="51" t="s">
        <v>64</v>
      </c>
      <c r="J32" s="1"/>
    </row>
    <row r="33" spans="1:10" x14ac:dyDescent="0.25">
      <c r="A33" s="40">
        <v>12</v>
      </c>
      <c r="B33" s="50" t="s">
        <v>65</v>
      </c>
      <c r="C33" s="41">
        <v>2</v>
      </c>
      <c r="D33" s="39" t="s">
        <v>176</v>
      </c>
      <c r="E33" s="52" t="s">
        <v>68</v>
      </c>
      <c r="F33" s="52" t="s">
        <v>67</v>
      </c>
      <c r="G33" s="52" t="s">
        <v>66</v>
      </c>
      <c r="J33" s="1"/>
    </row>
    <row r="34" spans="1:10" s="19" customFormat="1" x14ac:dyDescent="0.25">
      <c r="B34" s="17"/>
      <c r="C34" s="15"/>
      <c r="D34" s="28"/>
      <c r="E34" s="16"/>
      <c r="F34" s="16"/>
      <c r="G34" s="16"/>
    </row>
    <row r="35" spans="1:10" x14ac:dyDescent="0.25">
      <c r="A35" s="19"/>
      <c r="B35" s="35" t="s">
        <v>13</v>
      </c>
      <c r="C35" s="25">
        <f>SUM(C22:C33)</f>
        <v>11</v>
      </c>
      <c r="D35" s="27"/>
      <c r="E35" s="16"/>
      <c r="F35" s="16"/>
      <c r="G35" s="16"/>
      <c r="J35" s="1"/>
    </row>
    <row r="36" spans="1:10" s="19" customFormat="1" x14ac:dyDescent="0.25">
      <c r="B36" s="35"/>
      <c r="C36" s="55"/>
      <c r="D36" s="28"/>
      <c r="E36" s="16"/>
      <c r="F36" s="16"/>
      <c r="G36" s="16"/>
    </row>
    <row r="37" spans="1:10" ht="43.5" customHeight="1" x14ac:dyDescent="0.2">
      <c r="A37" s="29" t="s">
        <v>15</v>
      </c>
      <c r="B37" s="29" t="s">
        <v>110</v>
      </c>
      <c r="C37" s="34" t="s">
        <v>25</v>
      </c>
      <c r="D37" s="33" t="s">
        <v>12</v>
      </c>
      <c r="E37" s="32"/>
      <c r="F37" s="31" t="s">
        <v>16</v>
      </c>
      <c r="G37" s="1"/>
      <c r="J37" s="1"/>
    </row>
    <row r="38" spans="1:10" x14ac:dyDescent="0.25">
      <c r="A38" s="42" t="s">
        <v>123</v>
      </c>
      <c r="B38" s="38" t="s">
        <v>113</v>
      </c>
      <c r="C38" s="43" t="s">
        <v>116</v>
      </c>
      <c r="D38" s="39"/>
      <c r="E38" s="46"/>
      <c r="F38" s="46"/>
      <c r="G38" s="1"/>
      <c r="J38" s="1"/>
    </row>
    <row r="40" spans="1:10" ht="30.6" customHeight="1" x14ac:dyDescent="0.2">
      <c r="A40" s="29" t="s">
        <v>15</v>
      </c>
      <c r="B40" s="30" t="s">
        <v>114</v>
      </c>
      <c r="C40" s="34" t="s">
        <v>25</v>
      </c>
      <c r="D40" s="33" t="s">
        <v>12</v>
      </c>
      <c r="E40" s="32"/>
      <c r="F40" s="31" t="s">
        <v>16</v>
      </c>
      <c r="G40" s="32"/>
      <c r="J40" s="1"/>
    </row>
    <row r="41" spans="1:10" ht="77.25" customHeight="1" x14ac:dyDescent="0.25">
      <c r="A41" s="36">
        <v>13</v>
      </c>
      <c r="B41" s="17" t="s">
        <v>4</v>
      </c>
      <c r="C41" s="15">
        <v>0</v>
      </c>
      <c r="D41" s="27"/>
      <c r="E41" s="53" t="s">
        <v>76</v>
      </c>
      <c r="F41" s="53" t="s">
        <v>77</v>
      </c>
      <c r="G41" s="53" t="s">
        <v>78</v>
      </c>
      <c r="J41" s="1"/>
    </row>
    <row r="42" spans="1:10" ht="57" x14ac:dyDescent="0.25">
      <c r="A42" s="10">
        <v>14</v>
      </c>
      <c r="B42" s="18" t="s">
        <v>69</v>
      </c>
      <c r="C42" s="11">
        <v>0</v>
      </c>
      <c r="D42" s="27"/>
      <c r="E42" s="54" t="s">
        <v>79</v>
      </c>
      <c r="F42" s="54" t="s">
        <v>80</v>
      </c>
      <c r="G42" s="54" t="s">
        <v>81</v>
      </c>
      <c r="J42" s="1"/>
    </row>
    <row r="43" spans="1:10" ht="71.25" x14ac:dyDescent="0.25">
      <c r="A43" s="36">
        <v>15</v>
      </c>
      <c r="B43" s="37" t="s">
        <v>70</v>
      </c>
      <c r="C43" s="15">
        <v>0</v>
      </c>
      <c r="D43" s="27"/>
      <c r="E43" s="53" t="s">
        <v>82</v>
      </c>
      <c r="F43" s="53" t="s">
        <v>83</v>
      </c>
      <c r="G43" s="53" t="s">
        <v>84</v>
      </c>
      <c r="J43" s="1"/>
    </row>
    <row r="44" spans="1:10" ht="28.5" x14ac:dyDescent="0.25">
      <c r="A44" s="10">
        <v>16</v>
      </c>
      <c r="B44" s="18" t="s">
        <v>71</v>
      </c>
      <c r="C44" s="11">
        <v>0</v>
      </c>
      <c r="D44" s="27"/>
      <c r="E44" s="54" t="s">
        <v>85</v>
      </c>
      <c r="F44" s="54" t="s">
        <v>86</v>
      </c>
      <c r="G44" s="54" t="s">
        <v>87</v>
      </c>
      <c r="J44" s="1"/>
    </row>
    <row r="45" spans="1:10" ht="57" x14ac:dyDescent="0.25">
      <c r="A45" s="36">
        <v>17</v>
      </c>
      <c r="B45" s="37" t="s">
        <v>72</v>
      </c>
      <c r="C45" s="15">
        <v>0</v>
      </c>
      <c r="D45" s="27"/>
      <c r="E45" s="53" t="s">
        <v>88</v>
      </c>
      <c r="F45" s="53" t="s">
        <v>89</v>
      </c>
      <c r="G45" s="53" t="s">
        <v>90</v>
      </c>
      <c r="J45" s="1"/>
    </row>
    <row r="46" spans="1:10" s="19" customFormat="1" ht="123" customHeight="1" x14ac:dyDescent="0.25">
      <c r="A46" s="10">
        <v>18</v>
      </c>
      <c r="B46" s="18" t="s">
        <v>73</v>
      </c>
      <c r="C46" s="11">
        <v>0</v>
      </c>
      <c r="D46" s="27"/>
      <c r="E46" s="54" t="s">
        <v>91</v>
      </c>
      <c r="F46" s="54" t="s">
        <v>92</v>
      </c>
      <c r="G46" s="54" t="s">
        <v>93</v>
      </c>
    </row>
    <row r="47" spans="1:10" ht="71.25" x14ac:dyDescent="0.25">
      <c r="A47" s="36">
        <v>19</v>
      </c>
      <c r="B47" s="37" t="s">
        <v>74</v>
      </c>
      <c r="C47" s="15">
        <v>0</v>
      </c>
      <c r="D47" s="27"/>
      <c r="E47" s="53" t="s">
        <v>96</v>
      </c>
      <c r="F47" s="53" t="s">
        <v>95</v>
      </c>
      <c r="G47" s="53" t="s">
        <v>94</v>
      </c>
      <c r="J47" s="1"/>
    </row>
    <row r="48" spans="1:10" ht="85.5" x14ac:dyDescent="0.25">
      <c r="A48" s="10">
        <v>20</v>
      </c>
      <c r="B48" s="18" t="s">
        <v>75</v>
      </c>
      <c r="C48" s="11">
        <v>0</v>
      </c>
      <c r="D48" s="27"/>
      <c r="E48" s="54" t="s">
        <v>97</v>
      </c>
      <c r="F48" s="54" t="s">
        <v>98</v>
      </c>
      <c r="G48" s="54" t="s">
        <v>99</v>
      </c>
      <c r="J48" s="1"/>
    </row>
    <row r="49" spans="1:10" x14ac:dyDescent="0.25">
      <c r="A49" s="19"/>
      <c r="B49" s="19"/>
      <c r="D49" s="28"/>
      <c r="E49" s="16"/>
      <c r="F49" s="16"/>
      <c r="G49" s="16"/>
      <c r="J49" s="1"/>
    </row>
    <row r="50" spans="1:10" x14ac:dyDescent="0.25">
      <c r="A50" s="19"/>
      <c r="B50" s="35" t="s">
        <v>13</v>
      </c>
      <c r="C50" s="24">
        <f>SUM(C41:C48)</f>
        <v>0</v>
      </c>
      <c r="D50" s="27"/>
      <c r="E50" s="16"/>
      <c r="F50" s="16"/>
      <c r="G50" s="16"/>
      <c r="J50" s="1"/>
    </row>
    <row r="51" spans="1:10" x14ac:dyDescent="0.25">
      <c r="A51" s="19"/>
      <c r="B51" s="19"/>
      <c r="C51" s="25"/>
      <c r="D51" s="27"/>
      <c r="E51" s="16"/>
      <c r="F51" s="16"/>
      <c r="G51" s="16"/>
      <c r="J51" s="1"/>
    </row>
    <row r="52" spans="1:10" x14ac:dyDescent="0.25">
      <c r="A52" s="19"/>
      <c r="B52" s="35" t="s">
        <v>20</v>
      </c>
      <c r="C52" s="24">
        <f>C35+C50</f>
        <v>11</v>
      </c>
      <c r="D52" s="27"/>
      <c r="E52" s="16"/>
      <c r="F52" s="16"/>
      <c r="G52" s="16"/>
      <c r="J52" s="1"/>
    </row>
    <row r="53" spans="1:10" x14ac:dyDescent="0.25">
      <c r="A53" s="19"/>
      <c r="B53" s="19"/>
    </row>
    <row r="54" spans="1:10" ht="14.25" x14ac:dyDescent="0.2">
      <c r="E54" s="20"/>
      <c r="F54" s="1"/>
      <c r="J54" s="1"/>
    </row>
    <row r="55" spans="1:10" ht="14.25" x14ac:dyDescent="0.2">
      <c r="E55" s="21"/>
      <c r="F55" s="21"/>
      <c r="J55" s="1"/>
    </row>
    <row r="82" spans="1:10" ht="15" customHeight="1" x14ac:dyDescent="0.25"/>
    <row r="83" spans="1:10" ht="15" customHeight="1" x14ac:dyDescent="0.25"/>
    <row r="84" spans="1:10" ht="15" customHeight="1" x14ac:dyDescent="0.25"/>
    <row r="85" spans="1:10" ht="15" customHeight="1" x14ac:dyDescent="0.25"/>
    <row r="86" spans="1:10" ht="15" customHeight="1" x14ac:dyDescent="0.25">
      <c r="A86" s="2">
        <v>0</v>
      </c>
      <c r="B86" s="2" t="s">
        <v>23</v>
      </c>
      <c r="C86" s="3" t="s">
        <v>112</v>
      </c>
      <c r="D86" s="16" t="s">
        <v>115</v>
      </c>
      <c r="J86" s="1"/>
    </row>
    <row r="87" spans="1:10" ht="15" customHeight="1" x14ac:dyDescent="0.25">
      <c r="A87" s="2">
        <v>1</v>
      </c>
      <c r="B87" s="2" t="s">
        <v>24</v>
      </c>
      <c r="C87" s="3" t="s">
        <v>111</v>
      </c>
      <c r="D87" s="16" t="s">
        <v>116</v>
      </c>
      <c r="J87" s="1"/>
    </row>
    <row r="88" spans="1:10" ht="15" customHeight="1" x14ac:dyDescent="0.25">
      <c r="A88" s="2">
        <v>2</v>
      </c>
      <c r="J88" s="1"/>
    </row>
    <row r="89" spans="1:10" ht="15" customHeight="1" x14ac:dyDescent="0.25"/>
    <row r="90" spans="1:10" ht="15" customHeight="1" x14ac:dyDescent="0.2">
      <c r="A90" s="12" t="s">
        <v>14</v>
      </c>
      <c r="B90" s="12"/>
      <c r="C90" s="13"/>
      <c r="E90" s="22">
        <v>7</v>
      </c>
      <c r="F90" s="21">
        <f>E90*2</f>
        <v>14</v>
      </c>
      <c r="G90" s="4" t="s">
        <v>7</v>
      </c>
      <c r="J90" s="1"/>
    </row>
    <row r="91" spans="1:10" ht="15" customHeight="1" x14ac:dyDescent="0.2">
      <c r="A91" s="12"/>
      <c r="B91" s="12">
        <f>IF(C22=0, 0,C22)</f>
        <v>2</v>
      </c>
      <c r="C91" s="13">
        <f t="shared" ref="C91:C92" si="0">IF(B91=0, 4,B91)</f>
        <v>2</v>
      </c>
      <c r="E91" s="23">
        <v>16</v>
      </c>
      <c r="F91" s="21">
        <f t="shared" ref="F91:F92" si="1">E91*2</f>
        <v>32</v>
      </c>
      <c r="G91" s="4" t="s">
        <v>6</v>
      </c>
      <c r="J91" s="1"/>
    </row>
    <row r="92" spans="1:10" ht="15" customHeight="1" x14ac:dyDescent="0.2">
      <c r="A92" s="12"/>
      <c r="B92" s="12">
        <f>IF(C23=0, 0,C23)</f>
        <v>2</v>
      </c>
      <c r="C92" s="13">
        <f t="shared" si="0"/>
        <v>2</v>
      </c>
      <c r="E92" s="23">
        <v>5</v>
      </c>
      <c r="F92" s="21">
        <f t="shared" si="1"/>
        <v>10</v>
      </c>
      <c r="G92" s="4" t="s">
        <v>5</v>
      </c>
      <c r="J92" s="1"/>
    </row>
    <row r="93" spans="1:10" ht="15" customHeight="1" x14ac:dyDescent="0.2">
      <c r="A93" s="12"/>
      <c r="B93" s="12">
        <f>IF(C24=0, 0,C24)</f>
        <v>1</v>
      </c>
      <c r="C93" s="13">
        <f>IF(B93=0, 4,B93)</f>
        <v>1</v>
      </c>
      <c r="E93" s="14"/>
      <c r="J93" s="1"/>
    </row>
    <row r="94" spans="1:10" ht="15" customHeight="1" x14ac:dyDescent="0.2">
      <c r="A94" s="12"/>
      <c r="B94" s="12">
        <f>IF(C25=0, 0,C25)</f>
        <v>1</v>
      </c>
      <c r="C94" s="13">
        <f>IF(B94=0, 4,B94)</f>
        <v>1</v>
      </c>
      <c r="E94" s="14"/>
      <c r="J94" s="1"/>
    </row>
    <row r="95" spans="1:10" ht="15" customHeight="1" x14ac:dyDescent="0.2">
      <c r="A95" s="12"/>
      <c r="B95" s="12" t="e">
        <f>IF(C95=1,C100,C95)</f>
        <v>#REF!</v>
      </c>
      <c r="C95" s="13">
        <f>IF(SUM(B91:B94)&lt;&gt;SUM(C91:C94),"unacceptable",1)</f>
        <v>1</v>
      </c>
      <c r="E95" s="14"/>
      <c r="J95" s="1"/>
    </row>
    <row r="96" spans="1:10" ht="15" customHeight="1" x14ac:dyDescent="0.2">
      <c r="A96" s="12"/>
      <c r="B96" s="12"/>
      <c r="C96" s="13"/>
      <c r="E96" s="14"/>
      <c r="J96" s="1"/>
    </row>
    <row r="97" spans="1:10" ht="15" customHeight="1" x14ac:dyDescent="0.2">
      <c r="A97" s="12"/>
      <c r="B97" s="12"/>
      <c r="C97" s="13" t="e">
        <f>IF(B99="medium",0,1)</f>
        <v>#REF!</v>
      </c>
      <c r="E97" s="14"/>
      <c r="J97" s="1"/>
    </row>
    <row r="98" spans="1:10" ht="15" customHeight="1" x14ac:dyDescent="0.2">
      <c r="A98" s="12"/>
      <c r="B98" s="12" t="e">
        <f>IF(#REF!&gt;10, "High",B102)</f>
        <v>#REF!</v>
      </c>
      <c r="C98" s="13" t="e">
        <f>IF(B98= "High",0,1)</f>
        <v>#REF!</v>
      </c>
      <c r="E98" s="14"/>
      <c r="J98" s="1"/>
    </row>
    <row r="99" spans="1:10" ht="15" customHeight="1" x14ac:dyDescent="0.2">
      <c r="A99" s="12"/>
      <c r="B99" s="12" t="e">
        <f>IF(#REF!&gt;6, "Medium","Low")</f>
        <v>#REF!</v>
      </c>
      <c r="C99" s="13" t="e">
        <f>IF(C98=1,B99,1)</f>
        <v>#REF!</v>
      </c>
      <c r="E99" s="14"/>
      <c r="J99" s="1"/>
    </row>
    <row r="100" spans="1:10" ht="15" customHeight="1" x14ac:dyDescent="0.2">
      <c r="A100" s="12"/>
      <c r="B100" s="12"/>
      <c r="C100" s="13" t="e">
        <f>IF(C98+C97=1,B99,B98)</f>
        <v>#REF!</v>
      </c>
      <c r="E100" s="14"/>
      <c r="J100" s="1"/>
    </row>
    <row r="101" spans="1:10" ht="15" customHeight="1" x14ac:dyDescent="0.2">
      <c r="A101" s="12"/>
      <c r="B101" s="12"/>
      <c r="C101" s="13"/>
      <c r="E101" s="14"/>
      <c r="J101" s="1"/>
    </row>
    <row r="102" spans="1:10" ht="15" customHeight="1" x14ac:dyDescent="0.2">
      <c r="A102" s="12"/>
      <c r="B102" s="12" t="s">
        <v>22</v>
      </c>
      <c r="C102" s="13"/>
      <c r="E102" s="13">
        <f>IF(C95="unacceptable",0,1)</f>
        <v>1</v>
      </c>
      <c r="J102" s="1"/>
    </row>
    <row r="103" spans="1:10" ht="15" customHeight="1" x14ac:dyDescent="0.25"/>
    <row r="104" spans="1:10" ht="15" customHeight="1" x14ac:dyDescent="0.25"/>
    <row r="105" spans="1:10" ht="15" customHeight="1" x14ac:dyDescent="0.2">
      <c r="A105" s="1" t="s">
        <v>18</v>
      </c>
      <c r="J105" s="1"/>
    </row>
    <row r="106" spans="1:10" ht="15" customHeight="1" x14ac:dyDescent="0.25"/>
    <row r="107" spans="1:10" ht="15" customHeight="1" x14ac:dyDescent="0.2">
      <c r="A107" s="12"/>
      <c r="B107" s="12">
        <f>IF(C31=0, 0,C31)</f>
        <v>1</v>
      </c>
      <c r="C107" s="13">
        <f t="shared" ref="C107:C112" si="2">IF(B107=0, 4,B107)</f>
        <v>1</v>
      </c>
      <c r="E107" s="14"/>
      <c r="J107" s="1"/>
    </row>
    <row r="108" spans="1:10" ht="15" customHeight="1" x14ac:dyDescent="0.2">
      <c r="A108" s="12"/>
      <c r="B108" s="12">
        <f>IF(C32=0, 0,C32)</f>
        <v>1</v>
      </c>
      <c r="C108" s="13">
        <f t="shared" si="2"/>
        <v>1</v>
      </c>
      <c r="E108" s="14"/>
      <c r="J108" s="1"/>
    </row>
    <row r="109" spans="1:10" ht="15" customHeight="1" x14ac:dyDescent="0.2">
      <c r="A109" s="12"/>
      <c r="B109" s="12" t="e">
        <f>IF(#REF!=0, 0,#REF!)</f>
        <v>#REF!</v>
      </c>
      <c r="C109" s="13" t="e">
        <f t="shared" si="2"/>
        <v>#REF!</v>
      </c>
      <c r="E109" s="14"/>
      <c r="J109" s="1"/>
    </row>
    <row r="110" spans="1:10" ht="15" customHeight="1" x14ac:dyDescent="0.2">
      <c r="A110" s="12"/>
      <c r="B110" s="12" t="e">
        <f>IF(#REF!=0, 0,#REF!)</f>
        <v>#REF!</v>
      </c>
      <c r="C110" s="13" t="e">
        <f t="shared" si="2"/>
        <v>#REF!</v>
      </c>
      <c r="E110" s="14"/>
      <c r="J110" s="1"/>
    </row>
    <row r="111" spans="1:10" ht="15" customHeight="1" x14ac:dyDescent="0.2">
      <c r="A111" s="12"/>
      <c r="B111" s="12" t="e">
        <f>IF(#REF!=0, 0,#REF!)</f>
        <v>#REF!</v>
      </c>
      <c r="C111" s="13" t="e">
        <f t="shared" si="2"/>
        <v>#REF!</v>
      </c>
      <c r="E111" s="14"/>
      <c r="J111" s="1"/>
    </row>
    <row r="112" spans="1:10" ht="15" customHeight="1" x14ac:dyDescent="0.2">
      <c r="A112" s="12"/>
      <c r="B112" s="12" t="e">
        <f>IF(#REF!=0, 0,#REF!)</f>
        <v>#REF!</v>
      </c>
      <c r="C112" s="13" t="e">
        <f t="shared" si="2"/>
        <v>#REF!</v>
      </c>
      <c r="E112" s="14"/>
      <c r="J112" s="1"/>
    </row>
    <row r="113" spans="1:10" ht="15" customHeight="1" x14ac:dyDescent="0.2">
      <c r="A113" s="12"/>
      <c r="B113" s="12" t="e">
        <f>IF(#REF!=0, 0,#REF!)</f>
        <v>#REF!</v>
      </c>
      <c r="C113" s="13" t="e">
        <f>IF(B113=0, 4,B113)</f>
        <v>#REF!</v>
      </c>
      <c r="E113" s="14"/>
      <c r="J113" s="1"/>
    </row>
    <row r="114" spans="1:10" ht="15" customHeight="1" x14ac:dyDescent="0.2">
      <c r="A114" s="12"/>
      <c r="B114" s="12"/>
      <c r="C114" s="13"/>
      <c r="E114" s="14"/>
      <c r="J114" s="1"/>
    </row>
    <row r="115" spans="1:10" ht="15" customHeight="1" x14ac:dyDescent="0.2">
      <c r="A115" s="12"/>
      <c r="B115" s="12" t="e">
        <f>IF(C115=1,C120,C115)</f>
        <v>#REF!</v>
      </c>
      <c r="C115" s="13" t="e">
        <f>IF(SUM(B107:B113)&lt;&gt;SUM(C107:C113),"unacceptable",1)</f>
        <v>#REF!</v>
      </c>
      <c r="E115" s="14"/>
      <c r="J115" s="1"/>
    </row>
    <row r="116" spans="1:10" ht="15" customHeight="1" x14ac:dyDescent="0.2">
      <c r="A116" s="12"/>
      <c r="B116" s="12"/>
      <c r="C116" s="13"/>
      <c r="E116" s="14"/>
      <c r="J116" s="1"/>
    </row>
    <row r="117" spans="1:10" ht="15" customHeight="1" x14ac:dyDescent="0.2">
      <c r="A117" s="12"/>
      <c r="B117" s="12"/>
      <c r="C117" s="13">
        <f>IF(B119="medium",0,1)</f>
        <v>1</v>
      </c>
      <c r="E117" s="14"/>
      <c r="J117" s="1"/>
    </row>
    <row r="118" spans="1:10" ht="15" customHeight="1" x14ac:dyDescent="0.2">
      <c r="A118" s="12"/>
      <c r="B118" s="12" t="str">
        <f>IF(C35&gt;24, "High",B122)</f>
        <v>Low</v>
      </c>
      <c r="C118" s="13">
        <f>IF(B118= "High",0,1)</f>
        <v>1</v>
      </c>
      <c r="E118" s="14"/>
      <c r="J118" s="1"/>
    </row>
    <row r="119" spans="1:10" ht="15" customHeight="1" x14ac:dyDescent="0.2">
      <c r="A119" s="12"/>
      <c r="B119" s="12" t="str">
        <f>IF(C35&gt;14, "Medium","Low")</f>
        <v>Low</v>
      </c>
      <c r="C119" s="13" t="str">
        <f>IF(C118=1,B119,1)</f>
        <v>Low</v>
      </c>
      <c r="E119" s="14"/>
      <c r="J119" s="1"/>
    </row>
    <row r="120" spans="1:10" ht="15" customHeight="1" x14ac:dyDescent="0.2">
      <c r="A120" s="12"/>
      <c r="B120" s="12"/>
      <c r="C120" s="13" t="str">
        <f>IF(C118+C117=1,B119,B118)</f>
        <v>Low</v>
      </c>
      <c r="E120" s="14"/>
      <c r="J120" s="1"/>
    </row>
    <row r="121" spans="1:10" ht="15" customHeight="1" x14ac:dyDescent="0.2">
      <c r="A121" s="12"/>
      <c r="B121" s="12"/>
      <c r="C121" s="13"/>
      <c r="E121" s="14"/>
      <c r="J121" s="1"/>
    </row>
    <row r="122" spans="1:10" ht="15" customHeight="1" x14ac:dyDescent="0.2">
      <c r="A122" s="12"/>
      <c r="B122" s="12" t="s">
        <v>22</v>
      </c>
      <c r="C122" s="13"/>
      <c r="E122" s="14"/>
      <c r="J122" s="1"/>
    </row>
    <row r="123" spans="1:10" ht="15" customHeight="1" x14ac:dyDescent="0.2">
      <c r="E123" s="13" t="e">
        <f>IF(C115="unacceptable",0,1)</f>
        <v>#REF!</v>
      </c>
      <c r="J123" s="1"/>
    </row>
    <row r="124" spans="1:10" ht="15" customHeight="1" x14ac:dyDescent="0.25"/>
    <row r="125" spans="1:10" ht="15" customHeight="1" x14ac:dyDescent="0.2">
      <c r="A125" s="12" t="s">
        <v>19</v>
      </c>
      <c r="B125" s="12"/>
      <c r="C125" s="13"/>
      <c r="E125" s="14"/>
      <c r="J125" s="1"/>
    </row>
    <row r="126" spans="1:10" ht="15" customHeight="1" x14ac:dyDescent="0.2">
      <c r="A126" s="12"/>
      <c r="B126" s="12">
        <f>IF(C43=0, 0,C43)</f>
        <v>0</v>
      </c>
      <c r="C126" s="13">
        <f t="shared" ref="C126:C128" si="3">IF(B126=0, 4,B126)</f>
        <v>4</v>
      </c>
      <c r="E126" s="14"/>
      <c r="J126" s="1"/>
    </row>
    <row r="127" spans="1:10" ht="15" customHeight="1" x14ac:dyDescent="0.2">
      <c r="A127" s="12"/>
      <c r="B127" s="12">
        <f>IF(C45=0, 0,C45)</f>
        <v>0</v>
      </c>
      <c r="C127" s="13">
        <f t="shared" si="3"/>
        <v>4</v>
      </c>
      <c r="E127" s="14"/>
      <c r="J127" s="1"/>
    </row>
    <row r="128" spans="1:10" ht="15" customHeight="1" x14ac:dyDescent="0.2">
      <c r="A128" s="12"/>
      <c r="B128" s="12">
        <f>IF(C42=0, 0,C42)</f>
        <v>0</v>
      </c>
      <c r="C128" s="13">
        <f t="shared" si="3"/>
        <v>4</v>
      </c>
      <c r="E128" s="14"/>
      <c r="J128" s="1"/>
    </row>
    <row r="129" spans="1:10" ht="15" customHeight="1" x14ac:dyDescent="0.2">
      <c r="A129" s="12"/>
      <c r="B129" s="12"/>
      <c r="C129" s="13"/>
      <c r="E129" s="14"/>
      <c r="J129" s="1"/>
    </row>
    <row r="130" spans="1:10" ht="15" customHeight="1" x14ac:dyDescent="0.2">
      <c r="A130" s="12"/>
      <c r="B130" s="12" t="str">
        <f>IF(C130=1,C135,C130)</f>
        <v>unacceptable</v>
      </c>
      <c r="C130" s="13" t="str">
        <f>IF(SUM(B126:B128)&lt;&gt;SUM(C126:C128),"unacceptable",1)</f>
        <v>unacceptable</v>
      </c>
      <c r="E130" s="14"/>
      <c r="J130" s="1"/>
    </row>
    <row r="131" spans="1:10" ht="15" customHeight="1" x14ac:dyDescent="0.2">
      <c r="A131" s="12"/>
      <c r="B131" s="12"/>
      <c r="C131" s="13"/>
      <c r="E131" s="14"/>
      <c r="J131" s="1"/>
    </row>
    <row r="132" spans="1:10" ht="15" customHeight="1" x14ac:dyDescent="0.2">
      <c r="A132" s="12"/>
      <c r="B132" s="12"/>
      <c r="C132" s="13">
        <f>IF(B134="medium",0,1)</f>
        <v>1</v>
      </c>
      <c r="E132" s="14"/>
      <c r="J132" s="1"/>
    </row>
    <row r="133" spans="1:10" ht="15" customHeight="1" x14ac:dyDescent="0.2">
      <c r="A133" s="12"/>
      <c r="B133" s="12" t="str">
        <f>IF(C50&gt;9, "High",B137)</f>
        <v>Low</v>
      </c>
      <c r="C133" s="13">
        <f>IF(B133= "High",0,1)</f>
        <v>1</v>
      </c>
      <c r="E133" s="14"/>
      <c r="J133" s="1"/>
    </row>
    <row r="134" spans="1:10" ht="15" customHeight="1" x14ac:dyDescent="0.2">
      <c r="A134" s="12"/>
      <c r="B134" s="12" t="str">
        <f>IF(C50&gt;5, "Medium","Low")</f>
        <v>Low</v>
      </c>
      <c r="C134" s="13" t="str">
        <f>IF(C133=1,B134,1)</f>
        <v>Low</v>
      </c>
      <c r="E134" s="14"/>
      <c r="J134" s="1"/>
    </row>
    <row r="135" spans="1:10" ht="15" customHeight="1" x14ac:dyDescent="0.2">
      <c r="A135" s="12"/>
      <c r="B135" s="12"/>
      <c r="C135" s="13" t="str">
        <f>IF(C133+C132=1,B134,B133)</f>
        <v>Low</v>
      </c>
      <c r="E135" s="14"/>
      <c r="J135" s="1"/>
    </row>
    <row r="136" spans="1:10" ht="15" customHeight="1" x14ac:dyDescent="0.2">
      <c r="A136" s="12"/>
      <c r="B136" s="12"/>
      <c r="C136" s="13"/>
      <c r="E136" s="14"/>
      <c r="J136" s="1"/>
    </row>
    <row r="137" spans="1:10" ht="15" customHeight="1" x14ac:dyDescent="0.2">
      <c r="A137" s="12"/>
      <c r="B137" s="12" t="s">
        <v>22</v>
      </c>
      <c r="C137" s="13"/>
      <c r="E137" s="13">
        <f>IF(C130="unacceptable",0,1)</f>
        <v>0</v>
      </c>
      <c r="J137" s="1"/>
    </row>
    <row r="138" spans="1:10" ht="15" customHeight="1" x14ac:dyDescent="0.2">
      <c r="E138" s="13" t="e">
        <f>IF(E137+E123+E102&lt;3,"Overall quality assessment not to be penalized for failing an indiviual criteria which should be assessed independently",0)</f>
        <v>#REF!</v>
      </c>
      <c r="J138" s="1"/>
    </row>
    <row r="139" spans="1:10" ht="15" customHeight="1" x14ac:dyDescent="0.25"/>
    <row r="140" spans="1:10" ht="15" customHeight="1" x14ac:dyDescent="0.25"/>
    <row r="141" spans="1:10" ht="15" customHeight="1" x14ac:dyDescent="0.25"/>
    <row r="142" spans="1:10" ht="15" customHeight="1" x14ac:dyDescent="0.25"/>
    <row r="143" spans="1:10" ht="15" customHeight="1" x14ac:dyDescent="0.2">
      <c r="A143" s="12" t="s">
        <v>21</v>
      </c>
      <c r="B143" s="12"/>
      <c r="C143" s="13"/>
      <c r="E143" s="14"/>
      <c r="J143" s="1"/>
    </row>
    <row r="144" spans="1:10" ht="15" customHeight="1" x14ac:dyDescent="0.2">
      <c r="A144" s="12"/>
      <c r="B144" s="12"/>
      <c r="C144" s="13"/>
      <c r="E144" s="14"/>
      <c r="J144" s="1"/>
    </row>
    <row r="145" spans="1:10" ht="15" customHeight="1" x14ac:dyDescent="0.2">
      <c r="A145" s="12"/>
      <c r="B145" s="12"/>
      <c r="C145" s="13"/>
      <c r="E145" s="14"/>
      <c r="J145" s="1"/>
    </row>
    <row r="146" spans="1:10" ht="15" customHeight="1" x14ac:dyDescent="0.2">
      <c r="A146" s="12"/>
      <c r="B146" s="12"/>
      <c r="C146" s="13"/>
      <c r="E146" s="14"/>
      <c r="J146" s="1"/>
    </row>
    <row r="147" spans="1:10" ht="15" customHeight="1" x14ac:dyDescent="0.2">
      <c r="A147" s="12"/>
      <c r="B147" s="12"/>
      <c r="C147" s="13"/>
      <c r="E147" s="14"/>
      <c r="J147" s="1"/>
    </row>
    <row r="148" spans="1:10" ht="15" customHeight="1" x14ac:dyDescent="0.2">
      <c r="A148" s="12"/>
      <c r="B148" s="12"/>
      <c r="C148" s="13"/>
      <c r="E148" s="14"/>
      <c r="J148" s="1"/>
    </row>
    <row r="149" spans="1:10" ht="15" customHeight="1" x14ac:dyDescent="0.2">
      <c r="A149" s="12"/>
      <c r="B149" s="12"/>
      <c r="C149" s="13"/>
      <c r="E149" s="14"/>
      <c r="J149" s="1"/>
    </row>
    <row r="150" spans="1:10" ht="15" customHeight="1" x14ac:dyDescent="0.2">
      <c r="A150" s="12"/>
      <c r="B150" s="12"/>
      <c r="C150" s="13">
        <f>IF(B152="medium",0,1)</f>
        <v>1</v>
      </c>
      <c r="E150" s="14"/>
      <c r="J150" s="1"/>
    </row>
    <row r="151" spans="1:10" ht="15" customHeight="1" x14ac:dyDescent="0.2">
      <c r="A151" s="12"/>
      <c r="B151" s="12" t="str">
        <f>IF(C52&gt;44, "High",B152)</f>
        <v>Poor</v>
      </c>
      <c r="C151" s="13">
        <f>IF(B151= "High",0,1)</f>
        <v>1</v>
      </c>
      <c r="E151" s="14"/>
      <c r="J151" s="1"/>
    </row>
    <row r="152" spans="1:10" ht="15" customHeight="1" x14ac:dyDescent="0.2">
      <c r="A152" s="12"/>
      <c r="B152" s="12" t="str">
        <f>IF(C52&gt;27, "Medium",B155)</f>
        <v>Poor</v>
      </c>
      <c r="C152" s="13" t="str">
        <f>IF(C151=1,B152,1)</f>
        <v>Poor</v>
      </c>
      <c r="E152" s="14"/>
      <c r="J152" s="1"/>
    </row>
    <row r="153" spans="1:10" ht="15" customHeight="1" x14ac:dyDescent="0.2">
      <c r="A153" s="12"/>
      <c r="B153" s="12"/>
      <c r="C153" s="13" t="str">
        <f>IF(C151+C150=1,B152,B151)</f>
        <v>Poor</v>
      </c>
      <c r="E153" s="14"/>
      <c r="J153" s="1"/>
    </row>
    <row r="154" spans="1:10" ht="15" customHeight="1" x14ac:dyDescent="0.2">
      <c r="A154" s="12"/>
      <c r="B154" s="12"/>
      <c r="C154" s="13"/>
      <c r="E154" s="14"/>
      <c r="J154" s="1"/>
    </row>
    <row r="155" spans="1:10" ht="15" customHeight="1" x14ac:dyDescent="0.2">
      <c r="A155" s="12"/>
      <c r="B155" s="12" t="s">
        <v>17</v>
      </c>
      <c r="C155" s="13"/>
      <c r="E155" s="13"/>
      <c r="J155" s="1"/>
    </row>
    <row r="156" spans="1:10" ht="15" customHeight="1" x14ac:dyDescent="0.2">
      <c r="E156" s="13"/>
      <c r="J156" s="1"/>
    </row>
  </sheetData>
  <dataValidations count="3">
    <dataValidation type="list" allowBlank="1" showInputMessage="1" showErrorMessage="1" sqref="C38" xr:uid="{307E55B8-9551-446E-BB72-5487EB9A010E}">
      <formula1>$D$86:$D$87</formula1>
    </dataValidation>
    <dataValidation type="list" allowBlank="1" showInputMessage="1" showErrorMessage="1" sqref="C13:C18" xr:uid="{CF150493-8125-495B-AA0E-3B290A092F60}">
      <formula1>$C$86:$C$87</formula1>
    </dataValidation>
    <dataValidation type="list" allowBlank="1" showInputMessage="1" showErrorMessage="1" sqref="C22:C33 C41:C48" xr:uid="{23FCC452-CCF1-4391-8CA6-8ECC72D5EDB1}">
      <formula1>$A$86:$A$88</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3B8BC-1A49-4319-8174-495EA83B23F3}">
  <dimension ref="A1:J156"/>
  <sheetViews>
    <sheetView topLeftCell="A28" zoomScale="75" zoomScaleNormal="75" workbookViewId="0">
      <selection activeCell="D33" sqref="D33"/>
    </sheetView>
  </sheetViews>
  <sheetFormatPr baseColWidth="10" defaultColWidth="8.7109375" defaultRowHeight="15" x14ac:dyDescent="0.25"/>
  <cols>
    <col min="1" max="1" width="8.7109375" style="1"/>
    <col min="2" max="2" width="51.5703125" style="1" customWidth="1"/>
    <col min="3" max="3" width="35.140625" style="3" customWidth="1"/>
    <col min="4" max="4" width="57.140625" style="16" customWidth="1"/>
    <col min="5" max="5" width="37.42578125" style="4" customWidth="1"/>
    <col min="6" max="6" width="46.42578125" style="4" customWidth="1"/>
    <col min="7" max="7" width="51.5703125" style="4" customWidth="1"/>
    <col min="8" max="9" width="1.42578125" style="1" customWidth="1"/>
    <col min="10" max="10" width="9.140625" customWidth="1"/>
    <col min="11" max="16384" width="8.7109375" style="1"/>
  </cols>
  <sheetData>
    <row r="1" spans="1:10" x14ac:dyDescent="0.25">
      <c r="B1" s="2" t="s">
        <v>107</v>
      </c>
    </row>
    <row r="2" spans="1:10" ht="14.25" x14ac:dyDescent="0.2">
      <c r="B2" s="5" t="s">
        <v>108</v>
      </c>
      <c r="J2" s="1"/>
    </row>
    <row r="3" spans="1:10" x14ac:dyDescent="0.25">
      <c r="C3" s="26" t="s">
        <v>124</v>
      </c>
      <c r="D3" s="7"/>
      <c r="E3" s="8"/>
      <c r="F3" s="8"/>
      <c r="G3" s="8"/>
      <c r="J3" s="1"/>
    </row>
    <row r="4" spans="1:10" x14ac:dyDescent="0.25">
      <c r="B4" s="2" t="s">
        <v>8</v>
      </c>
      <c r="D4" s="1"/>
      <c r="J4" s="1"/>
    </row>
    <row r="5" spans="1:10" ht="14.25" x14ac:dyDescent="0.2">
      <c r="B5" s="5" t="s">
        <v>9</v>
      </c>
      <c r="J5" s="1"/>
    </row>
    <row r="6" spans="1:10" x14ac:dyDescent="0.25">
      <c r="C6" s="26" t="s">
        <v>182</v>
      </c>
      <c r="D6" s="7"/>
      <c r="E6" s="8"/>
      <c r="F6" s="8"/>
      <c r="G6" s="8"/>
      <c r="J6" s="1"/>
    </row>
    <row r="7" spans="1:10" ht="14.25" x14ac:dyDescent="0.2">
      <c r="B7" s="5" t="s">
        <v>10</v>
      </c>
      <c r="J7" s="1"/>
    </row>
    <row r="8" spans="1:10" x14ac:dyDescent="0.25">
      <c r="C8" s="26" t="s">
        <v>181</v>
      </c>
      <c r="D8" s="7"/>
      <c r="E8" s="8"/>
      <c r="F8" s="8"/>
      <c r="G8" s="8"/>
      <c r="J8" s="1"/>
    </row>
    <row r="9" spans="1:10" ht="14.25" x14ac:dyDescent="0.2">
      <c r="B9" s="5" t="s">
        <v>11</v>
      </c>
      <c r="J9" s="1"/>
    </row>
    <row r="10" spans="1:10" x14ac:dyDescent="0.25">
      <c r="C10" s="6" t="s">
        <v>183</v>
      </c>
      <c r="D10" s="7"/>
      <c r="E10" s="8"/>
      <c r="F10" s="8"/>
      <c r="G10" s="8"/>
      <c r="J10" s="1"/>
    </row>
    <row r="11" spans="1:10" s="19" customFormat="1" x14ac:dyDescent="0.25">
      <c r="C11" s="36"/>
      <c r="D11" s="15"/>
      <c r="E11" s="16"/>
      <c r="F11" s="16"/>
      <c r="G11" s="16"/>
    </row>
    <row r="12" spans="1:10" ht="43.5" customHeight="1" x14ac:dyDescent="0.2">
      <c r="A12" s="29" t="s">
        <v>15</v>
      </c>
      <c r="B12" s="29" t="s">
        <v>109</v>
      </c>
      <c r="C12" s="34" t="s">
        <v>25</v>
      </c>
      <c r="D12" s="33" t="s">
        <v>12</v>
      </c>
      <c r="E12" s="32"/>
      <c r="F12" s="31" t="s">
        <v>16</v>
      </c>
      <c r="G12" s="1"/>
      <c r="J12" s="1"/>
    </row>
    <row r="13" spans="1:10" x14ac:dyDescent="0.25">
      <c r="A13" s="42" t="s">
        <v>117</v>
      </c>
      <c r="B13" s="38" t="s">
        <v>101</v>
      </c>
      <c r="C13" s="43" t="s">
        <v>112</v>
      </c>
      <c r="D13" s="39" t="s">
        <v>174</v>
      </c>
      <c r="E13" s="46"/>
      <c r="F13" s="46"/>
      <c r="G13" s="1"/>
      <c r="J13" s="1"/>
    </row>
    <row r="14" spans="1:10" x14ac:dyDescent="0.25">
      <c r="A14" s="40" t="s">
        <v>118</v>
      </c>
      <c r="B14" s="47" t="s">
        <v>102</v>
      </c>
      <c r="C14" s="41" t="s">
        <v>112</v>
      </c>
      <c r="D14" s="39" t="s">
        <v>174</v>
      </c>
      <c r="E14" s="46"/>
      <c r="F14" s="46"/>
      <c r="G14" s="1"/>
      <c r="J14" s="1"/>
    </row>
    <row r="15" spans="1:10" x14ac:dyDescent="0.25">
      <c r="A15" s="42" t="s">
        <v>119</v>
      </c>
      <c r="B15" s="38" t="s">
        <v>103</v>
      </c>
      <c r="C15" s="43" t="s">
        <v>112</v>
      </c>
      <c r="D15" s="39" t="s">
        <v>128</v>
      </c>
      <c r="E15" s="46"/>
      <c r="F15" s="46"/>
      <c r="G15" s="1"/>
      <c r="J15" s="1"/>
    </row>
    <row r="16" spans="1:10" x14ac:dyDescent="0.25">
      <c r="A16" s="40" t="s">
        <v>120</v>
      </c>
      <c r="B16" s="47" t="s">
        <v>104</v>
      </c>
      <c r="C16" s="41" t="s">
        <v>112</v>
      </c>
      <c r="D16" s="39" t="s">
        <v>191</v>
      </c>
      <c r="E16" s="46"/>
      <c r="F16" s="46"/>
      <c r="G16" s="1"/>
      <c r="J16" s="1"/>
    </row>
    <row r="17" spans="1:10" x14ac:dyDescent="0.25">
      <c r="A17" s="42" t="s">
        <v>121</v>
      </c>
      <c r="B17" s="38" t="s">
        <v>105</v>
      </c>
      <c r="C17" s="43" t="s">
        <v>112</v>
      </c>
      <c r="D17" s="39" t="s">
        <v>146</v>
      </c>
      <c r="E17" s="46"/>
      <c r="F17" s="46"/>
      <c r="G17" s="1"/>
      <c r="J17" s="1"/>
    </row>
    <row r="18" spans="1:10" ht="15.75" customHeight="1" x14ac:dyDescent="0.25">
      <c r="A18" s="40" t="s">
        <v>122</v>
      </c>
      <c r="B18" s="47" t="s">
        <v>106</v>
      </c>
      <c r="C18" s="41" t="s">
        <v>112</v>
      </c>
      <c r="D18" s="39" t="s">
        <v>179</v>
      </c>
      <c r="E18" s="46"/>
      <c r="F18" s="46"/>
      <c r="G18" s="1"/>
      <c r="J18" s="1"/>
    </row>
    <row r="19" spans="1:10" x14ac:dyDescent="0.25">
      <c r="B19" s="2"/>
      <c r="J19" s="1"/>
    </row>
    <row r="21" spans="1:10" ht="43.5" customHeight="1" x14ac:dyDescent="0.2">
      <c r="A21" s="29" t="s">
        <v>15</v>
      </c>
      <c r="B21" s="29" t="s">
        <v>100</v>
      </c>
      <c r="C21" s="34" t="s">
        <v>25</v>
      </c>
      <c r="D21" s="33" t="s">
        <v>12</v>
      </c>
      <c r="E21" s="32"/>
      <c r="F21" s="31" t="s">
        <v>16</v>
      </c>
      <c r="G21" s="9"/>
      <c r="J21" s="1"/>
    </row>
    <row r="22" spans="1:10" ht="60" x14ac:dyDescent="0.25">
      <c r="A22" s="42">
        <v>1</v>
      </c>
      <c r="B22" s="38" t="s">
        <v>0</v>
      </c>
      <c r="C22" s="43">
        <v>2</v>
      </c>
      <c r="D22" s="39" t="s">
        <v>185</v>
      </c>
      <c r="E22" s="51" t="s">
        <v>26</v>
      </c>
      <c r="F22" s="51" t="s">
        <v>27</v>
      </c>
      <c r="G22" s="51" t="s">
        <v>28</v>
      </c>
      <c r="J22" s="1"/>
    </row>
    <row r="23" spans="1:10" ht="28.5" x14ac:dyDescent="0.25">
      <c r="A23" s="40">
        <v>2</v>
      </c>
      <c r="B23" s="47" t="s">
        <v>1</v>
      </c>
      <c r="C23" s="41">
        <v>2</v>
      </c>
      <c r="D23" s="39" t="s">
        <v>186</v>
      </c>
      <c r="E23" s="52" t="s">
        <v>31</v>
      </c>
      <c r="F23" s="52" t="s">
        <v>30</v>
      </c>
      <c r="G23" s="52" t="s">
        <v>29</v>
      </c>
      <c r="J23" s="1"/>
    </row>
    <row r="24" spans="1:10" ht="42.75" x14ac:dyDescent="0.25">
      <c r="A24" s="42">
        <v>3</v>
      </c>
      <c r="B24" s="38" t="s">
        <v>2</v>
      </c>
      <c r="C24" s="43">
        <v>1</v>
      </c>
      <c r="D24" s="39" t="s">
        <v>187</v>
      </c>
      <c r="E24" s="51" t="s">
        <v>32</v>
      </c>
      <c r="F24" s="51" t="s">
        <v>33</v>
      </c>
      <c r="G24" s="51" t="s">
        <v>34</v>
      </c>
      <c r="J24" s="1"/>
    </row>
    <row r="25" spans="1:10" ht="42.75" x14ac:dyDescent="0.25">
      <c r="A25" s="40">
        <v>4</v>
      </c>
      <c r="B25" s="47" t="s">
        <v>35</v>
      </c>
      <c r="C25" s="41">
        <v>2</v>
      </c>
      <c r="D25" s="39" t="s">
        <v>188</v>
      </c>
      <c r="E25" s="52" t="s">
        <v>38</v>
      </c>
      <c r="F25" s="52" t="s">
        <v>37</v>
      </c>
      <c r="G25" s="52" t="s">
        <v>36</v>
      </c>
      <c r="J25" s="1"/>
    </row>
    <row r="26" spans="1:10" ht="28.5" x14ac:dyDescent="0.25">
      <c r="A26" s="42">
        <v>5</v>
      </c>
      <c r="B26" s="38" t="s">
        <v>39</v>
      </c>
      <c r="C26" s="43">
        <v>1</v>
      </c>
      <c r="D26" s="39" t="s">
        <v>178</v>
      </c>
      <c r="E26" s="51" t="s">
        <v>42</v>
      </c>
      <c r="F26" s="51" t="s">
        <v>41</v>
      </c>
      <c r="G26" s="51" t="s">
        <v>40</v>
      </c>
      <c r="J26" s="1"/>
    </row>
    <row r="27" spans="1:10" ht="114" x14ac:dyDescent="0.25">
      <c r="A27" s="40">
        <v>6</v>
      </c>
      <c r="B27" s="48" t="s">
        <v>43</v>
      </c>
      <c r="C27" s="41">
        <v>1</v>
      </c>
      <c r="D27" s="39" t="s">
        <v>189</v>
      </c>
      <c r="E27" s="52" t="s">
        <v>46</v>
      </c>
      <c r="F27" s="52" t="s">
        <v>45</v>
      </c>
      <c r="G27" s="52" t="s">
        <v>44</v>
      </c>
      <c r="J27" s="1"/>
    </row>
    <row r="28" spans="1:10" ht="85.5" x14ac:dyDescent="0.25">
      <c r="A28" s="42">
        <v>7</v>
      </c>
      <c r="B28" s="44" t="s">
        <v>47</v>
      </c>
      <c r="C28" s="43">
        <v>0</v>
      </c>
      <c r="D28" s="39" t="s">
        <v>147</v>
      </c>
      <c r="E28" s="51" t="s">
        <v>46</v>
      </c>
      <c r="F28" s="51" t="s">
        <v>49</v>
      </c>
      <c r="G28" s="51" t="s">
        <v>48</v>
      </c>
      <c r="J28" s="1"/>
    </row>
    <row r="29" spans="1:10" ht="42.75" x14ac:dyDescent="0.25">
      <c r="A29" s="40">
        <v>8</v>
      </c>
      <c r="B29" s="49" t="s">
        <v>50</v>
      </c>
      <c r="C29" s="41">
        <v>0</v>
      </c>
      <c r="D29" s="39" t="s">
        <v>147</v>
      </c>
      <c r="E29" s="52" t="s">
        <v>51</v>
      </c>
      <c r="F29" s="52" t="s">
        <v>52</v>
      </c>
      <c r="G29" s="52" t="s">
        <v>53</v>
      </c>
      <c r="J29" s="1"/>
    </row>
    <row r="30" spans="1:10" ht="71.25" x14ac:dyDescent="0.25">
      <c r="A30" s="42">
        <v>9</v>
      </c>
      <c r="B30" s="44" t="s">
        <v>54</v>
      </c>
      <c r="C30" s="43">
        <v>0</v>
      </c>
      <c r="D30" s="39" t="s">
        <v>147</v>
      </c>
      <c r="E30" s="51" t="s">
        <v>56</v>
      </c>
      <c r="F30" s="51" t="s">
        <v>55</v>
      </c>
      <c r="G30" s="51" t="s">
        <v>57</v>
      </c>
      <c r="J30" s="1"/>
    </row>
    <row r="31" spans="1:10" ht="71.25" x14ac:dyDescent="0.25">
      <c r="A31" s="40">
        <v>10</v>
      </c>
      <c r="B31" s="50" t="s">
        <v>3</v>
      </c>
      <c r="C31" s="41">
        <v>0</v>
      </c>
      <c r="D31" s="39" t="s">
        <v>147</v>
      </c>
      <c r="E31" s="52" t="s">
        <v>58</v>
      </c>
      <c r="F31" s="52" t="s">
        <v>59</v>
      </c>
      <c r="G31" s="52" t="s">
        <v>60</v>
      </c>
      <c r="J31" s="1"/>
    </row>
    <row r="32" spans="1:10" ht="71.25" x14ac:dyDescent="0.25">
      <c r="A32" s="42">
        <v>11</v>
      </c>
      <c r="B32" s="45" t="s">
        <v>61</v>
      </c>
      <c r="C32" s="43">
        <v>0</v>
      </c>
      <c r="D32" s="39" t="s">
        <v>147</v>
      </c>
      <c r="E32" s="51" t="s">
        <v>62</v>
      </c>
      <c r="F32" s="51" t="s">
        <v>63</v>
      </c>
      <c r="G32" s="51" t="s">
        <v>64</v>
      </c>
      <c r="J32" s="1"/>
    </row>
    <row r="33" spans="1:10" x14ac:dyDescent="0.25">
      <c r="A33" s="40">
        <v>12</v>
      </c>
      <c r="B33" s="50" t="s">
        <v>65</v>
      </c>
      <c r="C33" s="41">
        <v>2</v>
      </c>
      <c r="D33" s="39" t="s">
        <v>190</v>
      </c>
      <c r="E33" s="52" t="s">
        <v>68</v>
      </c>
      <c r="F33" s="52" t="s">
        <v>67</v>
      </c>
      <c r="G33" s="52" t="s">
        <v>66</v>
      </c>
      <c r="J33" s="1"/>
    </row>
    <row r="34" spans="1:10" s="19" customFormat="1" x14ac:dyDescent="0.25">
      <c r="B34" s="17"/>
      <c r="C34" s="15"/>
      <c r="D34" s="28"/>
      <c r="E34" s="16"/>
      <c r="F34" s="16"/>
      <c r="G34" s="16"/>
    </row>
    <row r="35" spans="1:10" x14ac:dyDescent="0.25">
      <c r="A35" s="19"/>
      <c r="B35" s="35" t="s">
        <v>13</v>
      </c>
      <c r="C35" s="25">
        <f>SUM(C22:C33)</f>
        <v>11</v>
      </c>
      <c r="D35" s="27"/>
      <c r="E35" s="16"/>
      <c r="F35" s="16"/>
      <c r="G35" s="16"/>
      <c r="J35" s="1"/>
    </row>
    <row r="36" spans="1:10" s="19" customFormat="1" x14ac:dyDescent="0.25">
      <c r="B36" s="35"/>
      <c r="C36" s="55"/>
      <c r="D36" s="28"/>
      <c r="E36" s="16"/>
      <c r="F36" s="16"/>
      <c r="G36" s="16"/>
    </row>
    <row r="37" spans="1:10" ht="43.5" customHeight="1" x14ac:dyDescent="0.2">
      <c r="A37" s="29" t="s">
        <v>15</v>
      </c>
      <c r="B37" s="29" t="s">
        <v>110</v>
      </c>
      <c r="C37" s="34" t="s">
        <v>25</v>
      </c>
      <c r="D37" s="33" t="s">
        <v>12</v>
      </c>
      <c r="E37" s="32"/>
      <c r="F37" s="31" t="s">
        <v>16</v>
      </c>
      <c r="G37" s="1"/>
      <c r="J37" s="1"/>
    </row>
    <row r="38" spans="1:10" x14ac:dyDescent="0.25">
      <c r="A38" s="42" t="s">
        <v>123</v>
      </c>
      <c r="B38" s="38" t="s">
        <v>113</v>
      </c>
      <c r="C38" s="43" t="s">
        <v>116</v>
      </c>
      <c r="D38" s="39"/>
      <c r="E38" s="46"/>
      <c r="F38" s="46"/>
      <c r="G38" s="1"/>
      <c r="J38" s="1"/>
    </row>
    <row r="40" spans="1:10" ht="30.6" customHeight="1" x14ac:dyDescent="0.2">
      <c r="A40" s="29" t="s">
        <v>15</v>
      </c>
      <c r="B40" s="30" t="s">
        <v>114</v>
      </c>
      <c r="C40" s="34" t="s">
        <v>25</v>
      </c>
      <c r="D40" s="33" t="s">
        <v>12</v>
      </c>
      <c r="E40" s="32"/>
      <c r="F40" s="31" t="s">
        <v>16</v>
      </c>
      <c r="G40" s="32"/>
      <c r="J40" s="1"/>
    </row>
    <row r="41" spans="1:10" ht="77.25" customHeight="1" x14ac:dyDescent="0.25">
      <c r="A41" s="36">
        <v>13</v>
      </c>
      <c r="B41" s="17" t="s">
        <v>4</v>
      </c>
      <c r="C41" s="15">
        <v>0</v>
      </c>
      <c r="D41" s="27"/>
      <c r="E41" s="53" t="s">
        <v>76</v>
      </c>
      <c r="F41" s="53" t="s">
        <v>77</v>
      </c>
      <c r="G41" s="53" t="s">
        <v>78</v>
      </c>
      <c r="J41" s="1"/>
    </row>
    <row r="42" spans="1:10" ht="57" x14ac:dyDescent="0.25">
      <c r="A42" s="10">
        <v>14</v>
      </c>
      <c r="B42" s="18" t="s">
        <v>69</v>
      </c>
      <c r="C42" s="11">
        <v>0</v>
      </c>
      <c r="D42" s="27"/>
      <c r="E42" s="54" t="s">
        <v>79</v>
      </c>
      <c r="F42" s="54" t="s">
        <v>80</v>
      </c>
      <c r="G42" s="54" t="s">
        <v>81</v>
      </c>
      <c r="J42" s="1"/>
    </row>
    <row r="43" spans="1:10" ht="71.25" x14ac:dyDescent="0.25">
      <c r="A43" s="36">
        <v>15</v>
      </c>
      <c r="B43" s="37" t="s">
        <v>70</v>
      </c>
      <c r="C43" s="15">
        <v>0</v>
      </c>
      <c r="D43" s="27"/>
      <c r="E43" s="53" t="s">
        <v>82</v>
      </c>
      <c r="F43" s="53" t="s">
        <v>83</v>
      </c>
      <c r="G43" s="53" t="s">
        <v>84</v>
      </c>
      <c r="J43" s="1"/>
    </row>
    <row r="44" spans="1:10" ht="28.5" x14ac:dyDescent="0.25">
      <c r="A44" s="10">
        <v>16</v>
      </c>
      <c r="B44" s="18" t="s">
        <v>71</v>
      </c>
      <c r="C44" s="11">
        <v>0</v>
      </c>
      <c r="D44" s="27"/>
      <c r="E44" s="54" t="s">
        <v>85</v>
      </c>
      <c r="F44" s="54" t="s">
        <v>86</v>
      </c>
      <c r="G44" s="54" t="s">
        <v>87</v>
      </c>
      <c r="J44" s="1"/>
    </row>
    <row r="45" spans="1:10" ht="57" x14ac:dyDescent="0.25">
      <c r="A45" s="36">
        <v>17</v>
      </c>
      <c r="B45" s="37" t="s">
        <v>72</v>
      </c>
      <c r="C45" s="15">
        <v>0</v>
      </c>
      <c r="D45" s="27"/>
      <c r="E45" s="53" t="s">
        <v>88</v>
      </c>
      <c r="F45" s="53" t="s">
        <v>89</v>
      </c>
      <c r="G45" s="53" t="s">
        <v>90</v>
      </c>
      <c r="J45" s="1"/>
    </row>
    <row r="46" spans="1:10" s="19" customFormat="1" ht="123" customHeight="1" x14ac:dyDescent="0.25">
      <c r="A46" s="10">
        <v>18</v>
      </c>
      <c r="B46" s="18" t="s">
        <v>73</v>
      </c>
      <c r="C46" s="11">
        <v>0</v>
      </c>
      <c r="D46" s="27"/>
      <c r="E46" s="54" t="s">
        <v>91</v>
      </c>
      <c r="F46" s="54" t="s">
        <v>92</v>
      </c>
      <c r="G46" s="54" t="s">
        <v>93</v>
      </c>
    </row>
    <row r="47" spans="1:10" ht="71.25" x14ac:dyDescent="0.25">
      <c r="A47" s="36">
        <v>19</v>
      </c>
      <c r="B47" s="37" t="s">
        <v>74</v>
      </c>
      <c r="C47" s="15">
        <v>0</v>
      </c>
      <c r="D47" s="27"/>
      <c r="E47" s="53" t="s">
        <v>96</v>
      </c>
      <c r="F47" s="53" t="s">
        <v>95</v>
      </c>
      <c r="G47" s="53" t="s">
        <v>94</v>
      </c>
      <c r="J47" s="1"/>
    </row>
    <row r="48" spans="1:10" ht="85.5" x14ac:dyDescent="0.25">
      <c r="A48" s="10">
        <v>20</v>
      </c>
      <c r="B48" s="18" t="s">
        <v>75</v>
      </c>
      <c r="C48" s="11">
        <v>0</v>
      </c>
      <c r="D48" s="27"/>
      <c r="E48" s="54" t="s">
        <v>97</v>
      </c>
      <c r="F48" s="54" t="s">
        <v>98</v>
      </c>
      <c r="G48" s="54" t="s">
        <v>99</v>
      </c>
      <c r="J48" s="1"/>
    </row>
    <row r="49" spans="1:10" x14ac:dyDescent="0.25">
      <c r="A49" s="19"/>
      <c r="B49" s="19"/>
      <c r="D49" s="28"/>
      <c r="E49" s="16"/>
      <c r="F49" s="16"/>
      <c r="G49" s="16"/>
      <c r="J49" s="1"/>
    </row>
    <row r="50" spans="1:10" x14ac:dyDescent="0.25">
      <c r="A50" s="19"/>
      <c r="B50" s="35" t="s">
        <v>13</v>
      </c>
      <c r="C50" s="24">
        <f>SUM(C41:C48)</f>
        <v>0</v>
      </c>
      <c r="D50" s="27"/>
      <c r="E50" s="16"/>
      <c r="F50" s="16"/>
      <c r="G50" s="16"/>
      <c r="J50" s="1"/>
    </row>
    <row r="51" spans="1:10" x14ac:dyDescent="0.25">
      <c r="A51" s="19"/>
      <c r="B51" s="19"/>
      <c r="C51" s="25"/>
      <c r="D51" s="27"/>
      <c r="E51" s="16"/>
      <c r="F51" s="16"/>
      <c r="G51" s="16"/>
      <c r="J51" s="1"/>
    </row>
    <row r="52" spans="1:10" x14ac:dyDescent="0.25">
      <c r="A52" s="19"/>
      <c r="B52" s="35" t="s">
        <v>20</v>
      </c>
      <c r="C52" s="24">
        <f>C35+C50</f>
        <v>11</v>
      </c>
      <c r="D52" s="27"/>
      <c r="E52" s="16"/>
      <c r="F52" s="16"/>
      <c r="G52" s="16"/>
      <c r="J52" s="1"/>
    </row>
    <row r="53" spans="1:10" x14ac:dyDescent="0.25">
      <c r="A53" s="19"/>
      <c r="B53" s="19"/>
    </row>
    <row r="54" spans="1:10" ht="14.25" x14ac:dyDescent="0.2">
      <c r="E54" s="20"/>
      <c r="F54" s="1"/>
      <c r="J54" s="1"/>
    </row>
    <row r="55" spans="1:10" ht="14.25" x14ac:dyDescent="0.2">
      <c r="E55" s="21"/>
      <c r="F55" s="21"/>
      <c r="J55" s="1"/>
    </row>
    <row r="82" spans="1:10" ht="15" customHeight="1" x14ac:dyDescent="0.25"/>
    <row r="83" spans="1:10" ht="15" customHeight="1" x14ac:dyDescent="0.25"/>
    <row r="84" spans="1:10" ht="15" customHeight="1" x14ac:dyDescent="0.25"/>
    <row r="85" spans="1:10" ht="15" customHeight="1" x14ac:dyDescent="0.25"/>
    <row r="86" spans="1:10" ht="15" customHeight="1" x14ac:dyDescent="0.25">
      <c r="A86" s="2">
        <v>0</v>
      </c>
      <c r="B86" s="2" t="s">
        <v>23</v>
      </c>
      <c r="C86" s="3" t="s">
        <v>112</v>
      </c>
      <c r="D86" s="16" t="s">
        <v>115</v>
      </c>
      <c r="J86" s="1"/>
    </row>
    <row r="87" spans="1:10" ht="15" customHeight="1" x14ac:dyDescent="0.25">
      <c r="A87" s="2">
        <v>1</v>
      </c>
      <c r="B87" s="2" t="s">
        <v>24</v>
      </c>
      <c r="C87" s="3" t="s">
        <v>111</v>
      </c>
      <c r="D87" s="16" t="s">
        <v>116</v>
      </c>
      <c r="J87" s="1"/>
    </row>
    <row r="88" spans="1:10" ht="15" customHeight="1" x14ac:dyDescent="0.25">
      <c r="A88" s="2">
        <v>2</v>
      </c>
      <c r="J88" s="1"/>
    </row>
    <row r="89" spans="1:10" ht="15" customHeight="1" x14ac:dyDescent="0.25"/>
    <row r="90" spans="1:10" ht="15" customHeight="1" x14ac:dyDescent="0.2">
      <c r="A90" s="12" t="s">
        <v>14</v>
      </c>
      <c r="B90" s="12"/>
      <c r="C90" s="13"/>
      <c r="E90" s="22">
        <v>7</v>
      </c>
      <c r="F90" s="21">
        <f>E90*2</f>
        <v>14</v>
      </c>
      <c r="G90" s="4" t="s">
        <v>7</v>
      </c>
      <c r="J90" s="1"/>
    </row>
    <row r="91" spans="1:10" ht="15" customHeight="1" x14ac:dyDescent="0.2">
      <c r="A91" s="12"/>
      <c r="B91" s="12">
        <f>IF(C22=0, 0,C22)</f>
        <v>2</v>
      </c>
      <c r="C91" s="13">
        <f t="shared" ref="C91:C92" si="0">IF(B91=0, 4,B91)</f>
        <v>2</v>
      </c>
      <c r="E91" s="23">
        <v>16</v>
      </c>
      <c r="F91" s="21">
        <f t="shared" ref="F91:F92" si="1">E91*2</f>
        <v>32</v>
      </c>
      <c r="G91" s="4" t="s">
        <v>6</v>
      </c>
      <c r="J91" s="1"/>
    </row>
    <row r="92" spans="1:10" ht="15" customHeight="1" x14ac:dyDescent="0.2">
      <c r="A92" s="12"/>
      <c r="B92" s="12">
        <f>IF(C23=0, 0,C23)</f>
        <v>2</v>
      </c>
      <c r="C92" s="13">
        <f t="shared" si="0"/>
        <v>2</v>
      </c>
      <c r="E92" s="23">
        <v>5</v>
      </c>
      <c r="F92" s="21">
        <f t="shared" si="1"/>
        <v>10</v>
      </c>
      <c r="G92" s="4" t="s">
        <v>5</v>
      </c>
      <c r="J92" s="1"/>
    </row>
    <row r="93" spans="1:10" ht="15" customHeight="1" x14ac:dyDescent="0.2">
      <c r="A93" s="12"/>
      <c r="B93" s="12">
        <f>IF(C24=0, 0,C24)</f>
        <v>1</v>
      </c>
      <c r="C93" s="13">
        <f>IF(B93=0, 4,B93)</f>
        <v>1</v>
      </c>
      <c r="E93" s="14"/>
      <c r="J93" s="1"/>
    </row>
    <row r="94" spans="1:10" ht="15" customHeight="1" x14ac:dyDescent="0.2">
      <c r="A94" s="12"/>
      <c r="B94" s="12">
        <f>IF(C25=0, 0,C25)</f>
        <v>2</v>
      </c>
      <c r="C94" s="13">
        <f>IF(B94=0, 4,B94)</f>
        <v>2</v>
      </c>
      <c r="E94" s="14"/>
      <c r="J94" s="1"/>
    </row>
    <row r="95" spans="1:10" ht="15" customHeight="1" x14ac:dyDescent="0.2">
      <c r="A95" s="12"/>
      <c r="B95" s="12" t="e">
        <f>IF(C95=1,C100,C95)</f>
        <v>#REF!</v>
      </c>
      <c r="C95" s="13">
        <f>IF(SUM(B91:B94)&lt;&gt;SUM(C91:C94),"unacceptable",1)</f>
        <v>1</v>
      </c>
      <c r="E95" s="14"/>
      <c r="J95" s="1"/>
    </row>
    <row r="96" spans="1:10" ht="15" customHeight="1" x14ac:dyDescent="0.2">
      <c r="A96" s="12"/>
      <c r="B96" s="12"/>
      <c r="C96" s="13"/>
      <c r="E96" s="14"/>
      <c r="J96" s="1"/>
    </row>
    <row r="97" spans="1:10" ht="15" customHeight="1" x14ac:dyDescent="0.2">
      <c r="A97" s="12"/>
      <c r="B97" s="12"/>
      <c r="C97" s="13" t="e">
        <f>IF(B99="medium",0,1)</f>
        <v>#REF!</v>
      </c>
      <c r="E97" s="14"/>
      <c r="J97" s="1"/>
    </row>
    <row r="98" spans="1:10" ht="15" customHeight="1" x14ac:dyDescent="0.2">
      <c r="A98" s="12"/>
      <c r="B98" s="12" t="e">
        <f>IF(#REF!&gt;10, "High",B102)</f>
        <v>#REF!</v>
      </c>
      <c r="C98" s="13" t="e">
        <f>IF(B98= "High",0,1)</f>
        <v>#REF!</v>
      </c>
      <c r="E98" s="14"/>
      <c r="J98" s="1"/>
    </row>
    <row r="99" spans="1:10" ht="15" customHeight="1" x14ac:dyDescent="0.2">
      <c r="A99" s="12"/>
      <c r="B99" s="12" t="e">
        <f>IF(#REF!&gt;6, "Medium","Low")</f>
        <v>#REF!</v>
      </c>
      <c r="C99" s="13" t="e">
        <f>IF(C98=1,B99,1)</f>
        <v>#REF!</v>
      </c>
      <c r="E99" s="14"/>
      <c r="J99" s="1"/>
    </row>
    <row r="100" spans="1:10" ht="15" customHeight="1" x14ac:dyDescent="0.2">
      <c r="A100" s="12"/>
      <c r="B100" s="12"/>
      <c r="C100" s="13" t="e">
        <f>IF(C98+C97=1,B99,B98)</f>
        <v>#REF!</v>
      </c>
      <c r="E100" s="14"/>
      <c r="J100" s="1"/>
    </row>
    <row r="101" spans="1:10" ht="15" customHeight="1" x14ac:dyDescent="0.2">
      <c r="A101" s="12"/>
      <c r="B101" s="12"/>
      <c r="C101" s="13"/>
      <c r="E101" s="14"/>
      <c r="J101" s="1"/>
    </row>
    <row r="102" spans="1:10" ht="15" customHeight="1" x14ac:dyDescent="0.2">
      <c r="A102" s="12"/>
      <c r="B102" s="12" t="s">
        <v>22</v>
      </c>
      <c r="C102" s="13"/>
      <c r="E102" s="13">
        <f>IF(C95="unacceptable",0,1)</f>
        <v>1</v>
      </c>
      <c r="J102" s="1"/>
    </row>
    <row r="103" spans="1:10" ht="15" customHeight="1" x14ac:dyDescent="0.25"/>
    <row r="104" spans="1:10" ht="15" customHeight="1" x14ac:dyDescent="0.25"/>
    <row r="105" spans="1:10" ht="15" customHeight="1" x14ac:dyDescent="0.2">
      <c r="A105" s="1" t="s">
        <v>18</v>
      </c>
      <c r="J105" s="1"/>
    </row>
    <row r="106" spans="1:10" ht="15" customHeight="1" x14ac:dyDescent="0.25"/>
    <row r="107" spans="1:10" ht="15" customHeight="1" x14ac:dyDescent="0.2">
      <c r="A107" s="12"/>
      <c r="B107" s="12">
        <f>IF(C31=0, 0,C31)</f>
        <v>0</v>
      </c>
      <c r="C107" s="13">
        <f t="shared" ref="C107:C112" si="2">IF(B107=0, 4,B107)</f>
        <v>4</v>
      </c>
      <c r="E107" s="14"/>
      <c r="J107" s="1"/>
    </row>
    <row r="108" spans="1:10" ht="15" customHeight="1" x14ac:dyDescent="0.2">
      <c r="A108" s="12"/>
      <c r="B108" s="12">
        <f>IF(C32=0, 0,C32)</f>
        <v>0</v>
      </c>
      <c r="C108" s="13">
        <f t="shared" si="2"/>
        <v>4</v>
      </c>
      <c r="E108" s="14"/>
      <c r="J108" s="1"/>
    </row>
    <row r="109" spans="1:10" ht="15" customHeight="1" x14ac:dyDescent="0.2">
      <c r="A109" s="12"/>
      <c r="B109" s="12" t="e">
        <f>IF(#REF!=0, 0,#REF!)</f>
        <v>#REF!</v>
      </c>
      <c r="C109" s="13" t="e">
        <f t="shared" si="2"/>
        <v>#REF!</v>
      </c>
      <c r="E109" s="14"/>
      <c r="J109" s="1"/>
    </row>
    <row r="110" spans="1:10" ht="15" customHeight="1" x14ac:dyDescent="0.2">
      <c r="A110" s="12"/>
      <c r="B110" s="12" t="e">
        <f>IF(#REF!=0, 0,#REF!)</f>
        <v>#REF!</v>
      </c>
      <c r="C110" s="13" t="e">
        <f t="shared" si="2"/>
        <v>#REF!</v>
      </c>
      <c r="E110" s="14"/>
      <c r="J110" s="1"/>
    </row>
    <row r="111" spans="1:10" ht="15" customHeight="1" x14ac:dyDescent="0.2">
      <c r="A111" s="12"/>
      <c r="B111" s="12" t="e">
        <f>IF(#REF!=0, 0,#REF!)</f>
        <v>#REF!</v>
      </c>
      <c r="C111" s="13" t="e">
        <f t="shared" si="2"/>
        <v>#REF!</v>
      </c>
      <c r="E111" s="14"/>
      <c r="J111" s="1"/>
    </row>
    <row r="112" spans="1:10" ht="15" customHeight="1" x14ac:dyDescent="0.2">
      <c r="A112" s="12"/>
      <c r="B112" s="12" t="e">
        <f>IF(#REF!=0, 0,#REF!)</f>
        <v>#REF!</v>
      </c>
      <c r="C112" s="13" t="e">
        <f t="shared" si="2"/>
        <v>#REF!</v>
      </c>
      <c r="E112" s="14"/>
      <c r="J112" s="1"/>
    </row>
    <row r="113" spans="1:10" ht="15" customHeight="1" x14ac:dyDescent="0.2">
      <c r="A113" s="12"/>
      <c r="B113" s="12" t="e">
        <f>IF(#REF!=0, 0,#REF!)</f>
        <v>#REF!</v>
      </c>
      <c r="C113" s="13" t="e">
        <f>IF(B113=0, 4,B113)</f>
        <v>#REF!</v>
      </c>
      <c r="E113" s="14"/>
      <c r="J113" s="1"/>
    </row>
    <row r="114" spans="1:10" ht="15" customHeight="1" x14ac:dyDescent="0.2">
      <c r="A114" s="12"/>
      <c r="B114" s="12"/>
      <c r="C114" s="13"/>
      <c r="E114" s="14"/>
      <c r="J114" s="1"/>
    </row>
    <row r="115" spans="1:10" ht="15" customHeight="1" x14ac:dyDescent="0.2">
      <c r="A115" s="12"/>
      <c r="B115" s="12" t="e">
        <f>IF(C115=1,C120,C115)</f>
        <v>#REF!</v>
      </c>
      <c r="C115" s="13" t="e">
        <f>IF(SUM(B107:B113)&lt;&gt;SUM(C107:C113),"unacceptable",1)</f>
        <v>#REF!</v>
      </c>
      <c r="E115" s="14"/>
      <c r="J115" s="1"/>
    </row>
    <row r="116" spans="1:10" ht="15" customHeight="1" x14ac:dyDescent="0.2">
      <c r="A116" s="12"/>
      <c r="B116" s="12"/>
      <c r="C116" s="13"/>
      <c r="E116" s="14"/>
      <c r="J116" s="1"/>
    </row>
    <row r="117" spans="1:10" ht="15" customHeight="1" x14ac:dyDescent="0.2">
      <c r="A117" s="12"/>
      <c r="B117" s="12"/>
      <c r="C117" s="13">
        <f>IF(B119="medium",0,1)</f>
        <v>1</v>
      </c>
      <c r="E117" s="14"/>
      <c r="J117" s="1"/>
    </row>
    <row r="118" spans="1:10" ht="15" customHeight="1" x14ac:dyDescent="0.2">
      <c r="A118" s="12"/>
      <c r="B118" s="12" t="str">
        <f>IF(C35&gt;24, "High",B122)</f>
        <v>Low</v>
      </c>
      <c r="C118" s="13">
        <f>IF(B118= "High",0,1)</f>
        <v>1</v>
      </c>
      <c r="E118" s="14"/>
      <c r="J118" s="1"/>
    </row>
    <row r="119" spans="1:10" ht="15" customHeight="1" x14ac:dyDescent="0.2">
      <c r="A119" s="12"/>
      <c r="B119" s="12" t="str">
        <f>IF(C35&gt;14, "Medium","Low")</f>
        <v>Low</v>
      </c>
      <c r="C119" s="13" t="str">
        <f>IF(C118=1,B119,1)</f>
        <v>Low</v>
      </c>
      <c r="E119" s="14"/>
      <c r="J119" s="1"/>
    </row>
    <row r="120" spans="1:10" ht="15" customHeight="1" x14ac:dyDescent="0.2">
      <c r="A120" s="12"/>
      <c r="B120" s="12"/>
      <c r="C120" s="13" t="str">
        <f>IF(C118+C117=1,B119,B118)</f>
        <v>Low</v>
      </c>
      <c r="E120" s="14"/>
      <c r="J120" s="1"/>
    </row>
    <row r="121" spans="1:10" ht="15" customHeight="1" x14ac:dyDescent="0.2">
      <c r="A121" s="12"/>
      <c r="B121" s="12"/>
      <c r="C121" s="13"/>
      <c r="E121" s="14"/>
      <c r="J121" s="1"/>
    </row>
    <row r="122" spans="1:10" ht="15" customHeight="1" x14ac:dyDescent="0.2">
      <c r="A122" s="12"/>
      <c r="B122" s="12" t="s">
        <v>22</v>
      </c>
      <c r="C122" s="13"/>
      <c r="E122" s="14"/>
      <c r="J122" s="1"/>
    </row>
    <row r="123" spans="1:10" ht="15" customHeight="1" x14ac:dyDescent="0.2">
      <c r="E123" s="13" t="e">
        <f>IF(C115="unacceptable",0,1)</f>
        <v>#REF!</v>
      </c>
      <c r="J123" s="1"/>
    </row>
    <row r="124" spans="1:10" ht="15" customHeight="1" x14ac:dyDescent="0.25"/>
    <row r="125" spans="1:10" ht="15" customHeight="1" x14ac:dyDescent="0.2">
      <c r="A125" s="12" t="s">
        <v>19</v>
      </c>
      <c r="B125" s="12"/>
      <c r="C125" s="13"/>
      <c r="E125" s="14"/>
      <c r="J125" s="1"/>
    </row>
    <row r="126" spans="1:10" ht="15" customHeight="1" x14ac:dyDescent="0.2">
      <c r="A126" s="12"/>
      <c r="B126" s="12">
        <f>IF(C43=0, 0,C43)</f>
        <v>0</v>
      </c>
      <c r="C126" s="13">
        <f t="shared" ref="C126:C128" si="3">IF(B126=0, 4,B126)</f>
        <v>4</v>
      </c>
      <c r="E126" s="14"/>
      <c r="J126" s="1"/>
    </row>
    <row r="127" spans="1:10" ht="15" customHeight="1" x14ac:dyDescent="0.2">
      <c r="A127" s="12"/>
      <c r="B127" s="12">
        <f>IF(C45=0, 0,C45)</f>
        <v>0</v>
      </c>
      <c r="C127" s="13">
        <f t="shared" si="3"/>
        <v>4</v>
      </c>
      <c r="E127" s="14"/>
      <c r="J127" s="1"/>
    </row>
    <row r="128" spans="1:10" ht="15" customHeight="1" x14ac:dyDescent="0.2">
      <c r="A128" s="12"/>
      <c r="B128" s="12">
        <f>IF(C42=0, 0,C42)</f>
        <v>0</v>
      </c>
      <c r="C128" s="13">
        <f t="shared" si="3"/>
        <v>4</v>
      </c>
      <c r="E128" s="14"/>
      <c r="J128" s="1"/>
    </row>
    <row r="129" spans="1:10" ht="15" customHeight="1" x14ac:dyDescent="0.2">
      <c r="A129" s="12"/>
      <c r="B129" s="12"/>
      <c r="C129" s="13"/>
      <c r="E129" s="14"/>
      <c r="J129" s="1"/>
    </row>
    <row r="130" spans="1:10" ht="15" customHeight="1" x14ac:dyDescent="0.2">
      <c r="A130" s="12"/>
      <c r="B130" s="12" t="str">
        <f>IF(C130=1,C135,C130)</f>
        <v>unacceptable</v>
      </c>
      <c r="C130" s="13" t="str">
        <f>IF(SUM(B126:B128)&lt;&gt;SUM(C126:C128),"unacceptable",1)</f>
        <v>unacceptable</v>
      </c>
      <c r="E130" s="14"/>
      <c r="J130" s="1"/>
    </row>
    <row r="131" spans="1:10" ht="15" customHeight="1" x14ac:dyDescent="0.2">
      <c r="A131" s="12"/>
      <c r="B131" s="12"/>
      <c r="C131" s="13"/>
      <c r="E131" s="14"/>
      <c r="J131" s="1"/>
    </row>
    <row r="132" spans="1:10" ht="15" customHeight="1" x14ac:dyDescent="0.2">
      <c r="A132" s="12"/>
      <c r="B132" s="12"/>
      <c r="C132" s="13">
        <f>IF(B134="medium",0,1)</f>
        <v>1</v>
      </c>
      <c r="E132" s="14"/>
      <c r="J132" s="1"/>
    </row>
    <row r="133" spans="1:10" ht="15" customHeight="1" x14ac:dyDescent="0.2">
      <c r="A133" s="12"/>
      <c r="B133" s="12" t="str">
        <f>IF(C50&gt;9, "High",B137)</f>
        <v>Low</v>
      </c>
      <c r="C133" s="13">
        <f>IF(B133= "High",0,1)</f>
        <v>1</v>
      </c>
      <c r="E133" s="14"/>
      <c r="J133" s="1"/>
    </row>
    <row r="134" spans="1:10" ht="15" customHeight="1" x14ac:dyDescent="0.2">
      <c r="A134" s="12"/>
      <c r="B134" s="12" t="str">
        <f>IF(C50&gt;5, "Medium","Low")</f>
        <v>Low</v>
      </c>
      <c r="C134" s="13" t="str">
        <f>IF(C133=1,B134,1)</f>
        <v>Low</v>
      </c>
      <c r="E134" s="14"/>
      <c r="J134" s="1"/>
    </row>
    <row r="135" spans="1:10" ht="15" customHeight="1" x14ac:dyDescent="0.2">
      <c r="A135" s="12"/>
      <c r="B135" s="12"/>
      <c r="C135" s="13" t="str">
        <f>IF(C133+C132=1,B134,B133)</f>
        <v>Low</v>
      </c>
      <c r="E135" s="14"/>
      <c r="J135" s="1"/>
    </row>
    <row r="136" spans="1:10" ht="15" customHeight="1" x14ac:dyDescent="0.2">
      <c r="A136" s="12"/>
      <c r="B136" s="12"/>
      <c r="C136" s="13"/>
      <c r="E136" s="14"/>
      <c r="J136" s="1"/>
    </row>
    <row r="137" spans="1:10" ht="15" customHeight="1" x14ac:dyDescent="0.2">
      <c r="A137" s="12"/>
      <c r="B137" s="12" t="s">
        <v>22</v>
      </c>
      <c r="C137" s="13"/>
      <c r="E137" s="13">
        <f>IF(C130="unacceptable",0,1)</f>
        <v>0</v>
      </c>
      <c r="J137" s="1"/>
    </row>
    <row r="138" spans="1:10" ht="15" customHeight="1" x14ac:dyDescent="0.2">
      <c r="E138" s="13" t="e">
        <f>IF(E137+E123+E102&lt;3,"Overall quality assessment not to be penalized for failing an indiviual criteria which should be assessed independently",0)</f>
        <v>#REF!</v>
      </c>
      <c r="J138" s="1"/>
    </row>
    <row r="139" spans="1:10" ht="15" customHeight="1" x14ac:dyDescent="0.25"/>
    <row r="140" spans="1:10" ht="15" customHeight="1" x14ac:dyDescent="0.25"/>
    <row r="141" spans="1:10" ht="15" customHeight="1" x14ac:dyDescent="0.25"/>
    <row r="142" spans="1:10" ht="15" customHeight="1" x14ac:dyDescent="0.25"/>
    <row r="143" spans="1:10" ht="15" customHeight="1" x14ac:dyDescent="0.2">
      <c r="A143" s="12" t="s">
        <v>21</v>
      </c>
      <c r="B143" s="12"/>
      <c r="C143" s="13"/>
      <c r="E143" s="14"/>
      <c r="J143" s="1"/>
    </row>
    <row r="144" spans="1:10" ht="15" customHeight="1" x14ac:dyDescent="0.2">
      <c r="A144" s="12"/>
      <c r="B144" s="12"/>
      <c r="C144" s="13"/>
      <c r="E144" s="14"/>
      <c r="J144" s="1"/>
    </row>
    <row r="145" spans="1:10" ht="15" customHeight="1" x14ac:dyDescent="0.2">
      <c r="A145" s="12"/>
      <c r="B145" s="12"/>
      <c r="C145" s="13"/>
      <c r="E145" s="14"/>
      <c r="J145" s="1"/>
    </row>
    <row r="146" spans="1:10" ht="15" customHeight="1" x14ac:dyDescent="0.2">
      <c r="A146" s="12"/>
      <c r="B146" s="12"/>
      <c r="C146" s="13"/>
      <c r="E146" s="14"/>
      <c r="J146" s="1"/>
    </row>
    <row r="147" spans="1:10" ht="15" customHeight="1" x14ac:dyDescent="0.2">
      <c r="A147" s="12"/>
      <c r="B147" s="12"/>
      <c r="C147" s="13"/>
      <c r="E147" s="14"/>
      <c r="J147" s="1"/>
    </row>
    <row r="148" spans="1:10" ht="15" customHeight="1" x14ac:dyDescent="0.2">
      <c r="A148" s="12"/>
      <c r="B148" s="12"/>
      <c r="C148" s="13"/>
      <c r="E148" s="14"/>
      <c r="J148" s="1"/>
    </row>
    <row r="149" spans="1:10" ht="15" customHeight="1" x14ac:dyDescent="0.2">
      <c r="A149" s="12"/>
      <c r="B149" s="12"/>
      <c r="C149" s="13"/>
      <c r="E149" s="14"/>
      <c r="J149" s="1"/>
    </row>
    <row r="150" spans="1:10" ht="15" customHeight="1" x14ac:dyDescent="0.2">
      <c r="A150" s="12"/>
      <c r="B150" s="12"/>
      <c r="C150" s="13">
        <f>IF(B152="medium",0,1)</f>
        <v>1</v>
      </c>
      <c r="E150" s="14"/>
      <c r="J150" s="1"/>
    </row>
    <row r="151" spans="1:10" ht="15" customHeight="1" x14ac:dyDescent="0.2">
      <c r="A151" s="12"/>
      <c r="B151" s="12" t="str">
        <f>IF(C52&gt;44, "High",B152)</f>
        <v>Poor</v>
      </c>
      <c r="C151" s="13">
        <f>IF(B151= "High",0,1)</f>
        <v>1</v>
      </c>
      <c r="E151" s="14"/>
      <c r="J151" s="1"/>
    </row>
    <row r="152" spans="1:10" ht="15" customHeight="1" x14ac:dyDescent="0.2">
      <c r="A152" s="12"/>
      <c r="B152" s="12" t="str">
        <f>IF(C52&gt;27, "Medium",B155)</f>
        <v>Poor</v>
      </c>
      <c r="C152" s="13" t="str">
        <f>IF(C151=1,B152,1)</f>
        <v>Poor</v>
      </c>
      <c r="E152" s="14"/>
      <c r="J152" s="1"/>
    </row>
    <row r="153" spans="1:10" ht="15" customHeight="1" x14ac:dyDescent="0.2">
      <c r="A153" s="12"/>
      <c r="B153" s="12"/>
      <c r="C153" s="13" t="str">
        <f>IF(C151+C150=1,B152,B151)</f>
        <v>Poor</v>
      </c>
      <c r="E153" s="14"/>
      <c r="J153" s="1"/>
    </row>
    <row r="154" spans="1:10" ht="15" customHeight="1" x14ac:dyDescent="0.2">
      <c r="A154" s="12"/>
      <c r="B154" s="12"/>
      <c r="C154" s="13"/>
      <c r="E154" s="14"/>
      <c r="J154" s="1"/>
    </row>
    <row r="155" spans="1:10" ht="15" customHeight="1" x14ac:dyDescent="0.2">
      <c r="A155" s="12"/>
      <c r="B155" s="12" t="s">
        <v>17</v>
      </c>
      <c r="C155" s="13"/>
      <c r="E155" s="13"/>
      <c r="J155" s="1"/>
    </row>
    <row r="156" spans="1:10" ht="15" customHeight="1" x14ac:dyDescent="0.2">
      <c r="E156" s="13"/>
      <c r="J156" s="1"/>
    </row>
  </sheetData>
  <dataValidations count="3">
    <dataValidation type="list" allowBlank="1" showInputMessage="1" showErrorMessage="1" sqref="C38" xr:uid="{933C320D-E02B-4F42-BB5D-CAC6E67392C4}">
      <formula1>$D$86:$D$87</formula1>
    </dataValidation>
    <dataValidation type="list" allowBlank="1" showInputMessage="1" showErrorMessage="1" sqref="C13:C18" xr:uid="{66C6BBE4-DD5C-4113-96DD-033CF337BE21}">
      <formula1>$C$86:$C$87</formula1>
    </dataValidation>
    <dataValidation type="list" allowBlank="1" showInputMessage="1" showErrorMessage="1" sqref="C22:C33 C41:C48" xr:uid="{638912B3-4C43-4CE9-ACAE-16452A71B9D1}">
      <formula1>$A$86:$A$88</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D3DD1-13F4-494A-B863-30313993F417}">
  <dimension ref="A1:J156"/>
  <sheetViews>
    <sheetView topLeftCell="A28" zoomScale="75" zoomScaleNormal="75" workbookViewId="0">
      <selection activeCell="D33" sqref="D33"/>
    </sheetView>
  </sheetViews>
  <sheetFormatPr baseColWidth="10" defaultColWidth="8.7109375" defaultRowHeight="15" x14ac:dyDescent="0.25"/>
  <cols>
    <col min="1" max="1" width="8.7109375" style="1"/>
    <col min="2" max="2" width="51.5703125" style="1" customWidth="1"/>
    <col min="3" max="3" width="35.140625" style="3" customWidth="1"/>
    <col min="4" max="4" width="57.140625" style="16" customWidth="1"/>
    <col min="5" max="5" width="37.42578125" style="4" customWidth="1"/>
    <col min="6" max="6" width="46.42578125" style="4" customWidth="1"/>
    <col min="7" max="7" width="51.5703125" style="4" customWidth="1"/>
    <col min="8" max="9" width="1.42578125" style="1" customWidth="1"/>
    <col min="10" max="10" width="9.140625" customWidth="1"/>
    <col min="11" max="16384" width="8.7109375" style="1"/>
  </cols>
  <sheetData>
    <row r="1" spans="1:10" x14ac:dyDescent="0.25">
      <c r="B1" s="2" t="s">
        <v>107</v>
      </c>
    </row>
    <row r="2" spans="1:10" ht="14.25" x14ac:dyDescent="0.2">
      <c r="B2" s="5" t="s">
        <v>108</v>
      </c>
      <c r="J2" s="1"/>
    </row>
    <row r="3" spans="1:10" x14ac:dyDescent="0.25">
      <c r="C3" s="26" t="s">
        <v>124</v>
      </c>
      <c r="D3" s="7"/>
      <c r="E3" s="8"/>
      <c r="F3" s="8"/>
      <c r="G3" s="8"/>
      <c r="J3" s="1"/>
    </row>
    <row r="4" spans="1:10" x14ac:dyDescent="0.25">
      <c r="B4" s="2" t="s">
        <v>8</v>
      </c>
      <c r="D4" s="1"/>
      <c r="J4" s="1"/>
    </row>
    <row r="5" spans="1:10" ht="14.25" x14ac:dyDescent="0.2">
      <c r="B5" s="5" t="s">
        <v>9</v>
      </c>
      <c r="J5" s="1"/>
    </row>
    <row r="6" spans="1:10" x14ac:dyDescent="0.25">
      <c r="C6" s="26" t="s">
        <v>192</v>
      </c>
      <c r="D6" s="7"/>
      <c r="E6" s="8"/>
      <c r="F6" s="8"/>
      <c r="G6" s="8"/>
      <c r="J6" s="1"/>
    </row>
    <row r="7" spans="1:10" ht="14.25" x14ac:dyDescent="0.2">
      <c r="B7" s="5" t="s">
        <v>10</v>
      </c>
      <c r="J7" s="1"/>
    </row>
    <row r="8" spans="1:10" x14ac:dyDescent="0.25">
      <c r="C8" s="6" t="s">
        <v>193</v>
      </c>
      <c r="D8" s="7"/>
      <c r="E8" s="8"/>
      <c r="F8" s="8"/>
      <c r="G8" s="8"/>
      <c r="J8" s="1"/>
    </row>
    <row r="9" spans="1:10" ht="14.25" x14ac:dyDescent="0.2">
      <c r="B9" s="5" t="s">
        <v>11</v>
      </c>
      <c r="J9" s="1"/>
    </row>
    <row r="10" spans="1:10" x14ac:dyDescent="0.25">
      <c r="C10" s="6" t="s">
        <v>194</v>
      </c>
      <c r="D10" s="7"/>
      <c r="E10" s="8"/>
      <c r="F10" s="8"/>
      <c r="G10" s="8"/>
      <c r="J10" s="1"/>
    </row>
    <row r="11" spans="1:10" s="19" customFormat="1" x14ac:dyDescent="0.25">
      <c r="C11" s="36"/>
      <c r="D11" s="15"/>
      <c r="E11" s="16"/>
      <c r="F11" s="16"/>
      <c r="G11" s="16"/>
    </row>
    <row r="12" spans="1:10" ht="43.5" customHeight="1" x14ac:dyDescent="0.2">
      <c r="A12" s="29" t="s">
        <v>15</v>
      </c>
      <c r="B12" s="29" t="s">
        <v>109</v>
      </c>
      <c r="C12" s="34" t="s">
        <v>25</v>
      </c>
      <c r="D12" s="33" t="s">
        <v>12</v>
      </c>
      <c r="E12" s="32"/>
      <c r="F12" s="31" t="s">
        <v>16</v>
      </c>
      <c r="G12" s="1"/>
      <c r="J12" s="1"/>
    </row>
    <row r="13" spans="1:10" x14ac:dyDescent="0.25">
      <c r="A13" s="42" t="s">
        <v>117</v>
      </c>
      <c r="B13" s="38" t="s">
        <v>101</v>
      </c>
      <c r="C13" s="43" t="s">
        <v>112</v>
      </c>
      <c r="D13" s="39" t="s">
        <v>204</v>
      </c>
      <c r="E13" s="46"/>
      <c r="F13" s="46"/>
      <c r="G13" s="1"/>
      <c r="J13" s="1"/>
    </row>
    <row r="14" spans="1:10" x14ac:dyDescent="0.25">
      <c r="A14" s="40" t="s">
        <v>118</v>
      </c>
      <c r="B14" s="47" t="s">
        <v>102</v>
      </c>
      <c r="C14" s="41" t="s">
        <v>112</v>
      </c>
      <c r="D14" s="39" t="s">
        <v>204</v>
      </c>
      <c r="E14" s="46"/>
      <c r="F14" s="46"/>
      <c r="G14" s="1"/>
      <c r="J14" s="1"/>
    </row>
    <row r="15" spans="1:10" x14ac:dyDescent="0.25">
      <c r="A15" s="42" t="s">
        <v>119</v>
      </c>
      <c r="B15" s="38" t="s">
        <v>103</v>
      </c>
      <c r="C15" s="43" t="s">
        <v>112</v>
      </c>
      <c r="D15" s="39" t="s">
        <v>195</v>
      </c>
      <c r="E15" s="46"/>
      <c r="F15" s="46"/>
      <c r="G15" s="1"/>
      <c r="J15" s="1"/>
    </row>
    <row r="16" spans="1:10" x14ac:dyDescent="0.25">
      <c r="A16" s="40" t="s">
        <v>120</v>
      </c>
      <c r="B16" s="47" t="s">
        <v>104</v>
      </c>
      <c r="C16" s="41" t="s">
        <v>112</v>
      </c>
      <c r="D16" s="39" t="s">
        <v>201</v>
      </c>
      <c r="E16" s="46"/>
      <c r="F16" s="46"/>
      <c r="G16" s="1"/>
      <c r="J16" s="1"/>
    </row>
    <row r="17" spans="1:10" x14ac:dyDescent="0.25">
      <c r="A17" s="42" t="s">
        <v>121</v>
      </c>
      <c r="B17" s="38" t="s">
        <v>105</v>
      </c>
      <c r="C17" s="43" t="s">
        <v>112</v>
      </c>
      <c r="D17" s="39" t="s">
        <v>203</v>
      </c>
      <c r="E17" s="46"/>
      <c r="F17" s="46"/>
      <c r="G17" s="1"/>
      <c r="J17" s="1"/>
    </row>
    <row r="18" spans="1:10" ht="15.75" customHeight="1" x14ac:dyDescent="0.25">
      <c r="A18" s="40" t="s">
        <v>122</v>
      </c>
      <c r="B18" s="47" t="s">
        <v>106</v>
      </c>
      <c r="C18" s="41" t="s">
        <v>112</v>
      </c>
      <c r="D18" s="39" t="s">
        <v>202</v>
      </c>
      <c r="E18" s="46"/>
      <c r="F18" s="46"/>
      <c r="G18" s="1"/>
      <c r="J18" s="1"/>
    </row>
    <row r="19" spans="1:10" x14ac:dyDescent="0.25">
      <c r="B19" s="2"/>
      <c r="J19" s="1"/>
    </row>
    <row r="21" spans="1:10" ht="43.5" customHeight="1" x14ac:dyDescent="0.2">
      <c r="A21" s="29" t="s">
        <v>15</v>
      </c>
      <c r="B21" s="29" t="s">
        <v>100</v>
      </c>
      <c r="C21" s="34" t="s">
        <v>25</v>
      </c>
      <c r="D21" s="33" t="s">
        <v>12</v>
      </c>
      <c r="E21" s="32"/>
      <c r="F21" s="31" t="s">
        <v>16</v>
      </c>
      <c r="G21" s="9"/>
      <c r="J21" s="1"/>
    </row>
    <row r="22" spans="1:10" ht="60" x14ac:dyDescent="0.25">
      <c r="A22" s="42">
        <v>1</v>
      </c>
      <c r="B22" s="38" t="s">
        <v>0</v>
      </c>
      <c r="C22" s="43">
        <v>1</v>
      </c>
      <c r="D22" s="39" t="s">
        <v>196</v>
      </c>
      <c r="E22" s="51" t="s">
        <v>26</v>
      </c>
      <c r="F22" s="51" t="s">
        <v>27</v>
      </c>
      <c r="G22" s="51" t="s">
        <v>28</v>
      </c>
      <c r="J22" s="1"/>
    </row>
    <row r="23" spans="1:10" ht="28.5" x14ac:dyDescent="0.25">
      <c r="A23" s="40">
        <v>2</v>
      </c>
      <c r="B23" s="47" t="s">
        <v>1</v>
      </c>
      <c r="C23" s="41">
        <v>1</v>
      </c>
      <c r="D23" s="39" t="s">
        <v>197</v>
      </c>
      <c r="E23" s="52" t="s">
        <v>31</v>
      </c>
      <c r="F23" s="52" t="s">
        <v>30</v>
      </c>
      <c r="G23" s="52" t="s">
        <v>29</v>
      </c>
      <c r="J23" s="1"/>
    </row>
    <row r="24" spans="1:10" ht="42.75" x14ac:dyDescent="0.25">
      <c r="A24" s="42">
        <v>3</v>
      </c>
      <c r="B24" s="38" t="s">
        <v>2</v>
      </c>
      <c r="C24" s="43">
        <v>1</v>
      </c>
      <c r="D24" s="39" t="s">
        <v>198</v>
      </c>
      <c r="E24" s="51" t="s">
        <v>32</v>
      </c>
      <c r="F24" s="51" t="s">
        <v>33</v>
      </c>
      <c r="G24" s="51" t="s">
        <v>34</v>
      </c>
      <c r="J24" s="1"/>
    </row>
    <row r="25" spans="1:10" ht="42.75" x14ac:dyDescent="0.25">
      <c r="A25" s="40">
        <v>4</v>
      </c>
      <c r="B25" s="47" t="s">
        <v>35</v>
      </c>
      <c r="C25" s="41">
        <v>1</v>
      </c>
      <c r="D25" s="39" t="s">
        <v>199</v>
      </c>
      <c r="E25" s="52" t="s">
        <v>38</v>
      </c>
      <c r="F25" s="52" t="s">
        <v>37</v>
      </c>
      <c r="G25" s="52" t="s">
        <v>36</v>
      </c>
      <c r="J25" s="1"/>
    </row>
    <row r="26" spans="1:10" ht="28.5" x14ac:dyDescent="0.25">
      <c r="A26" s="42">
        <v>5</v>
      </c>
      <c r="B26" s="38" t="s">
        <v>39</v>
      </c>
      <c r="C26" s="43">
        <v>1</v>
      </c>
      <c r="D26" s="39" t="s">
        <v>178</v>
      </c>
      <c r="E26" s="51" t="s">
        <v>42</v>
      </c>
      <c r="F26" s="51" t="s">
        <v>41</v>
      </c>
      <c r="G26" s="51" t="s">
        <v>40</v>
      </c>
      <c r="J26" s="1"/>
    </row>
    <row r="27" spans="1:10" ht="114" x14ac:dyDescent="0.25">
      <c r="A27" s="40">
        <v>6</v>
      </c>
      <c r="B27" s="48" t="s">
        <v>43</v>
      </c>
      <c r="C27" s="41">
        <v>0</v>
      </c>
      <c r="D27" s="39" t="s">
        <v>205</v>
      </c>
      <c r="E27" s="52" t="s">
        <v>46</v>
      </c>
      <c r="F27" s="52" t="s">
        <v>45</v>
      </c>
      <c r="G27" s="52" t="s">
        <v>44</v>
      </c>
      <c r="J27" s="1"/>
    </row>
    <row r="28" spans="1:10" ht="85.5" x14ac:dyDescent="0.25">
      <c r="A28" s="42">
        <v>7</v>
      </c>
      <c r="B28" s="44" t="s">
        <v>47</v>
      </c>
      <c r="C28" s="43">
        <v>0</v>
      </c>
      <c r="D28" s="39" t="s">
        <v>205</v>
      </c>
      <c r="E28" s="51" t="s">
        <v>46</v>
      </c>
      <c r="F28" s="51" t="s">
        <v>49</v>
      </c>
      <c r="G28" s="51" t="s">
        <v>48</v>
      </c>
      <c r="J28" s="1"/>
    </row>
    <row r="29" spans="1:10" ht="42.75" x14ac:dyDescent="0.25">
      <c r="A29" s="40">
        <v>8</v>
      </c>
      <c r="B29" s="49" t="s">
        <v>50</v>
      </c>
      <c r="C29" s="41">
        <v>0</v>
      </c>
      <c r="D29" s="39" t="s">
        <v>205</v>
      </c>
      <c r="E29" s="52" t="s">
        <v>51</v>
      </c>
      <c r="F29" s="52" t="s">
        <v>52</v>
      </c>
      <c r="G29" s="52" t="s">
        <v>53</v>
      </c>
      <c r="J29" s="1"/>
    </row>
    <row r="30" spans="1:10" ht="71.25" x14ac:dyDescent="0.25">
      <c r="A30" s="42">
        <v>9</v>
      </c>
      <c r="B30" s="44" t="s">
        <v>54</v>
      </c>
      <c r="C30" s="43">
        <v>0</v>
      </c>
      <c r="D30" s="39" t="s">
        <v>205</v>
      </c>
      <c r="E30" s="51" t="s">
        <v>56</v>
      </c>
      <c r="F30" s="51" t="s">
        <v>55</v>
      </c>
      <c r="G30" s="51" t="s">
        <v>57</v>
      </c>
      <c r="J30" s="1"/>
    </row>
    <row r="31" spans="1:10" ht="71.25" x14ac:dyDescent="0.25">
      <c r="A31" s="40">
        <v>10</v>
      </c>
      <c r="B31" s="50" t="s">
        <v>3</v>
      </c>
      <c r="C31" s="41">
        <v>0</v>
      </c>
      <c r="D31" s="39" t="s">
        <v>205</v>
      </c>
      <c r="E31" s="52" t="s">
        <v>58</v>
      </c>
      <c r="F31" s="52" t="s">
        <v>59</v>
      </c>
      <c r="G31" s="52" t="s">
        <v>60</v>
      </c>
      <c r="J31" s="1"/>
    </row>
    <row r="32" spans="1:10" ht="71.25" x14ac:dyDescent="0.25">
      <c r="A32" s="42">
        <v>11</v>
      </c>
      <c r="B32" s="45" t="s">
        <v>61</v>
      </c>
      <c r="C32" s="43">
        <v>0</v>
      </c>
      <c r="D32" s="39" t="s">
        <v>205</v>
      </c>
      <c r="E32" s="51" t="s">
        <v>62</v>
      </c>
      <c r="F32" s="51" t="s">
        <v>63</v>
      </c>
      <c r="G32" s="51" t="s">
        <v>64</v>
      </c>
      <c r="J32" s="1"/>
    </row>
    <row r="33" spans="1:10" x14ac:dyDescent="0.25">
      <c r="A33" s="40">
        <v>12</v>
      </c>
      <c r="B33" s="50" t="s">
        <v>65</v>
      </c>
      <c r="C33" s="41">
        <v>2</v>
      </c>
      <c r="D33" s="39" t="s">
        <v>200</v>
      </c>
      <c r="E33" s="52" t="s">
        <v>68</v>
      </c>
      <c r="F33" s="52" t="s">
        <v>67</v>
      </c>
      <c r="G33" s="52" t="s">
        <v>66</v>
      </c>
      <c r="J33" s="1"/>
    </row>
    <row r="34" spans="1:10" s="19" customFormat="1" x14ac:dyDescent="0.25">
      <c r="B34" s="17"/>
      <c r="C34" s="15"/>
      <c r="D34" s="28"/>
      <c r="E34" s="16"/>
      <c r="F34" s="16"/>
      <c r="G34" s="16"/>
    </row>
    <row r="35" spans="1:10" x14ac:dyDescent="0.25">
      <c r="A35" s="19"/>
      <c r="B35" s="35" t="s">
        <v>13</v>
      </c>
      <c r="C35" s="25">
        <f>SUM(C22:C33)</f>
        <v>7</v>
      </c>
      <c r="D35" s="27"/>
      <c r="E35" s="16"/>
      <c r="F35" s="16"/>
      <c r="G35" s="16"/>
      <c r="J35" s="1"/>
    </row>
    <row r="36" spans="1:10" s="19" customFormat="1" x14ac:dyDescent="0.25">
      <c r="B36" s="35"/>
      <c r="C36" s="55"/>
      <c r="D36" s="28"/>
      <c r="E36" s="16"/>
      <c r="F36" s="16"/>
      <c r="G36" s="16"/>
    </row>
    <row r="37" spans="1:10" ht="43.5" customHeight="1" x14ac:dyDescent="0.2">
      <c r="A37" s="29" t="s">
        <v>15</v>
      </c>
      <c r="B37" s="29" t="s">
        <v>110</v>
      </c>
      <c r="C37" s="34" t="s">
        <v>25</v>
      </c>
      <c r="D37" s="33" t="s">
        <v>12</v>
      </c>
      <c r="E37" s="32"/>
      <c r="F37" s="31" t="s">
        <v>16</v>
      </c>
      <c r="G37" s="1"/>
      <c r="J37" s="1"/>
    </row>
    <row r="38" spans="1:10" x14ac:dyDescent="0.25">
      <c r="A38" s="42" t="s">
        <v>123</v>
      </c>
      <c r="B38" s="38" t="s">
        <v>113</v>
      </c>
      <c r="C38" s="43" t="s">
        <v>116</v>
      </c>
      <c r="D38" s="39"/>
      <c r="E38" s="46"/>
      <c r="F38" s="46"/>
      <c r="G38" s="1"/>
      <c r="J38" s="1"/>
    </row>
    <row r="40" spans="1:10" ht="30.6" customHeight="1" x14ac:dyDescent="0.2">
      <c r="A40" s="29" t="s">
        <v>15</v>
      </c>
      <c r="B40" s="30" t="s">
        <v>114</v>
      </c>
      <c r="C40" s="34" t="s">
        <v>25</v>
      </c>
      <c r="D40" s="33" t="s">
        <v>12</v>
      </c>
      <c r="E40" s="32"/>
      <c r="F40" s="31" t="s">
        <v>16</v>
      </c>
      <c r="G40" s="32"/>
      <c r="J40" s="1"/>
    </row>
    <row r="41" spans="1:10" ht="77.25" customHeight="1" x14ac:dyDescent="0.25">
      <c r="A41" s="36">
        <v>13</v>
      </c>
      <c r="B41" s="17" t="s">
        <v>4</v>
      </c>
      <c r="C41" s="15">
        <v>0</v>
      </c>
      <c r="D41" s="27"/>
      <c r="E41" s="53" t="s">
        <v>76</v>
      </c>
      <c r="F41" s="53" t="s">
        <v>77</v>
      </c>
      <c r="G41" s="53" t="s">
        <v>78</v>
      </c>
      <c r="J41" s="1"/>
    </row>
    <row r="42" spans="1:10" ht="57" x14ac:dyDescent="0.25">
      <c r="A42" s="10">
        <v>14</v>
      </c>
      <c r="B42" s="18" t="s">
        <v>69</v>
      </c>
      <c r="C42" s="11">
        <v>0</v>
      </c>
      <c r="D42" s="27"/>
      <c r="E42" s="54" t="s">
        <v>79</v>
      </c>
      <c r="F42" s="54" t="s">
        <v>80</v>
      </c>
      <c r="G42" s="54" t="s">
        <v>81</v>
      </c>
      <c r="J42" s="1"/>
    </row>
    <row r="43" spans="1:10" ht="71.25" x14ac:dyDescent="0.25">
      <c r="A43" s="36">
        <v>15</v>
      </c>
      <c r="B43" s="37" t="s">
        <v>70</v>
      </c>
      <c r="C43" s="15">
        <v>0</v>
      </c>
      <c r="D43" s="27"/>
      <c r="E43" s="53" t="s">
        <v>82</v>
      </c>
      <c r="F43" s="53" t="s">
        <v>83</v>
      </c>
      <c r="G43" s="53" t="s">
        <v>84</v>
      </c>
      <c r="J43" s="1"/>
    </row>
    <row r="44" spans="1:10" ht="28.5" x14ac:dyDescent="0.25">
      <c r="A44" s="10">
        <v>16</v>
      </c>
      <c r="B44" s="18" t="s">
        <v>71</v>
      </c>
      <c r="C44" s="11">
        <v>0</v>
      </c>
      <c r="D44" s="27"/>
      <c r="E44" s="54" t="s">
        <v>85</v>
      </c>
      <c r="F44" s="54" t="s">
        <v>86</v>
      </c>
      <c r="G44" s="54" t="s">
        <v>87</v>
      </c>
      <c r="J44" s="1"/>
    </row>
    <row r="45" spans="1:10" ht="57" x14ac:dyDescent="0.25">
      <c r="A45" s="36">
        <v>17</v>
      </c>
      <c r="B45" s="37" t="s">
        <v>72</v>
      </c>
      <c r="C45" s="15">
        <v>0</v>
      </c>
      <c r="D45" s="27"/>
      <c r="E45" s="53" t="s">
        <v>88</v>
      </c>
      <c r="F45" s="53" t="s">
        <v>89</v>
      </c>
      <c r="G45" s="53" t="s">
        <v>90</v>
      </c>
      <c r="J45" s="1"/>
    </row>
    <row r="46" spans="1:10" s="19" customFormat="1" ht="123" customHeight="1" x14ac:dyDescent="0.25">
      <c r="A46" s="10">
        <v>18</v>
      </c>
      <c r="B46" s="18" t="s">
        <v>73</v>
      </c>
      <c r="C46" s="11">
        <v>0</v>
      </c>
      <c r="D46" s="27"/>
      <c r="E46" s="54" t="s">
        <v>91</v>
      </c>
      <c r="F46" s="54" t="s">
        <v>92</v>
      </c>
      <c r="G46" s="54" t="s">
        <v>93</v>
      </c>
    </row>
    <row r="47" spans="1:10" ht="71.25" x14ac:dyDescent="0.25">
      <c r="A47" s="36">
        <v>19</v>
      </c>
      <c r="B47" s="37" t="s">
        <v>74</v>
      </c>
      <c r="C47" s="15">
        <v>0</v>
      </c>
      <c r="D47" s="27"/>
      <c r="E47" s="53" t="s">
        <v>96</v>
      </c>
      <c r="F47" s="53" t="s">
        <v>95</v>
      </c>
      <c r="G47" s="53" t="s">
        <v>94</v>
      </c>
      <c r="J47" s="1"/>
    </row>
    <row r="48" spans="1:10" ht="85.5" x14ac:dyDescent="0.25">
      <c r="A48" s="10">
        <v>20</v>
      </c>
      <c r="B48" s="18" t="s">
        <v>75</v>
      </c>
      <c r="C48" s="11">
        <v>0</v>
      </c>
      <c r="D48" s="27"/>
      <c r="E48" s="54" t="s">
        <v>97</v>
      </c>
      <c r="F48" s="54" t="s">
        <v>98</v>
      </c>
      <c r="G48" s="54" t="s">
        <v>99</v>
      </c>
      <c r="J48" s="1"/>
    </row>
    <row r="49" spans="1:10" x14ac:dyDescent="0.25">
      <c r="A49" s="19"/>
      <c r="B49" s="19"/>
      <c r="D49" s="28"/>
      <c r="E49" s="16"/>
      <c r="F49" s="16"/>
      <c r="G49" s="16"/>
      <c r="J49" s="1"/>
    </row>
    <row r="50" spans="1:10" x14ac:dyDescent="0.25">
      <c r="A50" s="19"/>
      <c r="B50" s="35" t="s">
        <v>13</v>
      </c>
      <c r="C50" s="24">
        <f>SUM(C41:C48)</f>
        <v>0</v>
      </c>
      <c r="D50" s="27"/>
      <c r="E50" s="16"/>
      <c r="F50" s="16"/>
      <c r="G50" s="16"/>
      <c r="J50" s="1"/>
    </row>
    <row r="51" spans="1:10" x14ac:dyDescent="0.25">
      <c r="A51" s="19"/>
      <c r="B51" s="19"/>
      <c r="C51" s="25"/>
      <c r="D51" s="27"/>
      <c r="E51" s="16"/>
      <c r="F51" s="16"/>
      <c r="G51" s="16"/>
      <c r="J51" s="1"/>
    </row>
    <row r="52" spans="1:10" x14ac:dyDescent="0.25">
      <c r="A52" s="19"/>
      <c r="B52" s="35" t="s">
        <v>20</v>
      </c>
      <c r="C52" s="24">
        <f>C35+C50</f>
        <v>7</v>
      </c>
      <c r="D52" s="27"/>
      <c r="E52" s="16"/>
      <c r="F52" s="16"/>
      <c r="G52" s="16"/>
      <c r="J52" s="1"/>
    </row>
    <row r="53" spans="1:10" x14ac:dyDescent="0.25">
      <c r="A53" s="19"/>
      <c r="B53" s="19"/>
    </row>
    <row r="54" spans="1:10" ht="14.25" x14ac:dyDescent="0.2">
      <c r="E54" s="20"/>
      <c r="F54" s="1"/>
      <c r="J54" s="1"/>
    </row>
    <row r="55" spans="1:10" ht="14.25" x14ac:dyDescent="0.2">
      <c r="E55" s="21"/>
      <c r="F55" s="21"/>
      <c r="J55" s="1"/>
    </row>
    <row r="82" spans="1:10" ht="15" customHeight="1" x14ac:dyDescent="0.25"/>
    <row r="83" spans="1:10" ht="15" customHeight="1" x14ac:dyDescent="0.25"/>
    <row r="84" spans="1:10" ht="15" customHeight="1" x14ac:dyDescent="0.25"/>
    <row r="85" spans="1:10" ht="15" customHeight="1" x14ac:dyDescent="0.25"/>
    <row r="86" spans="1:10" ht="15" customHeight="1" x14ac:dyDescent="0.25">
      <c r="A86" s="2">
        <v>0</v>
      </c>
      <c r="B86" s="2" t="s">
        <v>23</v>
      </c>
      <c r="C86" s="3" t="s">
        <v>112</v>
      </c>
      <c r="D86" s="16" t="s">
        <v>115</v>
      </c>
      <c r="J86" s="1"/>
    </row>
    <row r="87" spans="1:10" ht="15" customHeight="1" x14ac:dyDescent="0.25">
      <c r="A87" s="2">
        <v>1</v>
      </c>
      <c r="B87" s="2" t="s">
        <v>24</v>
      </c>
      <c r="C87" s="3" t="s">
        <v>111</v>
      </c>
      <c r="D87" s="16" t="s">
        <v>116</v>
      </c>
      <c r="J87" s="1"/>
    </row>
    <row r="88" spans="1:10" ht="15" customHeight="1" x14ac:dyDescent="0.25">
      <c r="A88" s="2">
        <v>2</v>
      </c>
      <c r="J88" s="1"/>
    </row>
    <row r="89" spans="1:10" ht="15" customHeight="1" x14ac:dyDescent="0.25"/>
    <row r="90" spans="1:10" ht="15" customHeight="1" x14ac:dyDescent="0.2">
      <c r="A90" s="12" t="s">
        <v>14</v>
      </c>
      <c r="B90" s="12"/>
      <c r="C90" s="13"/>
      <c r="E90" s="22">
        <v>7</v>
      </c>
      <c r="F90" s="21">
        <f>E90*2</f>
        <v>14</v>
      </c>
      <c r="G90" s="4" t="s">
        <v>7</v>
      </c>
      <c r="J90" s="1"/>
    </row>
    <row r="91" spans="1:10" ht="15" customHeight="1" x14ac:dyDescent="0.2">
      <c r="A91" s="12"/>
      <c r="B91" s="12">
        <f>IF(C22=0, 0,C22)</f>
        <v>1</v>
      </c>
      <c r="C91" s="13">
        <f t="shared" ref="C91:C92" si="0">IF(B91=0, 4,B91)</f>
        <v>1</v>
      </c>
      <c r="E91" s="23">
        <v>16</v>
      </c>
      <c r="F91" s="21">
        <f t="shared" ref="F91:F92" si="1">E91*2</f>
        <v>32</v>
      </c>
      <c r="G91" s="4" t="s">
        <v>6</v>
      </c>
      <c r="J91" s="1"/>
    </row>
    <row r="92" spans="1:10" ht="15" customHeight="1" x14ac:dyDescent="0.2">
      <c r="A92" s="12"/>
      <c r="B92" s="12">
        <f>IF(C23=0, 0,C23)</f>
        <v>1</v>
      </c>
      <c r="C92" s="13">
        <f t="shared" si="0"/>
        <v>1</v>
      </c>
      <c r="E92" s="23">
        <v>5</v>
      </c>
      <c r="F92" s="21">
        <f t="shared" si="1"/>
        <v>10</v>
      </c>
      <c r="G92" s="4" t="s">
        <v>5</v>
      </c>
      <c r="J92" s="1"/>
    </row>
    <row r="93" spans="1:10" ht="15" customHeight="1" x14ac:dyDescent="0.2">
      <c r="A93" s="12"/>
      <c r="B93" s="12">
        <f>IF(C24=0, 0,C24)</f>
        <v>1</v>
      </c>
      <c r="C93" s="13">
        <f>IF(B93=0, 4,B93)</f>
        <v>1</v>
      </c>
      <c r="E93" s="14"/>
      <c r="J93" s="1"/>
    </row>
    <row r="94" spans="1:10" ht="15" customHeight="1" x14ac:dyDescent="0.2">
      <c r="A94" s="12"/>
      <c r="B94" s="12">
        <f>IF(C25=0, 0,C25)</f>
        <v>1</v>
      </c>
      <c r="C94" s="13">
        <f>IF(B94=0, 4,B94)</f>
        <v>1</v>
      </c>
      <c r="E94" s="14"/>
      <c r="J94" s="1"/>
    </row>
    <row r="95" spans="1:10" ht="15" customHeight="1" x14ac:dyDescent="0.2">
      <c r="A95" s="12"/>
      <c r="B95" s="12" t="e">
        <f>IF(C95=1,C100,C95)</f>
        <v>#REF!</v>
      </c>
      <c r="C95" s="13">
        <f>IF(SUM(B91:B94)&lt;&gt;SUM(C91:C94),"unacceptable",1)</f>
        <v>1</v>
      </c>
      <c r="E95" s="14"/>
      <c r="J95" s="1"/>
    </row>
    <row r="96" spans="1:10" ht="15" customHeight="1" x14ac:dyDescent="0.2">
      <c r="A96" s="12"/>
      <c r="B96" s="12"/>
      <c r="C96" s="13"/>
      <c r="E96" s="14"/>
      <c r="J96" s="1"/>
    </row>
    <row r="97" spans="1:10" ht="15" customHeight="1" x14ac:dyDescent="0.2">
      <c r="A97" s="12"/>
      <c r="B97" s="12"/>
      <c r="C97" s="13" t="e">
        <f>IF(B99="medium",0,1)</f>
        <v>#REF!</v>
      </c>
      <c r="E97" s="14"/>
      <c r="J97" s="1"/>
    </row>
    <row r="98" spans="1:10" ht="15" customHeight="1" x14ac:dyDescent="0.2">
      <c r="A98" s="12"/>
      <c r="B98" s="12" t="e">
        <f>IF(#REF!&gt;10, "High",B102)</f>
        <v>#REF!</v>
      </c>
      <c r="C98" s="13" t="e">
        <f>IF(B98= "High",0,1)</f>
        <v>#REF!</v>
      </c>
      <c r="E98" s="14"/>
      <c r="J98" s="1"/>
    </row>
    <row r="99" spans="1:10" ht="15" customHeight="1" x14ac:dyDescent="0.2">
      <c r="A99" s="12"/>
      <c r="B99" s="12" t="e">
        <f>IF(#REF!&gt;6, "Medium","Low")</f>
        <v>#REF!</v>
      </c>
      <c r="C99" s="13" t="e">
        <f>IF(C98=1,B99,1)</f>
        <v>#REF!</v>
      </c>
      <c r="E99" s="14"/>
      <c r="J99" s="1"/>
    </row>
    <row r="100" spans="1:10" ht="15" customHeight="1" x14ac:dyDescent="0.2">
      <c r="A100" s="12"/>
      <c r="B100" s="12"/>
      <c r="C100" s="13" t="e">
        <f>IF(C98+C97=1,B99,B98)</f>
        <v>#REF!</v>
      </c>
      <c r="E100" s="14"/>
      <c r="J100" s="1"/>
    </row>
    <row r="101" spans="1:10" ht="15" customHeight="1" x14ac:dyDescent="0.2">
      <c r="A101" s="12"/>
      <c r="B101" s="12"/>
      <c r="C101" s="13"/>
      <c r="E101" s="14"/>
      <c r="J101" s="1"/>
    </row>
    <row r="102" spans="1:10" ht="15" customHeight="1" x14ac:dyDescent="0.2">
      <c r="A102" s="12"/>
      <c r="B102" s="12" t="s">
        <v>22</v>
      </c>
      <c r="C102" s="13"/>
      <c r="E102" s="13">
        <f>IF(C95="unacceptable",0,1)</f>
        <v>1</v>
      </c>
      <c r="J102" s="1"/>
    </row>
    <row r="103" spans="1:10" ht="15" customHeight="1" x14ac:dyDescent="0.25"/>
    <row r="104" spans="1:10" ht="15" customHeight="1" x14ac:dyDescent="0.25"/>
    <row r="105" spans="1:10" ht="15" customHeight="1" x14ac:dyDescent="0.2">
      <c r="A105" s="1" t="s">
        <v>18</v>
      </c>
      <c r="J105" s="1"/>
    </row>
    <row r="106" spans="1:10" ht="15" customHeight="1" x14ac:dyDescent="0.25"/>
    <row r="107" spans="1:10" ht="15" customHeight="1" x14ac:dyDescent="0.2">
      <c r="A107" s="12"/>
      <c r="B107" s="12">
        <f>IF(C31=0, 0,C31)</f>
        <v>0</v>
      </c>
      <c r="C107" s="13">
        <f t="shared" ref="C107:C112" si="2">IF(B107=0, 4,B107)</f>
        <v>4</v>
      </c>
      <c r="E107" s="14"/>
      <c r="J107" s="1"/>
    </row>
    <row r="108" spans="1:10" ht="15" customHeight="1" x14ac:dyDescent="0.2">
      <c r="A108" s="12"/>
      <c r="B108" s="12">
        <f>IF(C32=0, 0,C32)</f>
        <v>0</v>
      </c>
      <c r="C108" s="13">
        <f t="shared" si="2"/>
        <v>4</v>
      </c>
      <c r="E108" s="14"/>
      <c r="J108" s="1"/>
    </row>
    <row r="109" spans="1:10" ht="15" customHeight="1" x14ac:dyDescent="0.2">
      <c r="A109" s="12"/>
      <c r="B109" s="12" t="e">
        <f>IF(#REF!=0, 0,#REF!)</f>
        <v>#REF!</v>
      </c>
      <c r="C109" s="13" t="e">
        <f t="shared" si="2"/>
        <v>#REF!</v>
      </c>
      <c r="E109" s="14"/>
      <c r="J109" s="1"/>
    </row>
    <row r="110" spans="1:10" ht="15" customHeight="1" x14ac:dyDescent="0.2">
      <c r="A110" s="12"/>
      <c r="B110" s="12" t="e">
        <f>IF(#REF!=0, 0,#REF!)</f>
        <v>#REF!</v>
      </c>
      <c r="C110" s="13" t="e">
        <f t="shared" si="2"/>
        <v>#REF!</v>
      </c>
      <c r="E110" s="14"/>
      <c r="J110" s="1"/>
    </row>
    <row r="111" spans="1:10" ht="15" customHeight="1" x14ac:dyDescent="0.2">
      <c r="A111" s="12"/>
      <c r="B111" s="12" t="e">
        <f>IF(#REF!=0, 0,#REF!)</f>
        <v>#REF!</v>
      </c>
      <c r="C111" s="13" t="e">
        <f t="shared" si="2"/>
        <v>#REF!</v>
      </c>
      <c r="E111" s="14"/>
      <c r="J111" s="1"/>
    </row>
    <row r="112" spans="1:10" ht="15" customHeight="1" x14ac:dyDescent="0.2">
      <c r="A112" s="12"/>
      <c r="B112" s="12" t="e">
        <f>IF(#REF!=0, 0,#REF!)</f>
        <v>#REF!</v>
      </c>
      <c r="C112" s="13" t="e">
        <f t="shared" si="2"/>
        <v>#REF!</v>
      </c>
      <c r="E112" s="14"/>
      <c r="J112" s="1"/>
    </row>
    <row r="113" spans="1:10" ht="15" customHeight="1" x14ac:dyDescent="0.2">
      <c r="A113" s="12"/>
      <c r="B113" s="12" t="e">
        <f>IF(#REF!=0, 0,#REF!)</f>
        <v>#REF!</v>
      </c>
      <c r="C113" s="13" t="e">
        <f>IF(B113=0, 4,B113)</f>
        <v>#REF!</v>
      </c>
      <c r="E113" s="14"/>
      <c r="J113" s="1"/>
    </row>
    <row r="114" spans="1:10" ht="15" customHeight="1" x14ac:dyDescent="0.2">
      <c r="A114" s="12"/>
      <c r="B114" s="12"/>
      <c r="C114" s="13"/>
      <c r="E114" s="14"/>
      <c r="J114" s="1"/>
    </row>
    <row r="115" spans="1:10" ht="15" customHeight="1" x14ac:dyDescent="0.2">
      <c r="A115" s="12"/>
      <c r="B115" s="12" t="e">
        <f>IF(C115=1,C120,C115)</f>
        <v>#REF!</v>
      </c>
      <c r="C115" s="13" t="e">
        <f>IF(SUM(B107:B113)&lt;&gt;SUM(C107:C113),"unacceptable",1)</f>
        <v>#REF!</v>
      </c>
      <c r="E115" s="14"/>
      <c r="J115" s="1"/>
    </row>
    <row r="116" spans="1:10" ht="15" customHeight="1" x14ac:dyDescent="0.2">
      <c r="A116" s="12"/>
      <c r="B116" s="12"/>
      <c r="C116" s="13"/>
      <c r="E116" s="14"/>
      <c r="J116" s="1"/>
    </row>
    <row r="117" spans="1:10" ht="15" customHeight="1" x14ac:dyDescent="0.2">
      <c r="A117" s="12"/>
      <c r="B117" s="12"/>
      <c r="C117" s="13">
        <f>IF(B119="medium",0,1)</f>
        <v>1</v>
      </c>
      <c r="E117" s="14"/>
      <c r="J117" s="1"/>
    </row>
    <row r="118" spans="1:10" ht="15" customHeight="1" x14ac:dyDescent="0.2">
      <c r="A118" s="12"/>
      <c r="B118" s="12" t="str">
        <f>IF(C35&gt;24, "High",B122)</f>
        <v>Low</v>
      </c>
      <c r="C118" s="13">
        <f>IF(B118= "High",0,1)</f>
        <v>1</v>
      </c>
      <c r="E118" s="14"/>
      <c r="J118" s="1"/>
    </row>
    <row r="119" spans="1:10" ht="15" customHeight="1" x14ac:dyDescent="0.2">
      <c r="A119" s="12"/>
      <c r="B119" s="12" t="str">
        <f>IF(C35&gt;14, "Medium","Low")</f>
        <v>Low</v>
      </c>
      <c r="C119" s="13" t="str">
        <f>IF(C118=1,B119,1)</f>
        <v>Low</v>
      </c>
      <c r="E119" s="14"/>
      <c r="J119" s="1"/>
    </row>
    <row r="120" spans="1:10" ht="15" customHeight="1" x14ac:dyDescent="0.2">
      <c r="A120" s="12"/>
      <c r="B120" s="12"/>
      <c r="C120" s="13" t="str">
        <f>IF(C118+C117=1,B119,B118)</f>
        <v>Low</v>
      </c>
      <c r="E120" s="14"/>
      <c r="J120" s="1"/>
    </row>
    <row r="121" spans="1:10" ht="15" customHeight="1" x14ac:dyDescent="0.2">
      <c r="A121" s="12"/>
      <c r="B121" s="12"/>
      <c r="C121" s="13"/>
      <c r="E121" s="14"/>
      <c r="J121" s="1"/>
    </row>
    <row r="122" spans="1:10" ht="15" customHeight="1" x14ac:dyDescent="0.2">
      <c r="A122" s="12"/>
      <c r="B122" s="12" t="s">
        <v>22</v>
      </c>
      <c r="C122" s="13"/>
      <c r="E122" s="14"/>
      <c r="J122" s="1"/>
    </row>
    <row r="123" spans="1:10" ht="15" customHeight="1" x14ac:dyDescent="0.2">
      <c r="E123" s="13" t="e">
        <f>IF(C115="unacceptable",0,1)</f>
        <v>#REF!</v>
      </c>
      <c r="J123" s="1"/>
    </row>
    <row r="124" spans="1:10" ht="15" customHeight="1" x14ac:dyDescent="0.25"/>
    <row r="125" spans="1:10" ht="15" customHeight="1" x14ac:dyDescent="0.2">
      <c r="A125" s="12" t="s">
        <v>19</v>
      </c>
      <c r="B125" s="12"/>
      <c r="C125" s="13"/>
      <c r="E125" s="14"/>
      <c r="J125" s="1"/>
    </row>
    <row r="126" spans="1:10" ht="15" customHeight="1" x14ac:dyDescent="0.2">
      <c r="A126" s="12"/>
      <c r="B126" s="12">
        <f>IF(C43=0, 0,C43)</f>
        <v>0</v>
      </c>
      <c r="C126" s="13">
        <f t="shared" ref="C126:C128" si="3">IF(B126=0, 4,B126)</f>
        <v>4</v>
      </c>
      <c r="E126" s="14"/>
      <c r="J126" s="1"/>
    </row>
    <row r="127" spans="1:10" ht="15" customHeight="1" x14ac:dyDescent="0.2">
      <c r="A127" s="12"/>
      <c r="B127" s="12">
        <f>IF(C45=0, 0,C45)</f>
        <v>0</v>
      </c>
      <c r="C127" s="13">
        <f t="shared" si="3"/>
        <v>4</v>
      </c>
      <c r="E127" s="14"/>
      <c r="J127" s="1"/>
    </row>
    <row r="128" spans="1:10" ht="15" customHeight="1" x14ac:dyDescent="0.2">
      <c r="A128" s="12"/>
      <c r="B128" s="12">
        <f>IF(C42=0, 0,C42)</f>
        <v>0</v>
      </c>
      <c r="C128" s="13">
        <f t="shared" si="3"/>
        <v>4</v>
      </c>
      <c r="E128" s="14"/>
      <c r="J128" s="1"/>
    </row>
    <row r="129" spans="1:10" ht="15" customHeight="1" x14ac:dyDescent="0.2">
      <c r="A129" s="12"/>
      <c r="B129" s="12"/>
      <c r="C129" s="13"/>
      <c r="E129" s="14"/>
      <c r="J129" s="1"/>
    </row>
    <row r="130" spans="1:10" ht="15" customHeight="1" x14ac:dyDescent="0.2">
      <c r="A130" s="12"/>
      <c r="B130" s="12" t="str">
        <f>IF(C130=1,C135,C130)</f>
        <v>unacceptable</v>
      </c>
      <c r="C130" s="13" t="str">
        <f>IF(SUM(B126:B128)&lt;&gt;SUM(C126:C128),"unacceptable",1)</f>
        <v>unacceptable</v>
      </c>
      <c r="E130" s="14"/>
      <c r="J130" s="1"/>
    </row>
    <row r="131" spans="1:10" ht="15" customHeight="1" x14ac:dyDescent="0.2">
      <c r="A131" s="12"/>
      <c r="B131" s="12"/>
      <c r="C131" s="13"/>
      <c r="E131" s="14"/>
      <c r="J131" s="1"/>
    </row>
    <row r="132" spans="1:10" ht="15" customHeight="1" x14ac:dyDescent="0.2">
      <c r="A132" s="12"/>
      <c r="B132" s="12"/>
      <c r="C132" s="13">
        <f>IF(B134="medium",0,1)</f>
        <v>1</v>
      </c>
      <c r="E132" s="14"/>
      <c r="J132" s="1"/>
    </row>
    <row r="133" spans="1:10" ht="15" customHeight="1" x14ac:dyDescent="0.2">
      <c r="A133" s="12"/>
      <c r="B133" s="12" t="str">
        <f>IF(C50&gt;9, "High",B137)</f>
        <v>Low</v>
      </c>
      <c r="C133" s="13">
        <f>IF(B133= "High",0,1)</f>
        <v>1</v>
      </c>
      <c r="E133" s="14"/>
      <c r="J133" s="1"/>
    </row>
    <row r="134" spans="1:10" ht="15" customHeight="1" x14ac:dyDescent="0.2">
      <c r="A134" s="12"/>
      <c r="B134" s="12" t="str">
        <f>IF(C50&gt;5, "Medium","Low")</f>
        <v>Low</v>
      </c>
      <c r="C134" s="13" t="str">
        <f>IF(C133=1,B134,1)</f>
        <v>Low</v>
      </c>
      <c r="E134" s="14"/>
      <c r="J134" s="1"/>
    </row>
    <row r="135" spans="1:10" ht="15" customHeight="1" x14ac:dyDescent="0.2">
      <c r="A135" s="12"/>
      <c r="B135" s="12"/>
      <c r="C135" s="13" t="str">
        <f>IF(C133+C132=1,B134,B133)</f>
        <v>Low</v>
      </c>
      <c r="E135" s="14"/>
      <c r="J135" s="1"/>
    </row>
    <row r="136" spans="1:10" ht="15" customHeight="1" x14ac:dyDescent="0.2">
      <c r="A136" s="12"/>
      <c r="B136" s="12"/>
      <c r="C136" s="13"/>
      <c r="E136" s="14"/>
      <c r="J136" s="1"/>
    </row>
    <row r="137" spans="1:10" ht="15" customHeight="1" x14ac:dyDescent="0.2">
      <c r="A137" s="12"/>
      <c r="B137" s="12" t="s">
        <v>22</v>
      </c>
      <c r="C137" s="13"/>
      <c r="E137" s="13">
        <f>IF(C130="unacceptable",0,1)</f>
        <v>0</v>
      </c>
      <c r="J137" s="1"/>
    </row>
    <row r="138" spans="1:10" ht="15" customHeight="1" x14ac:dyDescent="0.2">
      <c r="E138" s="13" t="e">
        <f>IF(E137+E123+E102&lt;3,"Overall quality assessment not to be penalized for failing an indiviual criteria which should be assessed independently",0)</f>
        <v>#REF!</v>
      </c>
      <c r="J138" s="1"/>
    </row>
    <row r="139" spans="1:10" ht="15" customHeight="1" x14ac:dyDescent="0.25"/>
    <row r="140" spans="1:10" ht="15" customHeight="1" x14ac:dyDescent="0.25"/>
    <row r="141" spans="1:10" ht="15" customHeight="1" x14ac:dyDescent="0.25"/>
    <row r="142" spans="1:10" ht="15" customHeight="1" x14ac:dyDescent="0.25"/>
    <row r="143" spans="1:10" ht="15" customHeight="1" x14ac:dyDescent="0.2">
      <c r="A143" s="12" t="s">
        <v>21</v>
      </c>
      <c r="B143" s="12"/>
      <c r="C143" s="13"/>
      <c r="E143" s="14"/>
      <c r="J143" s="1"/>
    </row>
    <row r="144" spans="1:10" ht="15" customHeight="1" x14ac:dyDescent="0.2">
      <c r="A144" s="12"/>
      <c r="B144" s="12"/>
      <c r="C144" s="13"/>
      <c r="E144" s="14"/>
      <c r="J144" s="1"/>
    </row>
    <row r="145" spans="1:10" ht="15" customHeight="1" x14ac:dyDescent="0.2">
      <c r="A145" s="12"/>
      <c r="B145" s="12"/>
      <c r="C145" s="13"/>
      <c r="E145" s="14"/>
      <c r="J145" s="1"/>
    </row>
    <row r="146" spans="1:10" ht="15" customHeight="1" x14ac:dyDescent="0.2">
      <c r="A146" s="12"/>
      <c r="B146" s="12"/>
      <c r="C146" s="13"/>
      <c r="E146" s="14"/>
      <c r="J146" s="1"/>
    </row>
    <row r="147" spans="1:10" ht="15" customHeight="1" x14ac:dyDescent="0.2">
      <c r="A147" s="12"/>
      <c r="B147" s="12"/>
      <c r="C147" s="13"/>
      <c r="E147" s="14"/>
      <c r="J147" s="1"/>
    </row>
    <row r="148" spans="1:10" ht="15" customHeight="1" x14ac:dyDescent="0.2">
      <c r="A148" s="12"/>
      <c r="B148" s="12"/>
      <c r="C148" s="13"/>
      <c r="E148" s="14"/>
      <c r="J148" s="1"/>
    </row>
    <row r="149" spans="1:10" ht="15" customHeight="1" x14ac:dyDescent="0.2">
      <c r="A149" s="12"/>
      <c r="B149" s="12"/>
      <c r="C149" s="13"/>
      <c r="E149" s="14"/>
      <c r="J149" s="1"/>
    </row>
    <row r="150" spans="1:10" ht="15" customHeight="1" x14ac:dyDescent="0.2">
      <c r="A150" s="12"/>
      <c r="B150" s="12"/>
      <c r="C150" s="13">
        <f>IF(B152="medium",0,1)</f>
        <v>1</v>
      </c>
      <c r="E150" s="14"/>
      <c r="J150" s="1"/>
    </row>
    <row r="151" spans="1:10" ht="15" customHeight="1" x14ac:dyDescent="0.2">
      <c r="A151" s="12"/>
      <c r="B151" s="12" t="str">
        <f>IF(C52&gt;44, "High",B152)</f>
        <v>Poor</v>
      </c>
      <c r="C151" s="13">
        <f>IF(B151= "High",0,1)</f>
        <v>1</v>
      </c>
      <c r="E151" s="14"/>
      <c r="J151" s="1"/>
    </row>
    <row r="152" spans="1:10" ht="15" customHeight="1" x14ac:dyDescent="0.2">
      <c r="A152" s="12"/>
      <c r="B152" s="12" t="str">
        <f>IF(C52&gt;27, "Medium",B155)</f>
        <v>Poor</v>
      </c>
      <c r="C152" s="13" t="str">
        <f>IF(C151=1,B152,1)</f>
        <v>Poor</v>
      </c>
      <c r="E152" s="14"/>
      <c r="J152" s="1"/>
    </row>
    <row r="153" spans="1:10" ht="15" customHeight="1" x14ac:dyDescent="0.2">
      <c r="A153" s="12"/>
      <c r="B153" s="12"/>
      <c r="C153" s="13" t="str">
        <f>IF(C151+C150=1,B152,B151)</f>
        <v>Poor</v>
      </c>
      <c r="E153" s="14"/>
      <c r="J153" s="1"/>
    </row>
    <row r="154" spans="1:10" ht="15" customHeight="1" x14ac:dyDescent="0.2">
      <c r="A154" s="12"/>
      <c r="B154" s="12"/>
      <c r="C154" s="13"/>
      <c r="E154" s="14"/>
      <c r="J154" s="1"/>
    </row>
    <row r="155" spans="1:10" ht="15" customHeight="1" x14ac:dyDescent="0.2">
      <c r="A155" s="12"/>
      <c r="B155" s="12" t="s">
        <v>17</v>
      </c>
      <c r="C155" s="13"/>
      <c r="E155" s="13"/>
      <c r="J155" s="1"/>
    </row>
    <row r="156" spans="1:10" ht="15" customHeight="1" x14ac:dyDescent="0.2">
      <c r="E156" s="13"/>
      <c r="J156" s="1"/>
    </row>
  </sheetData>
  <dataValidations count="3">
    <dataValidation type="list" allowBlank="1" showInputMessage="1" showErrorMessage="1" sqref="C38" xr:uid="{80AA0ACA-5576-4F9C-A7DE-0C942E36B602}">
      <formula1>$D$86:$D$87</formula1>
    </dataValidation>
    <dataValidation type="list" allowBlank="1" showInputMessage="1" showErrorMessage="1" sqref="C13:C18" xr:uid="{9A3A03D3-90EB-46BB-B6D0-182BEFB5B2F9}">
      <formula1>$C$86:$C$87</formula1>
    </dataValidation>
    <dataValidation type="list" allowBlank="1" showInputMessage="1" showErrorMessage="1" sqref="C22:C33 C41:C48" xr:uid="{C184600B-7840-4363-8BD4-ECCAD6B3ACA8}">
      <formula1>$A$86:$A$88</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644E8-46E9-4385-A852-C3787868FE75}">
  <dimension ref="B1:K154"/>
  <sheetViews>
    <sheetView zoomScale="75" zoomScaleNormal="75" workbookViewId="0">
      <selection activeCell="E17" sqref="E17"/>
    </sheetView>
  </sheetViews>
  <sheetFormatPr baseColWidth="10" defaultColWidth="8.7109375" defaultRowHeight="15" x14ac:dyDescent="0.25"/>
  <cols>
    <col min="1" max="2" width="8.7109375" style="1"/>
    <col min="3" max="3" width="51.5703125" style="58" customWidth="1"/>
    <col min="4" max="4" width="35.140625" style="3" customWidth="1"/>
    <col min="5" max="5" width="57.140625" style="16" customWidth="1"/>
    <col min="6" max="6" width="37.42578125" style="4" customWidth="1"/>
    <col min="7" max="7" width="46.42578125" style="4" customWidth="1"/>
    <col min="8" max="8" width="51.5703125" style="4" customWidth="1"/>
    <col min="9" max="10" width="1.42578125" style="1" customWidth="1"/>
    <col min="11" max="11" width="9.140625" customWidth="1"/>
    <col min="12" max="16384" width="8.7109375" style="1"/>
  </cols>
  <sheetData>
    <row r="1" spans="2:11" x14ac:dyDescent="0.25">
      <c r="C1" s="56" t="s">
        <v>107</v>
      </c>
    </row>
    <row r="2" spans="2:11" ht="14.25" x14ac:dyDescent="0.2">
      <c r="C2" s="57" t="s">
        <v>108</v>
      </c>
      <c r="K2" s="1"/>
    </row>
    <row r="3" spans="2:11" x14ac:dyDescent="0.25">
      <c r="D3" s="26" t="s">
        <v>124</v>
      </c>
      <c r="E3" s="7"/>
      <c r="F3" s="8"/>
      <c r="G3" s="8"/>
      <c r="H3" s="8"/>
      <c r="K3" s="1"/>
    </row>
    <row r="4" spans="2:11" x14ac:dyDescent="0.25">
      <c r="C4" s="56" t="s">
        <v>8</v>
      </c>
      <c r="E4" s="1"/>
      <c r="K4" s="1"/>
    </row>
    <row r="5" spans="2:11" ht="14.25" x14ac:dyDescent="0.2">
      <c r="C5" s="57" t="s">
        <v>9</v>
      </c>
      <c r="K5" s="1"/>
    </row>
    <row r="6" spans="2:11" x14ac:dyDescent="0.25">
      <c r="D6" s="26" t="s">
        <v>226</v>
      </c>
      <c r="E6" s="7"/>
      <c r="F6" s="8"/>
      <c r="G6" s="8"/>
      <c r="H6" s="8"/>
      <c r="K6" s="1"/>
    </row>
    <row r="7" spans="2:11" ht="14.25" x14ac:dyDescent="0.2">
      <c r="C7" s="57" t="s">
        <v>10</v>
      </c>
      <c r="K7" s="1"/>
    </row>
    <row r="8" spans="2:11" x14ac:dyDescent="0.25">
      <c r="D8" s="26" t="s">
        <v>225</v>
      </c>
      <c r="E8" s="7"/>
      <c r="F8" s="8"/>
      <c r="G8" s="8"/>
      <c r="H8" s="8"/>
      <c r="K8" s="1"/>
    </row>
    <row r="9" spans="2:11" ht="14.25" x14ac:dyDescent="0.2">
      <c r="C9" s="57" t="s">
        <v>11</v>
      </c>
      <c r="K9" s="1"/>
    </row>
    <row r="10" spans="2:11" x14ac:dyDescent="0.25">
      <c r="D10" s="6" t="s">
        <v>227</v>
      </c>
      <c r="E10" s="7"/>
      <c r="F10" s="8"/>
      <c r="G10" s="8"/>
      <c r="H10" s="8"/>
      <c r="K10" s="1"/>
    </row>
    <row r="11" spans="2:11" s="19" customFormat="1" x14ac:dyDescent="0.25">
      <c r="C11" s="37"/>
      <c r="D11" s="36"/>
      <c r="E11" s="15"/>
      <c r="F11" s="16"/>
      <c r="G11" s="16"/>
      <c r="H11" s="16"/>
    </row>
    <row r="12" spans="2:11" ht="43.5" customHeight="1" x14ac:dyDescent="0.2">
      <c r="B12" s="29" t="s">
        <v>15</v>
      </c>
      <c r="C12" s="30" t="s">
        <v>109</v>
      </c>
      <c r="D12" s="34" t="s">
        <v>25</v>
      </c>
      <c r="E12" s="33" t="s">
        <v>12</v>
      </c>
      <c r="F12" s="32"/>
      <c r="G12" s="31" t="s">
        <v>16</v>
      </c>
      <c r="H12" s="1"/>
      <c r="K12" s="1"/>
    </row>
    <row r="13" spans="2:11" x14ac:dyDescent="0.25">
      <c r="B13" s="42" t="s">
        <v>117</v>
      </c>
      <c r="C13" s="59" t="s">
        <v>101</v>
      </c>
      <c r="D13" s="43" t="s">
        <v>112</v>
      </c>
      <c r="E13" s="39" t="s">
        <v>215</v>
      </c>
      <c r="F13" s="46"/>
      <c r="G13" s="46"/>
      <c r="H13" s="1"/>
      <c r="K13" s="1"/>
    </row>
    <row r="14" spans="2:11" x14ac:dyDescent="0.25">
      <c r="B14" s="40" t="s">
        <v>118</v>
      </c>
      <c r="C14" s="60" t="s">
        <v>102</v>
      </c>
      <c r="D14" s="41" t="s">
        <v>112</v>
      </c>
      <c r="E14" s="39" t="s">
        <v>215</v>
      </c>
      <c r="F14" s="46"/>
      <c r="G14" s="46"/>
      <c r="H14" s="1"/>
      <c r="K14" s="1"/>
    </row>
    <row r="15" spans="2:11" ht="30" x14ac:dyDescent="0.25">
      <c r="B15" s="42" t="s">
        <v>119</v>
      </c>
      <c r="C15" s="59" t="s">
        <v>103</v>
      </c>
      <c r="D15" s="43" t="s">
        <v>112</v>
      </c>
      <c r="E15" s="39" t="s">
        <v>216</v>
      </c>
      <c r="F15" s="46"/>
      <c r="G15" s="46"/>
      <c r="H15" s="1"/>
      <c r="K15" s="1"/>
    </row>
    <row r="16" spans="2:11" x14ac:dyDescent="0.25">
      <c r="B16" s="40" t="s">
        <v>120</v>
      </c>
      <c r="C16" s="60" t="s">
        <v>104</v>
      </c>
      <c r="D16" s="41" t="s">
        <v>112</v>
      </c>
      <c r="E16" s="39" t="s">
        <v>228</v>
      </c>
      <c r="F16" s="46"/>
      <c r="G16" s="46"/>
      <c r="H16" s="1"/>
      <c r="K16" s="1"/>
    </row>
    <row r="17" spans="2:11" x14ac:dyDescent="0.25">
      <c r="B17" s="42" t="s">
        <v>121</v>
      </c>
      <c r="C17" s="59" t="s">
        <v>105</v>
      </c>
      <c r="D17" s="43" t="s">
        <v>112</v>
      </c>
      <c r="E17" s="39" t="s">
        <v>215</v>
      </c>
      <c r="F17" s="46"/>
      <c r="G17" s="46"/>
      <c r="H17" s="1"/>
      <c r="K17" s="1"/>
    </row>
    <row r="18" spans="2:11" ht="15.75" customHeight="1" x14ac:dyDescent="0.25">
      <c r="B18" s="40" t="s">
        <v>122</v>
      </c>
      <c r="C18" s="60" t="s">
        <v>106</v>
      </c>
      <c r="D18" s="41" t="s">
        <v>112</v>
      </c>
      <c r="E18" s="39" t="s">
        <v>215</v>
      </c>
      <c r="F18" s="46"/>
      <c r="G18" s="46"/>
      <c r="H18" s="1"/>
      <c r="K18" s="1"/>
    </row>
    <row r="19" spans="2:11" x14ac:dyDescent="0.25">
      <c r="C19" s="56"/>
      <c r="K19" s="1"/>
    </row>
    <row r="21" spans="2:11" ht="43.5" customHeight="1" x14ac:dyDescent="0.2">
      <c r="B21" s="29" t="s">
        <v>15</v>
      </c>
      <c r="C21" s="30" t="s">
        <v>100</v>
      </c>
      <c r="D21" s="34" t="s">
        <v>25</v>
      </c>
      <c r="E21" s="33" t="s">
        <v>12</v>
      </c>
      <c r="F21" s="32"/>
      <c r="G21" s="31" t="s">
        <v>16</v>
      </c>
      <c r="H21" s="9"/>
      <c r="K21" s="1"/>
    </row>
    <row r="22" spans="2:11" x14ac:dyDescent="0.25">
      <c r="B22" s="42">
        <v>1</v>
      </c>
      <c r="C22" s="45" t="s">
        <v>206</v>
      </c>
      <c r="D22" s="43">
        <v>1</v>
      </c>
      <c r="E22" s="39" t="s">
        <v>220</v>
      </c>
      <c r="F22" s="51"/>
      <c r="G22" s="51"/>
      <c r="H22" s="51"/>
      <c r="K22" s="1"/>
    </row>
    <row r="23" spans="2:11" x14ac:dyDescent="0.25">
      <c r="B23" s="40">
        <v>2</v>
      </c>
      <c r="C23" s="50" t="s">
        <v>207</v>
      </c>
      <c r="D23" s="41">
        <v>0</v>
      </c>
      <c r="E23" s="39" t="s">
        <v>219</v>
      </c>
      <c r="F23" s="52"/>
      <c r="G23" s="52"/>
      <c r="H23" s="52"/>
      <c r="K23" s="1"/>
    </row>
    <row r="24" spans="2:11" ht="45" x14ac:dyDescent="0.25">
      <c r="B24" s="42">
        <v>3</v>
      </c>
      <c r="C24" s="45" t="s">
        <v>208</v>
      </c>
      <c r="D24" s="43">
        <v>2</v>
      </c>
      <c r="E24" s="39" t="s">
        <v>217</v>
      </c>
      <c r="F24" s="51"/>
      <c r="G24" s="51"/>
      <c r="H24" s="51"/>
      <c r="K24" s="1"/>
    </row>
    <row r="25" spans="2:11" x14ac:dyDescent="0.25">
      <c r="B25" s="40">
        <v>4</v>
      </c>
      <c r="C25" s="50" t="s">
        <v>47</v>
      </c>
      <c r="D25" s="41">
        <v>2</v>
      </c>
      <c r="E25" s="39" t="s">
        <v>222</v>
      </c>
      <c r="F25" s="52"/>
      <c r="G25" s="52"/>
      <c r="H25" s="52"/>
      <c r="K25" s="1"/>
    </row>
    <row r="26" spans="2:11" x14ac:dyDescent="0.25">
      <c r="B26" s="42">
        <v>5</v>
      </c>
      <c r="C26" s="45" t="s">
        <v>209</v>
      </c>
      <c r="D26" s="43">
        <v>0</v>
      </c>
      <c r="E26" s="39" t="s">
        <v>147</v>
      </c>
      <c r="F26" s="51"/>
      <c r="G26" s="51"/>
      <c r="H26" s="51"/>
      <c r="K26" s="1"/>
    </row>
    <row r="27" spans="2:11" x14ac:dyDescent="0.25">
      <c r="B27" s="40">
        <v>6</v>
      </c>
      <c r="C27" s="50" t="s">
        <v>210</v>
      </c>
      <c r="D27" s="41">
        <v>1</v>
      </c>
      <c r="E27" s="39" t="s">
        <v>218</v>
      </c>
      <c r="F27" s="52"/>
      <c r="G27" s="52"/>
      <c r="H27" s="52"/>
      <c r="K27" s="1"/>
    </row>
    <row r="28" spans="2:11" x14ac:dyDescent="0.25">
      <c r="B28" s="42">
        <v>7</v>
      </c>
      <c r="C28" s="45" t="s">
        <v>211</v>
      </c>
      <c r="D28" s="43">
        <v>0</v>
      </c>
      <c r="E28" s="39" t="s">
        <v>147</v>
      </c>
      <c r="F28" s="51"/>
      <c r="G28" s="51"/>
      <c r="H28" s="51"/>
      <c r="K28" s="1"/>
    </row>
    <row r="29" spans="2:11" x14ac:dyDescent="0.25">
      <c r="B29" s="40">
        <v>8</v>
      </c>
      <c r="C29" s="61" t="s">
        <v>212</v>
      </c>
      <c r="D29" s="41">
        <v>2</v>
      </c>
      <c r="E29" s="39" t="s">
        <v>223</v>
      </c>
      <c r="F29" s="52"/>
      <c r="G29" s="52"/>
      <c r="H29" s="52"/>
      <c r="K29" s="1"/>
    </row>
    <row r="30" spans="2:11" ht="30" x14ac:dyDescent="0.25">
      <c r="B30" s="42">
        <v>9</v>
      </c>
      <c r="C30" s="45" t="s">
        <v>213</v>
      </c>
      <c r="D30" s="43">
        <v>1</v>
      </c>
      <c r="E30" s="39" t="s">
        <v>221</v>
      </c>
      <c r="F30" s="51"/>
      <c r="G30" s="51"/>
      <c r="H30" s="51"/>
      <c r="K30" s="1"/>
    </row>
    <row r="31" spans="2:11" x14ac:dyDescent="0.25">
      <c r="B31" s="40">
        <v>10</v>
      </c>
      <c r="C31" s="50" t="s">
        <v>214</v>
      </c>
      <c r="D31" s="41">
        <v>0</v>
      </c>
      <c r="E31" s="39" t="s">
        <v>224</v>
      </c>
      <c r="F31" s="52"/>
      <c r="G31" s="52"/>
      <c r="H31" s="52"/>
      <c r="K31" s="1"/>
    </row>
    <row r="32" spans="2:11" s="19" customFormat="1" x14ac:dyDescent="0.25">
      <c r="C32" s="62"/>
      <c r="D32" s="15"/>
      <c r="E32" s="28"/>
      <c r="F32" s="16"/>
      <c r="G32" s="16"/>
      <c r="H32" s="16"/>
    </row>
    <row r="33" spans="2:11" x14ac:dyDescent="0.25">
      <c r="B33" s="19"/>
      <c r="C33" s="63" t="s">
        <v>13</v>
      </c>
      <c r="D33" s="25">
        <f>SUM(D22:D31)</f>
        <v>9</v>
      </c>
      <c r="E33" s="27"/>
      <c r="F33" s="16"/>
      <c r="G33" s="16"/>
      <c r="H33" s="16"/>
      <c r="K33" s="1"/>
    </row>
    <row r="34" spans="2:11" s="19" customFormat="1" x14ac:dyDescent="0.25">
      <c r="C34" s="63"/>
      <c r="D34" s="55"/>
      <c r="E34" s="28"/>
      <c r="F34" s="16"/>
      <c r="G34" s="16"/>
      <c r="H34" s="16"/>
    </row>
    <row r="35" spans="2:11" ht="43.5" customHeight="1" x14ac:dyDescent="0.2">
      <c r="B35" s="29" t="s">
        <v>15</v>
      </c>
      <c r="C35" s="30" t="s">
        <v>110</v>
      </c>
      <c r="D35" s="34" t="s">
        <v>25</v>
      </c>
      <c r="E35" s="33" t="s">
        <v>12</v>
      </c>
      <c r="F35" s="32"/>
      <c r="G35" s="31" t="s">
        <v>16</v>
      </c>
      <c r="H35" s="1"/>
      <c r="K35" s="1"/>
    </row>
    <row r="36" spans="2:11" x14ac:dyDescent="0.25">
      <c r="B36" s="42" t="s">
        <v>123</v>
      </c>
      <c r="C36" s="59" t="s">
        <v>113</v>
      </c>
      <c r="D36" s="43" t="s">
        <v>116</v>
      </c>
      <c r="E36" s="39"/>
      <c r="F36" s="46"/>
      <c r="G36" s="46"/>
      <c r="H36" s="1"/>
      <c r="K36" s="1"/>
    </row>
    <row r="38" spans="2:11" ht="30.6" customHeight="1" x14ac:dyDescent="0.2">
      <c r="B38" s="29" t="s">
        <v>15</v>
      </c>
      <c r="C38" s="30" t="s">
        <v>114</v>
      </c>
      <c r="D38" s="34" t="s">
        <v>25</v>
      </c>
      <c r="E38" s="33" t="s">
        <v>12</v>
      </c>
      <c r="F38" s="32"/>
      <c r="G38" s="31" t="s">
        <v>16</v>
      </c>
      <c r="H38" s="32"/>
      <c r="K38" s="1"/>
    </row>
    <row r="39" spans="2:11" ht="77.25" customHeight="1" x14ac:dyDescent="0.25">
      <c r="B39" s="36">
        <v>13</v>
      </c>
      <c r="C39" s="62" t="s">
        <v>4</v>
      </c>
      <c r="D39" s="15">
        <v>0</v>
      </c>
      <c r="E39" s="27"/>
      <c r="F39" s="53" t="s">
        <v>76</v>
      </c>
      <c r="G39" s="53" t="s">
        <v>77</v>
      </c>
      <c r="H39" s="53" t="s">
        <v>78</v>
      </c>
      <c r="K39" s="1"/>
    </row>
    <row r="40" spans="2:11" ht="57" x14ac:dyDescent="0.25">
      <c r="B40" s="10">
        <v>14</v>
      </c>
      <c r="C40" s="18" t="s">
        <v>69</v>
      </c>
      <c r="D40" s="11">
        <v>0</v>
      </c>
      <c r="E40" s="27"/>
      <c r="F40" s="54" t="s">
        <v>79</v>
      </c>
      <c r="G40" s="54" t="s">
        <v>80</v>
      </c>
      <c r="H40" s="54" t="s">
        <v>81</v>
      </c>
      <c r="K40" s="1"/>
    </row>
    <row r="41" spans="2:11" ht="71.25" x14ac:dyDescent="0.25">
      <c r="B41" s="36">
        <v>15</v>
      </c>
      <c r="C41" s="37" t="s">
        <v>70</v>
      </c>
      <c r="D41" s="15">
        <v>0</v>
      </c>
      <c r="E41" s="27"/>
      <c r="F41" s="53" t="s">
        <v>82</v>
      </c>
      <c r="G41" s="53" t="s">
        <v>83</v>
      </c>
      <c r="H41" s="53" t="s">
        <v>84</v>
      </c>
      <c r="K41" s="1"/>
    </row>
    <row r="42" spans="2:11" ht="28.5" x14ac:dyDescent="0.25">
      <c r="B42" s="10">
        <v>16</v>
      </c>
      <c r="C42" s="18" t="s">
        <v>71</v>
      </c>
      <c r="D42" s="11">
        <v>0</v>
      </c>
      <c r="E42" s="27"/>
      <c r="F42" s="54" t="s">
        <v>85</v>
      </c>
      <c r="G42" s="54" t="s">
        <v>86</v>
      </c>
      <c r="H42" s="54" t="s">
        <v>87</v>
      </c>
      <c r="K42" s="1"/>
    </row>
    <row r="43" spans="2:11" ht="57" x14ac:dyDescent="0.25">
      <c r="B43" s="36">
        <v>17</v>
      </c>
      <c r="C43" s="37" t="s">
        <v>72</v>
      </c>
      <c r="D43" s="15">
        <v>0</v>
      </c>
      <c r="E43" s="27"/>
      <c r="F43" s="53" t="s">
        <v>88</v>
      </c>
      <c r="G43" s="53" t="s">
        <v>89</v>
      </c>
      <c r="H43" s="53" t="s">
        <v>90</v>
      </c>
      <c r="K43" s="1"/>
    </row>
    <row r="44" spans="2:11" s="19" customFormat="1" ht="123" customHeight="1" x14ac:dyDescent="0.25">
      <c r="B44" s="10">
        <v>18</v>
      </c>
      <c r="C44" s="18" t="s">
        <v>73</v>
      </c>
      <c r="D44" s="11">
        <v>0</v>
      </c>
      <c r="E44" s="27"/>
      <c r="F44" s="54" t="s">
        <v>91</v>
      </c>
      <c r="G44" s="54" t="s">
        <v>92</v>
      </c>
      <c r="H44" s="54" t="s">
        <v>93</v>
      </c>
    </row>
    <row r="45" spans="2:11" ht="71.25" x14ac:dyDescent="0.25">
      <c r="B45" s="36">
        <v>19</v>
      </c>
      <c r="C45" s="37" t="s">
        <v>74</v>
      </c>
      <c r="D45" s="15">
        <v>0</v>
      </c>
      <c r="E45" s="27"/>
      <c r="F45" s="53" t="s">
        <v>96</v>
      </c>
      <c r="G45" s="53" t="s">
        <v>95</v>
      </c>
      <c r="H45" s="53" t="s">
        <v>94</v>
      </c>
      <c r="K45" s="1"/>
    </row>
    <row r="46" spans="2:11" ht="85.5" x14ac:dyDescent="0.25">
      <c r="B46" s="10">
        <v>20</v>
      </c>
      <c r="C46" s="18" t="s">
        <v>75</v>
      </c>
      <c r="D46" s="11">
        <v>0</v>
      </c>
      <c r="E46" s="27"/>
      <c r="F46" s="54" t="s">
        <v>97</v>
      </c>
      <c r="G46" s="54" t="s">
        <v>98</v>
      </c>
      <c r="H46" s="54" t="s">
        <v>99</v>
      </c>
      <c r="K46" s="1"/>
    </row>
    <row r="47" spans="2:11" x14ac:dyDescent="0.25">
      <c r="B47" s="19"/>
      <c r="C47" s="37"/>
      <c r="E47" s="28"/>
      <c r="F47" s="16"/>
      <c r="G47" s="16"/>
      <c r="H47" s="16"/>
      <c r="K47" s="1"/>
    </row>
    <row r="48" spans="2:11" x14ac:dyDescent="0.25">
      <c r="B48" s="19"/>
      <c r="C48" s="63" t="s">
        <v>13</v>
      </c>
      <c r="D48" s="24">
        <f>SUM(D39:D46)</f>
        <v>0</v>
      </c>
      <c r="E48" s="27"/>
      <c r="F48" s="16"/>
      <c r="G48" s="16"/>
      <c r="H48" s="16"/>
      <c r="K48" s="1"/>
    </row>
    <row r="49" spans="2:11" x14ac:dyDescent="0.25">
      <c r="B49" s="19"/>
      <c r="C49" s="37"/>
      <c r="D49" s="25"/>
      <c r="E49" s="27"/>
      <c r="F49" s="16"/>
      <c r="G49" s="16"/>
      <c r="H49" s="16"/>
      <c r="K49" s="1"/>
    </row>
    <row r="50" spans="2:11" x14ac:dyDescent="0.25">
      <c r="B50" s="19"/>
      <c r="C50" s="63" t="s">
        <v>20</v>
      </c>
      <c r="D50" s="24">
        <f>D33+D48</f>
        <v>9</v>
      </c>
      <c r="E50" s="27"/>
      <c r="F50" s="16"/>
      <c r="G50" s="16"/>
      <c r="H50" s="16"/>
      <c r="K50" s="1"/>
    </row>
    <row r="51" spans="2:11" x14ac:dyDescent="0.25">
      <c r="B51" s="19"/>
      <c r="C51" s="37"/>
    </row>
    <row r="52" spans="2:11" ht="14.25" x14ac:dyDescent="0.2">
      <c r="F52" s="20"/>
      <c r="G52" s="1"/>
      <c r="K52" s="1"/>
    </row>
    <row r="53" spans="2:11" ht="14.25" x14ac:dyDescent="0.2">
      <c r="F53" s="21"/>
      <c r="G53" s="21"/>
      <c r="K53" s="1"/>
    </row>
    <row r="80" ht="15" customHeight="1" x14ac:dyDescent="0.25"/>
    <row r="81" spans="2:11" ht="15" customHeight="1" x14ac:dyDescent="0.25"/>
    <row r="82" spans="2:11" ht="15" customHeight="1" x14ac:dyDescent="0.25"/>
    <row r="83" spans="2:11" ht="15" customHeight="1" x14ac:dyDescent="0.25"/>
    <row r="84" spans="2:11" ht="15" customHeight="1" x14ac:dyDescent="0.25">
      <c r="B84" s="2">
        <v>0</v>
      </c>
      <c r="C84" s="56" t="s">
        <v>23</v>
      </c>
      <c r="D84" s="3" t="s">
        <v>112</v>
      </c>
      <c r="E84" s="16" t="s">
        <v>115</v>
      </c>
      <c r="K84" s="1"/>
    </row>
    <row r="85" spans="2:11" ht="15" customHeight="1" x14ac:dyDescent="0.25">
      <c r="B85" s="2">
        <v>1</v>
      </c>
      <c r="C85" s="56" t="s">
        <v>24</v>
      </c>
      <c r="D85" s="3" t="s">
        <v>111</v>
      </c>
      <c r="E85" s="16" t="s">
        <v>116</v>
      </c>
      <c r="K85" s="1"/>
    </row>
    <row r="86" spans="2:11" ht="15" customHeight="1" x14ac:dyDescent="0.25">
      <c r="B86" s="2">
        <v>2</v>
      </c>
      <c r="K86" s="1"/>
    </row>
    <row r="87" spans="2:11" ht="15" customHeight="1" x14ac:dyDescent="0.25"/>
    <row r="88" spans="2:11" ht="15" customHeight="1" x14ac:dyDescent="0.2">
      <c r="B88" s="12" t="s">
        <v>14</v>
      </c>
      <c r="C88" s="64"/>
      <c r="D88" s="13"/>
      <c r="F88" s="22">
        <v>7</v>
      </c>
      <c r="G88" s="21">
        <f>F88*2</f>
        <v>14</v>
      </c>
      <c r="H88" s="4" t="s">
        <v>7</v>
      </c>
      <c r="K88" s="1"/>
    </row>
    <row r="89" spans="2:11" ht="15" customHeight="1" x14ac:dyDescent="0.2">
      <c r="B89" s="12"/>
      <c r="C89" s="64">
        <f>IF(D22=0, 0,D22)</f>
        <v>1</v>
      </c>
      <c r="D89" s="13">
        <f t="shared" ref="D89:D90" si="0">IF(C89=0, 4,C89)</f>
        <v>1</v>
      </c>
      <c r="F89" s="23">
        <v>16</v>
      </c>
      <c r="G89" s="21">
        <f t="shared" ref="G89:G90" si="1">F89*2</f>
        <v>32</v>
      </c>
      <c r="H89" s="4" t="s">
        <v>6</v>
      </c>
      <c r="K89" s="1"/>
    </row>
    <row r="90" spans="2:11" ht="15" customHeight="1" x14ac:dyDescent="0.2">
      <c r="B90" s="12"/>
      <c r="C90" s="64">
        <f>IF(D23=0, 0,D23)</f>
        <v>0</v>
      </c>
      <c r="D90" s="13">
        <f t="shared" si="0"/>
        <v>4</v>
      </c>
      <c r="F90" s="23">
        <v>5</v>
      </c>
      <c r="G90" s="21">
        <f t="shared" si="1"/>
        <v>10</v>
      </c>
      <c r="H90" s="4" t="s">
        <v>5</v>
      </c>
      <c r="K90" s="1"/>
    </row>
    <row r="91" spans="2:11" ht="15" customHeight="1" x14ac:dyDescent="0.2">
      <c r="B91" s="12"/>
      <c r="C91" s="64">
        <f>IF(D24=0, 0,D24)</f>
        <v>2</v>
      </c>
      <c r="D91" s="13">
        <f>IF(C91=0, 4,C91)</f>
        <v>2</v>
      </c>
      <c r="F91" s="14"/>
      <c r="K91" s="1"/>
    </row>
    <row r="92" spans="2:11" ht="15" customHeight="1" x14ac:dyDescent="0.2">
      <c r="B92" s="12"/>
      <c r="C92" s="64">
        <f>IF(D25=0, 0,D25)</f>
        <v>2</v>
      </c>
      <c r="D92" s="13">
        <f>IF(C92=0, 4,C92)</f>
        <v>2</v>
      </c>
      <c r="F92" s="14"/>
      <c r="K92" s="1"/>
    </row>
    <row r="93" spans="2:11" ht="15" customHeight="1" x14ac:dyDescent="0.2">
      <c r="B93" s="12"/>
      <c r="C93" s="64" t="str">
        <f>IF(D93=1,D98,D93)</f>
        <v>unacceptable</v>
      </c>
      <c r="D93" s="13" t="str">
        <f>IF(SUM(C89:C92)&lt;&gt;SUM(D89:D92),"unacceptable",1)</f>
        <v>unacceptable</v>
      </c>
      <c r="F93" s="14"/>
      <c r="K93" s="1"/>
    </row>
    <row r="94" spans="2:11" ht="15" customHeight="1" x14ac:dyDescent="0.2">
      <c r="B94" s="12"/>
      <c r="C94" s="64"/>
      <c r="D94" s="13"/>
      <c r="F94" s="14"/>
      <c r="K94" s="1"/>
    </row>
    <row r="95" spans="2:11" ht="15" customHeight="1" x14ac:dyDescent="0.2">
      <c r="B95" s="12"/>
      <c r="C95" s="64"/>
      <c r="D95" s="13" t="e">
        <f>IF(C97="medium",0,1)</f>
        <v>#REF!</v>
      </c>
      <c r="F95" s="14"/>
      <c r="K95" s="1"/>
    </row>
    <row r="96" spans="2:11" ht="15" customHeight="1" x14ac:dyDescent="0.2">
      <c r="B96" s="12"/>
      <c r="C96" s="64" t="e">
        <f>IF(#REF!&gt;10, "High",C100)</f>
        <v>#REF!</v>
      </c>
      <c r="D96" s="13" t="e">
        <f>IF(C96= "High",0,1)</f>
        <v>#REF!</v>
      </c>
      <c r="F96" s="14"/>
      <c r="K96" s="1"/>
    </row>
    <row r="97" spans="2:11" ht="15" customHeight="1" x14ac:dyDescent="0.2">
      <c r="B97" s="12"/>
      <c r="C97" s="64" t="e">
        <f>IF(#REF!&gt;6, "Medium","Low")</f>
        <v>#REF!</v>
      </c>
      <c r="D97" s="13" t="e">
        <f>IF(D96=1,C97,1)</f>
        <v>#REF!</v>
      </c>
      <c r="F97" s="14"/>
      <c r="K97" s="1"/>
    </row>
    <row r="98" spans="2:11" ht="15" customHeight="1" x14ac:dyDescent="0.2">
      <c r="B98" s="12"/>
      <c r="C98" s="64"/>
      <c r="D98" s="13" t="e">
        <f>IF(D96+D95=1,C97,C96)</f>
        <v>#REF!</v>
      </c>
      <c r="F98" s="14"/>
      <c r="K98" s="1"/>
    </row>
    <row r="99" spans="2:11" ht="15" customHeight="1" x14ac:dyDescent="0.2">
      <c r="B99" s="12"/>
      <c r="C99" s="64"/>
      <c r="D99" s="13"/>
      <c r="F99" s="14"/>
      <c r="K99" s="1"/>
    </row>
    <row r="100" spans="2:11" ht="15" customHeight="1" x14ac:dyDescent="0.2">
      <c r="B100" s="12"/>
      <c r="C100" s="64" t="s">
        <v>22</v>
      </c>
      <c r="D100" s="13"/>
      <c r="F100" s="13">
        <f>IF(D93="unacceptable",0,1)</f>
        <v>0</v>
      </c>
      <c r="K100" s="1"/>
    </row>
    <row r="101" spans="2:11" ht="15" customHeight="1" x14ac:dyDescent="0.25"/>
    <row r="102" spans="2:11" ht="15" customHeight="1" x14ac:dyDescent="0.25"/>
    <row r="103" spans="2:11" ht="15" customHeight="1" x14ac:dyDescent="0.2">
      <c r="B103" s="1" t="s">
        <v>18</v>
      </c>
      <c r="K103" s="1"/>
    </row>
    <row r="104" spans="2:11" ht="15" customHeight="1" x14ac:dyDescent="0.25"/>
    <row r="105" spans="2:11" ht="15" customHeight="1" x14ac:dyDescent="0.2">
      <c r="B105" s="12"/>
      <c r="C105" s="64">
        <f>IF(D31=0, 0,D31)</f>
        <v>0</v>
      </c>
      <c r="D105" s="13">
        <f t="shared" ref="D105:D110" si="2">IF(C105=0, 4,C105)</f>
        <v>4</v>
      </c>
      <c r="F105" s="14"/>
      <c r="K105" s="1"/>
    </row>
    <row r="106" spans="2:11" ht="15" customHeight="1" x14ac:dyDescent="0.2">
      <c r="B106" s="12"/>
      <c r="C106" s="64" t="e">
        <f>IF(#REF!=0, 0,#REF!)</f>
        <v>#REF!</v>
      </c>
      <c r="D106" s="13" t="e">
        <f t="shared" si="2"/>
        <v>#REF!</v>
      </c>
      <c r="F106" s="14"/>
      <c r="K106" s="1"/>
    </row>
    <row r="107" spans="2:11" ht="15" customHeight="1" x14ac:dyDescent="0.2">
      <c r="B107" s="12"/>
      <c r="C107" s="64" t="e">
        <f>IF(#REF!=0, 0,#REF!)</f>
        <v>#REF!</v>
      </c>
      <c r="D107" s="13" t="e">
        <f t="shared" si="2"/>
        <v>#REF!</v>
      </c>
      <c r="F107" s="14"/>
      <c r="K107" s="1"/>
    </row>
    <row r="108" spans="2:11" ht="15" customHeight="1" x14ac:dyDescent="0.2">
      <c r="B108" s="12"/>
      <c r="C108" s="64" t="e">
        <f>IF(#REF!=0, 0,#REF!)</f>
        <v>#REF!</v>
      </c>
      <c r="D108" s="13" t="e">
        <f t="shared" si="2"/>
        <v>#REF!</v>
      </c>
      <c r="F108" s="14"/>
      <c r="K108" s="1"/>
    </row>
    <row r="109" spans="2:11" ht="15" customHeight="1" x14ac:dyDescent="0.2">
      <c r="B109" s="12"/>
      <c r="C109" s="64" t="e">
        <f>IF(#REF!=0, 0,#REF!)</f>
        <v>#REF!</v>
      </c>
      <c r="D109" s="13" t="e">
        <f t="shared" si="2"/>
        <v>#REF!</v>
      </c>
      <c r="F109" s="14"/>
      <c r="K109" s="1"/>
    </row>
    <row r="110" spans="2:11" ht="15" customHeight="1" x14ac:dyDescent="0.2">
      <c r="B110" s="12"/>
      <c r="C110" s="64" t="e">
        <f>IF(#REF!=0, 0,#REF!)</f>
        <v>#REF!</v>
      </c>
      <c r="D110" s="13" t="e">
        <f t="shared" si="2"/>
        <v>#REF!</v>
      </c>
      <c r="F110" s="14"/>
      <c r="K110" s="1"/>
    </row>
    <row r="111" spans="2:11" ht="15" customHeight="1" x14ac:dyDescent="0.2">
      <c r="B111" s="12"/>
      <c r="C111" s="64" t="e">
        <f>IF(#REF!=0, 0,#REF!)</f>
        <v>#REF!</v>
      </c>
      <c r="D111" s="13" t="e">
        <f>IF(C111=0, 4,C111)</f>
        <v>#REF!</v>
      </c>
      <c r="F111" s="14"/>
      <c r="K111" s="1"/>
    </row>
    <row r="112" spans="2:11" ht="15" customHeight="1" x14ac:dyDescent="0.2">
      <c r="B112" s="12"/>
      <c r="C112" s="64"/>
      <c r="D112" s="13"/>
      <c r="F112" s="14"/>
      <c r="K112" s="1"/>
    </row>
    <row r="113" spans="2:11" ht="15" customHeight="1" x14ac:dyDescent="0.2">
      <c r="B113" s="12"/>
      <c r="C113" s="64" t="e">
        <f>IF(D113=1,D118,D113)</f>
        <v>#REF!</v>
      </c>
      <c r="D113" s="13" t="e">
        <f>IF(SUM(C105:C111)&lt;&gt;SUM(D105:D111),"unacceptable",1)</f>
        <v>#REF!</v>
      </c>
      <c r="F113" s="14"/>
      <c r="K113" s="1"/>
    </row>
    <row r="114" spans="2:11" ht="15" customHeight="1" x14ac:dyDescent="0.2">
      <c r="B114" s="12"/>
      <c r="C114" s="64"/>
      <c r="D114" s="13"/>
      <c r="F114" s="14"/>
      <c r="K114" s="1"/>
    </row>
    <row r="115" spans="2:11" ht="15" customHeight="1" x14ac:dyDescent="0.2">
      <c r="B115" s="12"/>
      <c r="C115" s="64"/>
      <c r="D115" s="13">
        <f>IF(C117="medium",0,1)</f>
        <v>1</v>
      </c>
      <c r="F115" s="14"/>
      <c r="K115" s="1"/>
    </row>
    <row r="116" spans="2:11" ht="15" customHeight="1" x14ac:dyDescent="0.2">
      <c r="B116" s="12"/>
      <c r="C116" s="64" t="str">
        <f>IF(D33&gt;24, "High",C120)</f>
        <v>Low</v>
      </c>
      <c r="D116" s="13">
        <f>IF(C116= "High",0,1)</f>
        <v>1</v>
      </c>
      <c r="F116" s="14"/>
      <c r="K116" s="1"/>
    </row>
    <row r="117" spans="2:11" ht="15" customHeight="1" x14ac:dyDescent="0.2">
      <c r="B117" s="12"/>
      <c r="C117" s="64" t="str">
        <f>IF(D33&gt;14, "Medium","Low")</f>
        <v>Low</v>
      </c>
      <c r="D117" s="13" t="str">
        <f>IF(D116=1,C117,1)</f>
        <v>Low</v>
      </c>
      <c r="F117" s="14"/>
      <c r="K117" s="1"/>
    </row>
    <row r="118" spans="2:11" ht="15" customHeight="1" x14ac:dyDescent="0.2">
      <c r="B118" s="12"/>
      <c r="C118" s="64"/>
      <c r="D118" s="13" t="str">
        <f>IF(D116+D115=1,C117,C116)</f>
        <v>Low</v>
      </c>
      <c r="F118" s="14"/>
      <c r="K118" s="1"/>
    </row>
    <row r="119" spans="2:11" ht="15" customHeight="1" x14ac:dyDescent="0.2">
      <c r="B119" s="12"/>
      <c r="C119" s="64"/>
      <c r="D119" s="13"/>
      <c r="F119" s="14"/>
      <c r="K119" s="1"/>
    </row>
    <row r="120" spans="2:11" ht="15" customHeight="1" x14ac:dyDescent="0.2">
      <c r="B120" s="12"/>
      <c r="C120" s="64" t="s">
        <v>22</v>
      </c>
      <c r="D120" s="13"/>
      <c r="F120" s="14"/>
      <c r="K120" s="1"/>
    </row>
    <row r="121" spans="2:11" ht="15" customHeight="1" x14ac:dyDescent="0.2">
      <c r="F121" s="13" t="e">
        <f>IF(D113="unacceptable",0,1)</f>
        <v>#REF!</v>
      </c>
      <c r="K121" s="1"/>
    </row>
    <row r="122" spans="2:11" ht="15" customHeight="1" x14ac:dyDescent="0.25"/>
    <row r="123" spans="2:11" ht="15" customHeight="1" x14ac:dyDescent="0.2">
      <c r="B123" s="12" t="s">
        <v>19</v>
      </c>
      <c r="C123" s="64"/>
      <c r="D123" s="13"/>
      <c r="F123" s="14"/>
      <c r="K123" s="1"/>
    </row>
    <row r="124" spans="2:11" ht="15" customHeight="1" x14ac:dyDescent="0.2">
      <c r="B124" s="12"/>
      <c r="C124" s="64">
        <f>IF(D41=0, 0,D41)</f>
        <v>0</v>
      </c>
      <c r="D124" s="13">
        <f t="shared" ref="D124:D126" si="3">IF(C124=0, 4,C124)</f>
        <v>4</v>
      </c>
      <c r="F124" s="14"/>
      <c r="K124" s="1"/>
    </row>
    <row r="125" spans="2:11" ht="15" customHeight="1" x14ac:dyDescent="0.2">
      <c r="B125" s="12"/>
      <c r="C125" s="64">
        <f>IF(D43=0, 0,D43)</f>
        <v>0</v>
      </c>
      <c r="D125" s="13">
        <f t="shared" si="3"/>
        <v>4</v>
      </c>
      <c r="F125" s="14"/>
      <c r="K125" s="1"/>
    </row>
    <row r="126" spans="2:11" ht="15" customHeight="1" x14ac:dyDescent="0.2">
      <c r="B126" s="12"/>
      <c r="C126" s="64">
        <f>IF(D40=0, 0,D40)</f>
        <v>0</v>
      </c>
      <c r="D126" s="13">
        <f t="shared" si="3"/>
        <v>4</v>
      </c>
      <c r="F126" s="14"/>
      <c r="K126" s="1"/>
    </row>
    <row r="127" spans="2:11" ht="15" customHeight="1" x14ac:dyDescent="0.2">
      <c r="B127" s="12"/>
      <c r="C127" s="64"/>
      <c r="D127" s="13"/>
      <c r="F127" s="14"/>
      <c r="K127" s="1"/>
    </row>
    <row r="128" spans="2:11" ht="15" customHeight="1" x14ac:dyDescent="0.2">
      <c r="B128" s="12"/>
      <c r="C128" s="64" t="str">
        <f>IF(D128=1,D133,D128)</f>
        <v>unacceptable</v>
      </c>
      <c r="D128" s="13" t="str">
        <f>IF(SUM(C124:C126)&lt;&gt;SUM(D124:D126),"unacceptable",1)</f>
        <v>unacceptable</v>
      </c>
      <c r="F128" s="14"/>
      <c r="K128" s="1"/>
    </row>
    <row r="129" spans="2:11" ht="15" customHeight="1" x14ac:dyDescent="0.2">
      <c r="B129" s="12"/>
      <c r="C129" s="64"/>
      <c r="D129" s="13"/>
      <c r="F129" s="14"/>
      <c r="K129" s="1"/>
    </row>
    <row r="130" spans="2:11" ht="15" customHeight="1" x14ac:dyDescent="0.2">
      <c r="B130" s="12"/>
      <c r="C130" s="64"/>
      <c r="D130" s="13">
        <f>IF(C132="medium",0,1)</f>
        <v>1</v>
      </c>
      <c r="F130" s="14"/>
      <c r="K130" s="1"/>
    </row>
    <row r="131" spans="2:11" ht="15" customHeight="1" x14ac:dyDescent="0.2">
      <c r="B131" s="12"/>
      <c r="C131" s="64" t="str">
        <f>IF(D48&gt;9, "High",C135)</f>
        <v>Low</v>
      </c>
      <c r="D131" s="13">
        <f>IF(C131= "High",0,1)</f>
        <v>1</v>
      </c>
      <c r="F131" s="14"/>
      <c r="K131" s="1"/>
    </row>
    <row r="132" spans="2:11" ht="15" customHeight="1" x14ac:dyDescent="0.2">
      <c r="B132" s="12"/>
      <c r="C132" s="64" t="str">
        <f>IF(D48&gt;5, "Medium","Low")</f>
        <v>Low</v>
      </c>
      <c r="D132" s="13" t="str">
        <f>IF(D131=1,C132,1)</f>
        <v>Low</v>
      </c>
      <c r="F132" s="14"/>
      <c r="K132" s="1"/>
    </row>
    <row r="133" spans="2:11" ht="15" customHeight="1" x14ac:dyDescent="0.2">
      <c r="B133" s="12"/>
      <c r="C133" s="64"/>
      <c r="D133" s="13" t="str">
        <f>IF(D131+D130=1,C132,C131)</f>
        <v>Low</v>
      </c>
      <c r="F133" s="14"/>
      <c r="K133" s="1"/>
    </row>
    <row r="134" spans="2:11" ht="15" customHeight="1" x14ac:dyDescent="0.2">
      <c r="B134" s="12"/>
      <c r="C134" s="64"/>
      <c r="D134" s="13"/>
      <c r="F134" s="14"/>
      <c r="K134" s="1"/>
    </row>
    <row r="135" spans="2:11" ht="15" customHeight="1" x14ac:dyDescent="0.2">
      <c r="B135" s="12"/>
      <c r="C135" s="64" t="s">
        <v>22</v>
      </c>
      <c r="D135" s="13"/>
      <c r="F135" s="13">
        <f>IF(D128="unacceptable",0,1)</f>
        <v>0</v>
      </c>
      <c r="K135" s="1"/>
    </row>
    <row r="136" spans="2:11" ht="15" customHeight="1" x14ac:dyDescent="0.2">
      <c r="F136" s="13" t="e">
        <f>IF(F135+F121+F100&lt;3,"Overall quality assessment not to be penalized for failing an indiviual criteria which should be assessed independently",0)</f>
        <v>#REF!</v>
      </c>
      <c r="K136" s="1"/>
    </row>
    <row r="137" spans="2:11" ht="15" customHeight="1" x14ac:dyDescent="0.25"/>
    <row r="138" spans="2:11" ht="15" customHeight="1" x14ac:dyDescent="0.25"/>
    <row r="139" spans="2:11" ht="15" customHeight="1" x14ac:dyDescent="0.25"/>
    <row r="140" spans="2:11" ht="15" customHeight="1" x14ac:dyDescent="0.25"/>
    <row r="141" spans="2:11" ht="15" customHeight="1" x14ac:dyDescent="0.2">
      <c r="B141" s="12" t="s">
        <v>21</v>
      </c>
      <c r="C141" s="64"/>
      <c r="D141" s="13"/>
      <c r="F141" s="14"/>
      <c r="K141" s="1"/>
    </row>
    <row r="142" spans="2:11" ht="15" customHeight="1" x14ac:dyDescent="0.2">
      <c r="B142" s="12"/>
      <c r="C142" s="64"/>
      <c r="D142" s="13"/>
      <c r="F142" s="14"/>
      <c r="K142" s="1"/>
    </row>
    <row r="143" spans="2:11" ht="15" customHeight="1" x14ac:dyDescent="0.2">
      <c r="B143" s="12"/>
      <c r="C143" s="64"/>
      <c r="D143" s="13"/>
      <c r="F143" s="14"/>
      <c r="K143" s="1"/>
    </row>
    <row r="144" spans="2:11" ht="15" customHeight="1" x14ac:dyDescent="0.2">
      <c r="B144" s="12"/>
      <c r="C144" s="64"/>
      <c r="D144" s="13"/>
      <c r="F144" s="14"/>
      <c r="K144" s="1"/>
    </row>
    <row r="145" spans="2:11" ht="15" customHeight="1" x14ac:dyDescent="0.2">
      <c r="B145" s="12"/>
      <c r="C145" s="64"/>
      <c r="D145" s="13"/>
      <c r="F145" s="14"/>
      <c r="K145" s="1"/>
    </row>
    <row r="146" spans="2:11" ht="15" customHeight="1" x14ac:dyDescent="0.2">
      <c r="B146" s="12"/>
      <c r="C146" s="64"/>
      <c r="D146" s="13"/>
      <c r="F146" s="14"/>
      <c r="K146" s="1"/>
    </row>
    <row r="147" spans="2:11" ht="15" customHeight="1" x14ac:dyDescent="0.2">
      <c r="B147" s="12"/>
      <c r="C147" s="64"/>
      <c r="D147" s="13"/>
      <c r="F147" s="14"/>
      <c r="K147" s="1"/>
    </row>
    <row r="148" spans="2:11" ht="15" customHeight="1" x14ac:dyDescent="0.2">
      <c r="B148" s="12"/>
      <c r="C148" s="64"/>
      <c r="D148" s="13">
        <f>IF(C150="medium",0,1)</f>
        <v>1</v>
      </c>
      <c r="F148" s="14"/>
      <c r="K148" s="1"/>
    </row>
    <row r="149" spans="2:11" ht="15" customHeight="1" x14ac:dyDescent="0.2">
      <c r="B149" s="12"/>
      <c r="C149" s="64" t="str">
        <f>IF(D50&gt;44, "High",C150)</f>
        <v>Poor</v>
      </c>
      <c r="D149" s="13">
        <f>IF(C149= "High",0,1)</f>
        <v>1</v>
      </c>
      <c r="F149" s="14"/>
      <c r="K149" s="1"/>
    </row>
    <row r="150" spans="2:11" ht="15" customHeight="1" x14ac:dyDescent="0.2">
      <c r="B150" s="12"/>
      <c r="C150" s="64" t="str">
        <f>IF(D50&gt;27, "Medium",C153)</f>
        <v>Poor</v>
      </c>
      <c r="D150" s="13" t="str">
        <f>IF(D149=1,C150,1)</f>
        <v>Poor</v>
      </c>
      <c r="F150" s="14"/>
      <c r="K150" s="1"/>
    </row>
    <row r="151" spans="2:11" ht="15" customHeight="1" x14ac:dyDescent="0.2">
      <c r="B151" s="12"/>
      <c r="C151" s="64"/>
      <c r="D151" s="13" t="str">
        <f>IF(D149+D148=1,C150,C149)</f>
        <v>Poor</v>
      </c>
      <c r="F151" s="14"/>
      <c r="K151" s="1"/>
    </row>
    <row r="152" spans="2:11" ht="15" customHeight="1" x14ac:dyDescent="0.2">
      <c r="B152" s="12"/>
      <c r="C152" s="64"/>
      <c r="D152" s="13"/>
      <c r="F152" s="14"/>
      <c r="K152" s="1"/>
    </row>
    <row r="153" spans="2:11" ht="15" customHeight="1" x14ac:dyDescent="0.2">
      <c r="B153" s="12"/>
      <c r="C153" s="64" t="s">
        <v>17</v>
      </c>
      <c r="D153" s="13"/>
      <c r="F153" s="13"/>
      <c r="K153" s="1"/>
    </row>
    <row r="154" spans="2:11" ht="15" customHeight="1" x14ac:dyDescent="0.2">
      <c r="F154" s="13"/>
      <c r="K154" s="1"/>
    </row>
  </sheetData>
  <dataValidations count="3">
    <dataValidation type="list" allowBlank="1" showInputMessage="1" showErrorMessage="1" sqref="D22:D31 D39:D46" xr:uid="{966F136B-A4DA-4D87-8891-48E0B2291B7C}">
      <formula1>$B$84:$B$86</formula1>
    </dataValidation>
    <dataValidation type="list" allowBlank="1" showInputMessage="1" showErrorMessage="1" sqref="D13:D18" xr:uid="{490B9782-14D2-433F-A4CC-C20930804219}">
      <formula1>$D$84:$D$85</formula1>
    </dataValidation>
    <dataValidation type="list" allowBlank="1" showInputMessage="1" showErrorMessage="1" sqref="D36" xr:uid="{93FFA8A3-80CD-4670-8993-5A4B8933F976}">
      <formula1>$E$84:$E$85</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1AA25-E817-4390-9E9D-B8C6B86AA786}">
  <dimension ref="B1:K154"/>
  <sheetViews>
    <sheetView topLeftCell="A12" zoomScale="75" zoomScaleNormal="75" workbookViewId="0">
      <selection activeCell="D26" sqref="D26"/>
    </sheetView>
  </sheetViews>
  <sheetFormatPr baseColWidth="10" defaultColWidth="8.7109375" defaultRowHeight="15" x14ac:dyDescent="0.25"/>
  <cols>
    <col min="1" max="2" width="8.7109375" style="1"/>
    <col min="3" max="3" width="51.5703125" style="58" customWidth="1"/>
    <col min="4" max="4" width="35.140625" style="3" customWidth="1"/>
    <col min="5" max="5" width="57.140625" style="16" customWidth="1"/>
    <col min="6" max="6" width="37.42578125" style="4" customWidth="1"/>
    <col min="7" max="7" width="46.42578125" style="4" customWidth="1"/>
    <col min="8" max="8" width="51.5703125" style="4" customWidth="1"/>
    <col min="9" max="10" width="1.42578125" style="1" customWidth="1"/>
    <col min="11" max="11" width="9.140625" customWidth="1"/>
    <col min="12" max="16384" width="8.7109375" style="1"/>
  </cols>
  <sheetData>
    <row r="1" spans="2:11" x14ac:dyDescent="0.25">
      <c r="C1" s="56" t="s">
        <v>107</v>
      </c>
    </row>
    <row r="2" spans="2:11" ht="14.25" x14ac:dyDescent="0.2">
      <c r="C2" s="57" t="s">
        <v>108</v>
      </c>
      <c r="K2" s="1"/>
    </row>
    <row r="3" spans="2:11" x14ac:dyDescent="0.25">
      <c r="D3" s="26"/>
      <c r="E3" s="7"/>
      <c r="F3" s="8"/>
      <c r="G3" s="8"/>
      <c r="H3" s="8"/>
      <c r="K3" s="1"/>
    </row>
    <row r="4" spans="2:11" x14ac:dyDescent="0.25">
      <c r="C4" s="56" t="s">
        <v>8</v>
      </c>
      <c r="E4" s="1"/>
      <c r="K4" s="1"/>
    </row>
    <row r="5" spans="2:11" ht="14.25" x14ac:dyDescent="0.2">
      <c r="C5" s="57" t="s">
        <v>9</v>
      </c>
      <c r="K5" s="1"/>
    </row>
    <row r="6" spans="2:11" x14ac:dyDescent="0.25">
      <c r="D6" s="26"/>
      <c r="E6" s="7"/>
      <c r="F6" s="8"/>
      <c r="G6" s="8"/>
      <c r="H6" s="8"/>
      <c r="K6" s="1"/>
    </row>
    <row r="7" spans="2:11" ht="14.25" x14ac:dyDescent="0.2">
      <c r="C7" s="57" t="s">
        <v>10</v>
      </c>
      <c r="K7" s="1"/>
    </row>
    <row r="8" spans="2:11" x14ac:dyDescent="0.25">
      <c r="D8" s="6"/>
      <c r="E8" s="7"/>
      <c r="F8" s="8"/>
      <c r="G8" s="8"/>
      <c r="H8" s="8"/>
      <c r="K8" s="1"/>
    </row>
    <row r="9" spans="2:11" ht="14.25" x14ac:dyDescent="0.2">
      <c r="C9" s="57" t="s">
        <v>11</v>
      </c>
      <c r="K9" s="1"/>
    </row>
    <row r="10" spans="2:11" x14ac:dyDescent="0.25">
      <c r="D10" s="6"/>
      <c r="E10" s="7"/>
      <c r="F10" s="8"/>
      <c r="G10" s="8"/>
      <c r="H10" s="8"/>
      <c r="K10" s="1"/>
    </row>
    <row r="11" spans="2:11" s="19" customFormat="1" x14ac:dyDescent="0.25">
      <c r="C11" s="37"/>
      <c r="D11" s="36"/>
      <c r="E11" s="15"/>
      <c r="F11" s="16"/>
      <c r="G11" s="16"/>
      <c r="H11" s="16"/>
    </row>
    <row r="12" spans="2:11" ht="43.5" customHeight="1" x14ac:dyDescent="0.2">
      <c r="B12" s="29" t="s">
        <v>15</v>
      </c>
      <c r="C12" s="30" t="s">
        <v>109</v>
      </c>
      <c r="D12" s="34" t="s">
        <v>25</v>
      </c>
      <c r="E12" s="33" t="s">
        <v>12</v>
      </c>
      <c r="F12" s="32"/>
      <c r="G12" s="31" t="s">
        <v>16</v>
      </c>
      <c r="H12" s="1"/>
      <c r="K12" s="1"/>
    </row>
    <row r="13" spans="2:11" x14ac:dyDescent="0.25">
      <c r="B13" s="42" t="s">
        <v>117</v>
      </c>
      <c r="C13" s="59" t="s">
        <v>101</v>
      </c>
      <c r="D13" s="43" t="s">
        <v>112</v>
      </c>
      <c r="E13" s="39" t="s">
        <v>215</v>
      </c>
      <c r="F13" s="46"/>
      <c r="G13" s="46"/>
      <c r="H13" s="1"/>
      <c r="K13" s="1"/>
    </row>
    <row r="14" spans="2:11" x14ac:dyDescent="0.25">
      <c r="B14" s="40" t="s">
        <v>118</v>
      </c>
      <c r="C14" s="60" t="s">
        <v>102</v>
      </c>
      <c r="D14" s="41" t="s">
        <v>112</v>
      </c>
      <c r="E14" s="39" t="s">
        <v>215</v>
      </c>
      <c r="F14" s="46"/>
      <c r="G14" s="46"/>
      <c r="H14" s="1"/>
      <c r="K14" s="1"/>
    </row>
    <row r="15" spans="2:11" ht="30" x14ac:dyDescent="0.25">
      <c r="B15" s="42" t="s">
        <v>119</v>
      </c>
      <c r="C15" s="59" t="s">
        <v>103</v>
      </c>
      <c r="D15" s="43" t="s">
        <v>112</v>
      </c>
      <c r="E15" s="39" t="s">
        <v>229</v>
      </c>
      <c r="F15" s="46"/>
      <c r="G15" s="46"/>
      <c r="H15" s="1"/>
      <c r="K15" s="1"/>
    </row>
    <row r="16" spans="2:11" x14ac:dyDescent="0.25">
      <c r="B16" s="40" t="s">
        <v>120</v>
      </c>
      <c r="C16" s="60" t="s">
        <v>104</v>
      </c>
      <c r="D16" s="41" t="s">
        <v>111</v>
      </c>
      <c r="E16" s="39" t="s">
        <v>230</v>
      </c>
      <c r="F16" s="46"/>
      <c r="G16" s="46"/>
      <c r="H16" s="1"/>
      <c r="K16" s="1"/>
    </row>
    <row r="17" spans="2:11" x14ac:dyDescent="0.25">
      <c r="B17" s="42" t="s">
        <v>121</v>
      </c>
      <c r="C17" s="59" t="s">
        <v>105</v>
      </c>
      <c r="D17" s="43" t="s">
        <v>111</v>
      </c>
      <c r="E17" s="39" t="s">
        <v>215</v>
      </c>
      <c r="F17" s="46"/>
      <c r="G17" s="46"/>
      <c r="H17" s="1"/>
      <c r="K17" s="1"/>
    </row>
    <row r="18" spans="2:11" ht="15.75" customHeight="1" x14ac:dyDescent="0.25">
      <c r="B18" s="40" t="s">
        <v>122</v>
      </c>
      <c r="C18" s="60" t="s">
        <v>106</v>
      </c>
      <c r="D18" s="41" t="s">
        <v>112</v>
      </c>
      <c r="E18" s="39" t="s">
        <v>215</v>
      </c>
      <c r="F18" s="46"/>
      <c r="G18" s="46"/>
      <c r="H18" s="1"/>
      <c r="K18" s="1"/>
    </row>
    <row r="19" spans="2:11" x14ac:dyDescent="0.25">
      <c r="C19" s="56"/>
      <c r="K19" s="1"/>
    </row>
    <row r="21" spans="2:11" ht="43.5" customHeight="1" x14ac:dyDescent="0.2">
      <c r="B21" s="29" t="s">
        <v>15</v>
      </c>
      <c r="C21" s="30" t="s">
        <v>100</v>
      </c>
      <c r="D21" s="34" t="s">
        <v>25</v>
      </c>
      <c r="E21" s="33" t="s">
        <v>12</v>
      </c>
      <c r="F21" s="32"/>
      <c r="G21" s="31" t="s">
        <v>16</v>
      </c>
      <c r="H21" s="9"/>
      <c r="K21" s="1"/>
    </row>
    <row r="22" spans="2:11" x14ac:dyDescent="0.25">
      <c r="B22" s="42">
        <v>1</v>
      </c>
      <c r="C22" s="45" t="s">
        <v>206</v>
      </c>
      <c r="D22" s="43">
        <v>0</v>
      </c>
      <c r="E22" s="39" t="s">
        <v>233</v>
      </c>
      <c r="F22" s="51"/>
      <c r="G22" s="51"/>
      <c r="H22" s="51"/>
      <c r="K22" s="1"/>
    </row>
    <row r="23" spans="2:11" x14ac:dyDescent="0.25">
      <c r="B23" s="40">
        <v>2</v>
      </c>
      <c r="C23" s="50" t="s">
        <v>207</v>
      </c>
      <c r="D23" s="41">
        <v>0</v>
      </c>
      <c r="E23" s="39" t="s">
        <v>231</v>
      </c>
      <c r="F23" s="52"/>
      <c r="G23" s="52"/>
      <c r="H23" s="52"/>
      <c r="K23" s="1"/>
    </row>
    <row r="24" spans="2:11" ht="30" x14ac:dyDescent="0.25">
      <c r="B24" s="42">
        <v>3</v>
      </c>
      <c r="C24" s="45" t="s">
        <v>208</v>
      </c>
      <c r="D24" s="43">
        <v>2</v>
      </c>
      <c r="E24" s="39" t="s">
        <v>232</v>
      </c>
      <c r="F24" s="51"/>
      <c r="G24" s="51"/>
      <c r="H24" s="51"/>
      <c r="K24" s="1"/>
    </row>
    <row r="25" spans="2:11" x14ac:dyDescent="0.25">
      <c r="B25" s="40">
        <v>4</v>
      </c>
      <c r="C25" s="50" t="s">
        <v>47</v>
      </c>
      <c r="D25" s="41">
        <v>2</v>
      </c>
      <c r="E25" s="39" t="s">
        <v>234</v>
      </c>
      <c r="F25" s="52"/>
      <c r="G25" s="52"/>
      <c r="H25" s="52"/>
      <c r="K25" s="1"/>
    </row>
    <row r="26" spans="2:11" x14ac:dyDescent="0.25">
      <c r="B26" s="42">
        <v>5</v>
      </c>
      <c r="C26" s="45" t="s">
        <v>209</v>
      </c>
      <c r="D26" s="43">
        <v>1</v>
      </c>
      <c r="E26" s="39" t="s">
        <v>246</v>
      </c>
      <c r="F26" s="51"/>
      <c r="G26" s="51"/>
      <c r="H26" s="51"/>
      <c r="K26" s="1"/>
    </row>
    <row r="27" spans="2:11" x14ac:dyDescent="0.25">
      <c r="B27" s="40">
        <v>6</v>
      </c>
      <c r="C27" s="50" t="s">
        <v>210</v>
      </c>
      <c r="D27" s="41">
        <v>0</v>
      </c>
      <c r="E27" s="39" t="s">
        <v>235</v>
      </c>
      <c r="F27" s="52"/>
      <c r="G27" s="52"/>
      <c r="H27" s="52"/>
      <c r="K27" s="1"/>
    </row>
    <row r="28" spans="2:11" x14ac:dyDescent="0.25">
      <c r="B28" s="42">
        <v>7</v>
      </c>
      <c r="C28" s="45" t="s">
        <v>211</v>
      </c>
      <c r="D28" s="43">
        <v>0</v>
      </c>
      <c r="E28" s="39" t="s">
        <v>133</v>
      </c>
      <c r="F28" s="51"/>
      <c r="G28" s="51"/>
      <c r="H28" s="51"/>
      <c r="K28" s="1"/>
    </row>
    <row r="29" spans="2:11" x14ac:dyDescent="0.25">
      <c r="B29" s="40">
        <v>8</v>
      </c>
      <c r="C29" s="61" t="s">
        <v>212</v>
      </c>
      <c r="D29" s="41">
        <v>2</v>
      </c>
      <c r="E29" s="39" t="s">
        <v>236</v>
      </c>
      <c r="F29" s="52"/>
      <c r="G29" s="52"/>
      <c r="H29" s="52"/>
      <c r="K29" s="1"/>
    </row>
    <row r="30" spans="2:11" x14ac:dyDescent="0.25">
      <c r="B30" s="42">
        <v>9</v>
      </c>
      <c r="C30" s="45" t="s">
        <v>213</v>
      </c>
      <c r="D30" s="43">
        <v>2</v>
      </c>
      <c r="E30" s="39" t="s">
        <v>237</v>
      </c>
      <c r="F30" s="51"/>
      <c r="G30" s="51"/>
      <c r="H30" s="51"/>
      <c r="K30" s="1"/>
    </row>
    <row r="31" spans="2:11" x14ac:dyDescent="0.25">
      <c r="B31" s="40">
        <v>10</v>
      </c>
      <c r="C31" s="50" t="s">
        <v>214</v>
      </c>
      <c r="D31" s="41">
        <v>0</v>
      </c>
      <c r="E31" s="39" t="s">
        <v>238</v>
      </c>
      <c r="F31" s="52"/>
      <c r="G31" s="52"/>
      <c r="H31" s="52"/>
      <c r="K31" s="1"/>
    </row>
    <row r="32" spans="2:11" s="19" customFormat="1" x14ac:dyDescent="0.25">
      <c r="C32" s="62"/>
      <c r="D32" s="15"/>
      <c r="E32" s="28"/>
      <c r="F32" s="16"/>
      <c r="G32" s="16"/>
      <c r="H32" s="16"/>
    </row>
    <row r="33" spans="2:11" x14ac:dyDescent="0.25">
      <c r="B33" s="19"/>
      <c r="C33" s="63" t="s">
        <v>13</v>
      </c>
      <c r="D33" s="25">
        <f>SUM(D22:D31)</f>
        <v>9</v>
      </c>
      <c r="E33" s="27"/>
      <c r="F33" s="16"/>
      <c r="G33" s="16"/>
      <c r="H33" s="16"/>
      <c r="K33" s="1"/>
    </row>
    <row r="34" spans="2:11" s="19" customFormat="1" x14ac:dyDescent="0.25">
      <c r="C34" s="63"/>
      <c r="D34" s="55"/>
      <c r="E34" s="28"/>
      <c r="F34" s="16"/>
      <c r="G34" s="16"/>
      <c r="H34" s="16"/>
    </row>
    <row r="35" spans="2:11" ht="43.5" customHeight="1" x14ac:dyDescent="0.2">
      <c r="B35" s="29" t="s">
        <v>15</v>
      </c>
      <c r="C35" s="30" t="s">
        <v>110</v>
      </c>
      <c r="D35" s="34" t="s">
        <v>25</v>
      </c>
      <c r="E35" s="33" t="s">
        <v>12</v>
      </c>
      <c r="F35" s="32"/>
      <c r="G35" s="31" t="s">
        <v>16</v>
      </c>
      <c r="H35" s="1"/>
      <c r="K35" s="1"/>
    </row>
    <row r="36" spans="2:11" x14ac:dyDescent="0.25">
      <c r="B36" s="42" t="s">
        <v>123</v>
      </c>
      <c r="C36" s="59" t="s">
        <v>113</v>
      </c>
      <c r="D36" s="43" t="s">
        <v>116</v>
      </c>
      <c r="E36" s="39"/>
      <c r="F36" s="46"/>
      <c r="G36" s="46"/>
      <c r="H36" s="1"/>
      <c r="K36" s="1"/>
    </row>
    <row r="38" spans="2:11" ht="30.6" customHeight="1" x14ac:dyDescent="0.2">
      <c r="B38" s="29" t="s">
        <v>15</v>
      </c>
      <c r="C38" s="30" t="s">
        <v>114</v>
      </c>
      <c r="D38" s="34" t="s">
        <v>25</v>
      </c>
      <c r="E38" s="33" t="s">
        <v>12</v>
      </c>
      <c r="F38" s="32"/>
      <c r="G38" s="31" t="s">
        <v>16</v>
      </c>
      <c r="H38" s="32"/>
      <c r="K38" s="1"/>
    </row>
    <row r="39" spans="2:11" ht="77.25" customHeight="1" x14ac:dyDescent="0.25">
      <c r="B39" s="36">
        <v>13</v>
      </c>
      <c r="C39" s="62" t="s">
        <v>4</v>
      </c>
      <c r="D39" s="15">
        <v>0</v>
      </c>
      <c r="E39" s="27"/>
      <c r="F39" s="53" t="s">
        <v>76</v>
      </c>
      <c r="G39" s="53" t="s">
        <v>77</v>
      </c>
      <c r="H39" s="53" t="s">
        <v>78</v>
      </c>
      <c r="K39" s="1"/>
    </row>
    <row r="40" spans="2:11" ht="57" x14ac:dyDescent="0.25">
      <c r="B40" s="10">
        <v>14</v>
      </c>
      <c r="C40" s="18" t="s">
        <v>69</v>
      </c>
      <c r="D40" s="11">
        <v>0</v>
      </c>
      <c r="E40" s="27"/>
      <c r="F40" s="54" t="s">
        <v>79</v>
      </c>
      <c r="G40" s="54" t="s">
        <v>80</v>
      </c>
      <c r="H40" s="54" t="s">
        <v>81</v>
      </c>
      <c r="K40" s="1"/>
    </row>
    <row r="41" spans="2:11" ht="71.25" x14ac:dyDescent="0.25">
      <c r="B41" s="36">
        <v>15</v>
      </c>
      <c r="C41" s="37" t="s">
        <v>70</v>
      </c>
      <c r="D41" s="15">
        <v>0</v>
      </c>
      <c r="E41" s="27"/>
      <c r="F41" s="53" t="s">
        <v>82</v>
      </c>
      <c r="G41" s="53" t="s">
        <v>83</v>
      </c>
      <c r="H41" s="53" t="s">
        <v>84</v>
      </c>
      <c r="K41" s="1"/>
    </row>
    <row r="42" spans="2:11" ht="28.5" x14ac:dyDescent="0.25">
      <c r="B42" s="10">
        <v>16</v>
      </c>
      <c r="C42" s="18" t="s">
        <v>71</v>
      </c>
      <c r="D42" s="11">
        <v>0</v>
      </c>
      <c r="E42" s="27"/>
      <c r="F42" s="54" t="s">
        <v>85</v>
      </c>
      <c r="G42" s="54" t="s">
        <v>86</v>
      </c>
      <c r="H42" s="54" t="s">
        <v>87</v>
      </c>
      <c r="K42" s="1"/>
    </row>
    <row r="43" spans="2:11" ht="57" x14ac:dyDescent="0.25">
      <c r="B43" s="36">
        <v>17</v>
      </c>
      <c r="C43" s="37" t="s">
        <v>72</v>
      </c>
      <c r="D43" s="15">
        <v>0</v>
      </c>
      <c r="E43" s="27"/>
      <c r="F43" s="53" t="s">
        <v>88</v>
      </c>
      <c r="G43" s="53" t="s">
        <v>89</v>
      </c>
      <c r="H43" s="53" t="s">
        <v>90</v>
      </c>
      <c r="K43" s="1"/>
    </row>
    <row r="44" spans="2:11" s="19" customFormat="1" ht="123" customHeight="1" x14ac:dyDescent="0.25">
      <c r="B44" s="10">
        <v>18</v>
      </c>
      <c r="C44" s="18" t="s">
        <v>73</v>
      </c>
      <c r="D44" s="11">
        <v>0</v>
      </c>
      <c r="E44" s="27"/>
      <c r="F44" s="54" t="s">
        <v>91</v>
      </c>
      <c r="G44" s="54" t="s">
        <v>92</v>
      </c>
      <c r="H44" s="54" t="s">
        <v>93</v>
      </c>
    </row>
    <row r="45" spans="2:11" ht="71.25" x14ac:dyDescent="0.25">
      <c r="B45" s="36">
        <v>19</v>
      </c>
      <c r="C45" s="37" t="s">
        <v>74</v>
      </c>
      <c r="D45" s="15">
        <v>0</v>
      </c>
      <c r="E45" s="27"/>
      <c r="F45" s="53" t="s">
        <v>96</v>
      </c>
      <c r="G45" s="53" t="s">
        <v>95</v>
      </c>
      <c r="H45" s="53" t="s">
        <v>94</v>
      </c>
      <c r="K45" s="1"/>
    </row>
    <row r="46" spans="2:11" ht="85.5" x14ac:dyDescent="0.25">
      <c r="B46" s="10">
        <v>20</v>
      </c>
      <c r="C46" s="18" t="s">
        <v>75</v>
      </c>
      <c r="D46" s="11">
        <v>0</v>
      </c>
      <c r="E46" s="27"/>
      <c r="F46" s="54" t="s">
        <v>97</v>
      </c>
      <c r="G46" s="54" t="s">
        <v>98</v>
      </c>
      <c r="H46" s="54" t="s">
        <v>99</v>
      </c>
      <c r="K46" s="1"/>
    </row>
    <row r="47" spans="2:11" x14ac:dyDescent="0.25">
      <c r="B47" s="19"/>
      <c r="C47" s="37"/>
      <c r="E47" s="28"/>
      <c r="F47" s="16"/>
      <c r="G47" s="16"/>
      <c r="H47" s="16"/>
      <c r="K47" s="1"/>
    </row>
    <row r="48" spans="2:11" x14ac:dyDescent="0.25">
      <c r="B48" s="19"/>
      <c r="C48" s="63" t="s">
        <v>13</v>
      </c>
      <c r="D48" s="24">
        <f>SUM(D39:D46)</f>
        <v>0</v>
      </c>
      <c r="E48" s="27"/>
      <c r="F48" s="16"/>
      <c r="G48" s="16"/>
      <c r="H48" s="16"/>
      <c r="K48" s="1"/>
    </row>
    <row r="49" spans="2:11" x14ac:dyDescent="0.25">
      <c r="B49" s="19"/>
      <c r="C49" s="37"/>
      <c r="D49" s="25"/>
      <c r="E49" s="27"/>
      <c r="F49" s="16"/>
      <c r="G49" s="16"/>
      <c r="H49" s="16"/>
      <c r="K49" s="1"/>
    </row>
    <row r="50" spans="2:11" x14ac:dyDescent="0.25">
      <c r="B50" s="19"/>
      <c r="C50" s="63" t="s">
        <v>20</v>
      </c>
      <c r="D50" s="24">
        <f>D33+D48</f>
        <v>9</v>
      </c>
      <c r="E50" s="27"/>
      <c r="F50" s="16"/>
      <c r="G50" s="16"/>
      <c r="H50" s="16"/>
      <c r="K50" s="1"/>
    </row>
    <row r="51" spans="2:11" x14ac:dyDescent="0.25">
      <c r="B51" s="19"/>
      <c r="C51" s="37"/>
    </row>
    <row r="52" spans="2:11" ht="14.25" x14ac:dyDescent="0.2">
      <c r="F52" s="20"/>
      <c r="G52" s="1"/>
      <c r="K52" s="1"/>
    </row>
    <row r="53" spans="2:11" ht="14.25" x14ac:dyDescent="0.2">
      <c r="F53" s="21"/>
      <c r="G53" s="21"/>
      <c r="K53" s="1"/>
    </row>
    <row r="80" ht="15" customHeight="1" x14ac:dyDescent="0.25"/>
    <row r="81" spans="2:11" ht="15" customHeight="1" x14ac:dyDescent="0.25"/>
    <row r="82" spans="2:11" ht="15" customHeight="1" x14ac:dyDescent="0.25"/>
    <row r="83" spans="2:11" ht="15" customHeight="1" x14ac:dyDescent="0.25"/>
    <row r="84" spans="2:11" ht="15" customHeight="1" x14ac:dyDescent="0.25">
      <c r="B84" s="2">
        <v>0</v>
      </c>
      <c r="C84" s="56" t="s">
        <v>23</v>
      </c>
      <c r="D84" s="3" t="s">
        <v>112</v>
      </c>
      <c r="E84" s="16" t="s">
        <v>115</v>
      </c>
      <c r="K84" s="1"/>
    </row>
    <row r="85" spans="2:11" ht="15" customHeight="1" x14ac:dyDescent="0.25">
      <c r="B85" s="2">
        <v>1</v>
      </c>
      <c r="C85" s="56" t="s">
        <v>24</v>
      </c>
      <c r="D85" s="3" t="s">
        <v>111</v>
      </c>
      <c r="E85" s="16" t="s">
        <v>116</v>
      </c>
      <c r="K85" s="1"/>
    </row>
    <row r="86" spans="2:11" ht="15" customHeight="1" x14ac:dyDescent="0.25">
      <c r="B86" s="2">
        <v>2</v>
      </c>
      <c r="K86" s="1"/>
    </row>
    <row r="87" spans="2:11" ht="15" customHeight="1" x14ac:dyDescent="0.25"/>
    <row r="88" spans="2:11" ht="15" customHeight="1" x14ac:dyDescent="0.2">
      <c r="B88" s="12" t="s">
        <v>14</v>
      </c>
      <c r="C88" s="64"/>
      <c r="D88" s="13"/>
      <c r="F88" s="22">
        <v>7</v>
      </c>
      <c r="G88" s="21">
        <f>F88*2</f>
        <v>14</v>
      </c>
      <c r="H88" s="4" t="s">
        <v>7</v>
      </c>
      <c r="K88" s="1"/>
    </row>
    <row r="89" spans="2:11" ht="15" customHeight="1" x14ac:dyDescent="0.2">
      <c r="B89" s="12"/>
      <c r="C89" s="64">
        <f>IF(D22=0, 0,D22)</f>
        <v>0</v>
      </c>
      <c r="D89" s="13">
        <f t="shared" ref="D89:D90" si="0">IF(C89=0, 4,C89)</f>
        <v>4</v>
      </c>
      <c r="F89" s="23">
        <v>16</v>
      </c>
      <c r="G89" s="21">
        <f t="shared" ref="G89:G90" si="1">F89*2</f>
        <v>32</v>
      </c>
      <c r="H89" s="4" t="s">
        <v>6</v>
      </c>
      <c r="K89" s="1"/>
    </row>
    <row r="90" spans="2:11" ht="15" customHeight="1" x14ac:dyDescent="0.2">
      <c r="B90" s="12"/>
      <c r="C90" s="64">
        <f>IF(D23=0, 0,D23)</f>
        <v>0</v>
      </c>
      <c r="D90" s="13">
        <f t="shared" si="0"/>
        <v>4</v>
      </c>
      <c r="F90" s="23">
        <v>5</v>
      </c>
      <c r="G90" s="21">
        <f t="shared" si="1"/>
        <v>10</v>
      </c>
      <c r="H90" s="4" t="s">
        <v>5</v>
      </c>
      <c r="K90" s="1"/>
    </row>
    <row r="91" spans="2:11" ht="15" customHeight="1" x14ac:dyDescent="0.2">
      <c r="B91" s="12"/>
      <c r="C91" s="64">
        <f>IF(D24=0, 0,D24)</f>
        <v>2</v>
      </c>
      <c r="D91" s="13">
        <f>IF(C91=0, 4,C91)</f>
        <v>2</v>
      </c>
      <c r="F91" s="14"/>
      <c r="K91" s="1"/>
    </row>
    <row r="92" spans="2:11" ht="15" customHeight="1" x14ac:dyDescent="0.2">
      <c r="B92" s="12"/>
      <c r="C92" s="64">
        <f>IF(D25=0, 0,D25)</f>
        <v>2</v>
      </c>
      <c r="D92" s="13">
        <f>IF(C92=0, 4,C92)</f>
        <v>2</v>
      </c>
      <c r="F92" s="14"/>
      <c r="K92" s="1"/>
    </row>
    <row r="93" spans="2:11" ht="15" customHeight="1" x14ac:dyDescent="0.2">
      <c r="B93" s="12"/>
      <c r="C93" s="64" t="str">
        <f>IF(D93=1,D98,D93)</f>
        <v>unacceptable</v>
      </c>
      <c r="D93" s="13" t="str">
        <f>IF(SUM(C89:C92)&lt;&gt;SUM(D89:D92),"unacceptable",1)</f>
        <v>unacceptable</v>
      </c>
      <c r="F93" s="14"/>
      <c r="K93" s="1"/>
    </row>
    <row r="94" spans="2:11" ht="15" customHeight="1" x14ac:dyDescent="0.2">
      <c r="B94" s="12"/>
      <c r="C94" s="64"/>
      <c r="D94" s="13"/>
      <c r="F94" s="14"/>
      <c r="K94" s="1"/>
    </row>
    <row r="95" spans="2:11" ht="15" customHeight="1" x14ac:dyDescent="0.2">
      <c r="B95" s="12"/>
      <c r="C95" s="64"/>
      <c r="D95" s="13" t="e">
        <f>IF(C97="medium",0,1)</f>
        <v>#REF!</v>
      </c>
      <c r="F95" s="14"/>
      <c r="K95" s="1"/>
    </row>
    <row r="96" spans="2:11" ht="15" customHeight="1" x14ac:dyDescent="0.2">
      <c r="B96" s="12"/>
      <c r="C96" s="64" t="e">
        <f>IF(#REF!&gt;10, "High",C100)</f>
        <v>#REF!</v>
      </c>
      <c r="D96" s="13" t="e">
        <f>IF(C96= "High",0,1)</f>
        <v>#REF!</v>
      </c>
      <c r="F96" s="14"/>
      <c r="K96" s="1"/>
    </row>
    <row r="97" spans="2:11" ht="15" customHeight="1" x14ac:dyDescent="0.2">
      <c r="B97" s="12"/>
      <c r="C97" s="64" t="e">
        <f>IF(#REF!&gt;6, "Medium","Low")</f>
        <v>#REF!</v>
      </c>
      <c r="D97" s="13" t="e">
        <f>IF(D96=1,C97,1)</f>
        <v>#REF!</v>
      </c>
      <c r="F97" s="14"/>
      <c r="K97" s="1"/>
    </row>
    <row r="98" spans="2:11" ht="15" customHeight="1" x14ac:dyDescent="0.2">
      <c r="B98" s="12"/>
      <c r="C98" s="64"/>
      <c r="D98" s="13" t="e">
        <f>IF(D96+D95=1,C97,C96)</f>
        <v>#REF!</v>
      </c>
      <c r="F98" s="14"/>
      <c r="K98" s="1"/>
    </row>
    <row r="99" spans="2:11" ht="15" customHeight="1" x14ac:dyDescent="0.2">
      <c r="B99" s="12"/>
      <c r="C99" s="64"/>
      <c r="D99" s="13"/>
      <c r="F99" s="14"/>
      <c r="K99" s="1"/>
    </row>
    <row r="100" spans="2:11" ht="15" customHeight="1" x14ac:dyDescent="0.2">
      <c r="B100" s="12"/>
      <c r="C100" s="64" t="s">
        <v>22</v>
      </c>
      <c r="D100" s="13"/>
      <c r="F100" s="13">
        <f>IF(D93="unacceptable",0,1)</f>
        <v>0</v>
      </c>
      <c r="K100" s="1"/>
    </row>
    <row r="101" spans="2:11" ht="15" customHeight="1" x14ac:dyDescent="0.25"/>
    <row r="102" spans="2:11" ht="15" customHeight="1" x14ac:dyDescent="0.25"/>
    <row r="103" spans="2:11" ht="15" customHeight="1" x14ac:dyDescent="0.2">
      <c r="B103" s="1" t="s">
        <v>18</v>
      </c>
      <c r="K103" s="1"/>
    </row>
    <row r="104" spans="2:11" ht="15" customHeight="1" x14ac:dyDescent="0.25"/>
    <row r="105" spans="2:11" ht="15" customHeight="1" x14ac:dyDescent="0.2">
      <c r="B105" s="12"/>
      <c r="C105" s="64">
        <f>IF(D31=0, 0,D31)</f>
        <v>0</v>
      </c>
      <c r="D105" s="13">
        <f t="shared" ref="D105:D110" si="2">IF(C105=0, 4,C105)</f>
        <v>4</v>
      </c>
      <c r="F105" s="14"/>
      <c r="K105" s="1"/>
    </row>
    <row r="106" spans="2:11" ht="15" customHeight="1" x14ac:dyDescent="0.2">
      <c r="B106" s="12"/>
      <c r="C106" s="64" t="e">
        <f>IF(#REF!=0, 0,#REF!)</f>
        <v>#REF!</v>
      </c>
      <c r="D106" s="13" t="e">
        <f t="shared" si="2"/>
        <v>#REF!</v>
      </c>
      <c r="F106" s="14"/>
      <c r="K106" s="1"/>
    </row>
    <row r="107" spans="2:11" ht="15" customHeight="1" x14ac:dyDescent="0.2">
      <c r="B107" s="12"/>
      <c r="C107" s="64" t="e">
        <f>IF(#REF!=0, 0,#REF!)</f>
        <v>#REF!</v>
      </c>
      <c r="D107" s="13" t="e">
        <f t="shared" si="2"/>
        <v>#REF!</v>
      </c>
      <c r="F107" s="14"/>
      <c r="K107" s="1"/>
    </row>
    <row r="108" spans="2:11" ht="15" customHeight="1" x14ac:dyDescent="0.2">
      <c r="B108" s="12"/>
      <c r="C108" s="64" t="e">
        <f>IF(#REF!=0, 0,#REF!)</f>
        <v>#REF!</v>
      </c>
      <c r="D108" s="13" t="e">
        <f t="shared" si="2"/>
        <v>#REF!</v>
      </c>
      <c r="F108" s="14"/>
      <c r="K108" s="1"/>
    </row>
    <row r="109" spans="2:11" ht="15" customHeight="1" x14ac:dyDescent="0.2">
      <c r="B109" s="12"/>
      <c r="C109" s="64" t="e">
        <f>IF(#REF!=0, 0,#REF!)</f>
        <v>#REF!</v>
      </c>
      <c r="D109" s="13" t="e">
        <f t="shared" si="2"/>
        <v>#REF!</v>
      </c>
      <c r="F109" s="14"/>
      <c r="K109" s="1"/>
    </row>
    <row r="110" spans="2:11" ht="15" customHeight="1" x14ac:dyDescent="0.2">
      <c r="B110" s="12"/>
      <c r="C110" s="64" t="e">
        <f>IF(#REF!=0, 0,#REF!)</f>
        <v>#REF!</v>
      </c>
      <c r="D110" s="13" t="e">
        <f t="shared" si="2"/>
        <v>#REF!</v>
      </c>
      <c r="F110" s="14"/>
      <c r="K110" s="1"/>
    </row>
    <row r="111" spans="2:11" ht="15" customHeight="1" x14ac:dyDescent="0.2">
      <c r="B111" s="12"/>
      <c r="C111" s="64" t="e">
        <f>IF(#REF!=0, 0,#REF!)</f>
        <v>#REF!</v>
      </c>
      <c r="D111" s="13" t="e">
        <f>IF(C111=0, 4,C111)</f>
        <v>#REF!</v>
      </c>
      <c r="F111" s="14"/>
      <c r="K111" s="1"/>
    </row>
    <row r="112" spans="2:11" ht="15" customHeight="1" x14ac:dyDescent="0.2">
      <c r="B112" s="12"/>
      <c r="C112" s="64"/>
      <c r="D112" s="13"/>
      <c r="F112" s="14"/>
      <c r="K112" s="1"/>
    </row>
    <row r="113" spans="2:11" ht="15" customHeight="1" x14ac:dyDescent="0.2">
      <c r="B113" s="12"/>
      <c r="C113" s="64" t="e">
        <f>IF(D113=1,D118,D113)</f>
        <v>#REF!</v>
      </c>
      <c r="D113" s="13" t="e">
        <f>IF(SUM(C105:C111)&lt;&gt;SUM(D105:D111),"unacceptable",1)</f>
        <v>#REF!</v>
      </c>
      <c r="F113" s="14"/>
      <c r="K113" s="1"/>
    </row>
    <row r="114" spans="2:11" ht="15" customHeight="1" x14ac:dyDescent="0.2">
      <c r="B114" s="12"/>
      <c r="C114" s="64"/>
      <c r="D114" s="13"/>
      <c r="F114" s="14"/>
      <c r="K114" s="1"/>
    </row>
    <row r="115" spans="2:11" ht="15" customHeight="1" x14ac:dyDescent="0.2">
      <c r="B115" s="12"/>
      <c r="C115" s="64"/>
      <c r="D115" s="13">
        <f>IF(C117="medium",0,1)</f>
        <v>1</v>
      </c>
      <c r="F115" s="14"/>
      <c r="K115" s="1"/>
    </row>
    <row r="116" spans="2:11" ht="15" customHeight="1" x14ac:dyDescent="0.2">
      <c r="B116" s="12"/>
      <c r="C116" s="64" t="str">
        <f>IF(D33&gt;24, "High",C120)</f>
        <v>Low</v>
      </c>
      <c r="D116" s="13">
        <f>IF(C116= "High",0,1)</f>
        <v>1</v>
      </c>
      <c r="F116" s="14"/>
      <c r="K116" s="1"/>
    </row>
    <row r="117" spans="2:11" ht="15" customHeight="1" x14ac:dyDescent="0.2">
      <c r="B117" s="12"/>
      <c r="C117" s="64" t="str">
        <f>IF(D33&gt;14, "Medium","Low")</f>
        <v>Low</v>
      </c>
      <c r="D117" s="13" t="str">
        <f>IF(D116=1,C117,1)</f>
        <v>Low</v>
      </c>
      <c r="F117" s="14"/>
      <c r="K117" s="1"/>
    </row>
    <row r="118" spans="2:11" ht="15" customHeight="1" x14ac:dyDescent="0.2">
      <c r="B118" s="12"/>
      <c r="C118" s="64"/>
      <c r="D118" s="13" t="str">
        <f>IF(D116+D115=1,C117,C116)</f>
        <v>Low</v>
      </c>
      <c r="F118" s="14"/>
      <c r="K118" s="1"/>
    </row>
    <row r="119" spans="2:11" ht="15" customHeight="1" x14ac:dyDescent="0.2">
      <c r="B119" s="12"/>
      <c r="C119" s="64"/>
      <c r="D119" s="13"/>
      <c r="F119" s="14"/>
      <c r="K119" s="1"/>
    </row>
    <row r="120" spans="2:11" ht="15" customHeight="1" x14ac:dyDescent="0.2">
      <c r="B120" s="12"/>
      <c r="C120" s="64" t="s">
        <v>22</v>
      </c>
      <c r="D120" s="13"/>
      <c r="F120" s="14"/>
      <c r="K120" s="1"/>
    </row>
    <row r="121" spans="2:11" ht="15" customHeight="1" x14ac:dyDescent="0.2">
      <c r="F121" s="13" t="e">
        <f>IF(D113="unacceptable",0,1)</f>
        <v>#REF!</v>
      </c>
      <c r="K121" s="1"/>
    </row>
    <row r="122" spans="2:11" ht="15" customHeight="1" x14ac:dyDescent="0.25"/>
    <row r="123" spans="2:11" ht="15" customHeight="1" x14ac:dyDescent="0.2">
      <c r="B123" s="12" t="s">
        <v>19</v>
      </c>
      <c r="C123" s="64"/>
      <c r="D123" s="13"/>
      <c r="F123" s="14"/>
      <c r="K123" s="1"/>
    </row>
    <row r="124" spans="2:11" ht="15" customHeight="1" x14ac:dyDescent="0.2">
      <c r="B124" s="12"/>
      <c r="C124" s="64">
        <f>IF(D41=0, 0,D41)</f>
        <v>0</v>
      </c>
      <c r="D124" s="13">
        <f t="shared" ref="D124:D126" si="3">IF(C124=0, 4,C124)</f>
        <v>4</v>
      </c>
      <c r="F124" s="14"/>
      <c r="K124" s="1"/>
    </row>
    <row r="125" spans="2:11" ht="15" customHeight="1" x14ac:dyDescent="0.2">
      <c r="B125" s="12"/>
      <c r="C125" s="64">
        <f>IF(D43=0, 0,D43)</f>
        <v>0</v>
      </c>
      <c r="D125" s="13">
        <f t="shared" si="3"/>
        <v>4</v>
      </c>
      <c r="F125" s="14"/>
      <c r="K125" s="1"/>
    </row>
    <row r="126" spans="2:11" ht="15" customHeight="1" x14ac:dyDescent="0.2">
      <c r="B126" s="12"/>
      <c r="C126" s="64">
        <f>IF(D40=0, 0,D40)</f>
        <v>0</v>
      </c>
      <c r="D126" s="13">
        <f t="shared" si="3"/>
        <v>4</v>
      </c>
      <c r="F126" s="14"/>
      <c r="K126" s="1"/>
    </row>
    <row r="127" spans="2:11" ht="15" customHeight="1" x14ac:dyDescent="0.2">
      <c r="B127" s="12"/>
      <c r="C127" s="64"/>
      <c r="D127" s="13"/>
      <c r="F127" s="14"/>
      <c r="K127" s="1"/>
    </row>
    <row r="128" spans="2:11" ht="15" customHeight="1" x14ac:dyDescent="0.2">
      <c r="B128" s="12"/>
      <c r="C128" s="64" t="str">
        <f>IF(D128=1,D133,D128)</f>
        <v>unacceptable</v>
      </c>
      <c r="D128" s="13" t="str">
        <f>IF(SUM(C124:C126)&lt;&gt;SUM(D124:D126),"unacceptable",1)</f>
        <v>unacceptable</v>
      </c>
      <c r="F128" s="14"/>
      <c r="K128" s="1"/>
    </row>
    <row r="129" spans="2:11" ht="15" customHeight="1" x14ac:dyDescent="0.2">
      <c r="B129" s="12"/>
      <c r="C129" s="64"/>
      <c r="D129" s="13"/>
      <c r="F129" s="14"/>
      <c r="K129" s="1"/>
    </row>
    <row r="130" spans="2:11" ht="15" customHeight="1" x14ac:dyDescent="0.2">
      <c r="B130" s="12"/>
      <c r="C130" s="64"/>
      <c r="D130" s="13">
        <f>IF(C132="medium",0,1)</f>
        <v>1</v>
      </c>
      <c r="F130" s="14"/>
      <c r="K130" s="1"/>
    </row>
    <row r="131" spans="2:11" ht="15" customHeight="1" x14ac:dyDescent="0.2">
      <c r="B131" s="12"/>
      <c r="C131" s="64" t="str">
        <f>IF(D48&gt;9, "High",C135)</f>
        <v>Low</v>
      </c>
      <c r="D131" s="13">
        <f>IF(C131= "High",0,1)</f>
        <v>1</v>
      </c>
      <c r="F131" s="14"/>
      <c r="K131" s="1"/>
    </row>
    <row r="132" spans="2:11" ht="15" customHeight="1" x14ac:dyDescent="0.2">
      <c r="B132" s="12"/>
      <c r="C132" s="64" t="str">
        <f>IF(D48&gt;5, "Medium","Low")</f>
        <v>Low</v>
      </c>
      <c r="D132" s="13" t="str">
        <f>IF(D131=1,C132,1)</f>
        <v>Low</v>
      </c>
      <c r="F132" s="14"/>
      <c r="K132" s="1"/>
    </row>
    <row r="133" spans="2:11" ht="15" customHeight="1" x14ac:dyDescent="0.2">
      <c r="B133" s="12"/>
      <c r="C133" s="64"/>
      <c r="D133" s="13" t="str">
        <f>IF(D131+D130=1,C132,C131)</f>
        <v>Low</v>
      </c>
      <c r="F133" s="14"/>
      <c r="K133" s="1"/>
    </row>
    <row r="134" spans="2:11" ht="15" customHeight="1" x14ac:dyDescent="0.2">
      <c r="B134" s="12"/>
      <c r="C134" s="64"/>
      <c r="D134" s="13"/>
      <c r="F134" s="14"/>
      <c r="K134" s="1"/>
    </row>
    <row r="135" spans="2:11" ht="15" customHeight="1" x14ac:dyDescent="0.2">
      <c r="B135" s="12"/>
      <c r="C135" s="64" t="s">
        <v>22</v>
      </c>
      <c r="D135" s="13"/>
      <c r="F135" s="13">
        <f>IF(D128="unacceptable",0,1)</f>
        <v>0</v>
      </c>
      <c r="K135" s="1"/>
    </row>
    <row r="136" spans="2:11" ht="15" customHeight="1" x14ac:dyDescent="0.2">
      <c r="F136" s="13" t="e">
        <f>IF(F135+F121+F100&lt;3,"Overall quality assessment not to be penalized for failing an indiviual criteria which should be assessed independently",0)</f>
        <v>#REF!</v>
      </c>
      <c r="K136" s="1"/>
    </row>
    <row r="137" spans="2:11" ht="15" customHeight="1" x14ac:dyDescent="0.25"/>
    <row r="138" spans="2:11" ht="15" customHeight="1" x14ac:dyDescent="0.25"/>
    <row r="139" spans="2:11" ht="15" customHeight="1" x14ac:dyDescent="0.25"/>
    <row r="140" spans="2:11" ht="15" customHeight="1" x14ac:dyDescent="0.25"/>
    <row r="141" spans="2:11" ht="15" customHeight="1" x14ac:dyDescent="0.2">
      <c r="B141" s="12" t="s">
        <v>21</v>
      </c>
      <c r="C141" s="64"/>
      <c r="D141" s="13"/>
      <c r="F141" s="14"/>
      <c r="K141" s="1"/>
    </row>
    <row r="142" spans="2:11" ht="15" customHeight="1" x14ac:dyDescent="0.2">
      <c r="B142" s="12"/>
      <c r="C142" s="64"/>
      <c r="D142" s="13"/>
      <c r="F142" s="14"/>
      <c r="K142" s="1"/>
    </row>
    <row r="143" spans="2:11" ht="15" customHeight="1" x14ac:dyDescent="0.2">
      <c r="B143" s="12"/>
      <c r="C143" s="64"/>
      <c r="D143" s="13"/>
      <c r="F143" s="14"/>
      <c r="K143" s="1"/>
    </row>
    <row r="144" spans="2:11" ht="15" customHeight="1" x14ac:dyDescent="0.2">
      <c r="B144" s="12"/>
      <c r="C144" s="64"/>
      <c r="D144" s="13"/>
      <c r="F144" s="14"/>
      <c r="K144" s="1"/>
    </row>
    <row r="145" spans="2:11" ht="15" customHeight="1" x14ac:dyDescent="0.2">
      <c r="B145" s="12"/>
      <c r="C145" s="64"/>
      <c r="D145" s="13"/>
      <c r="F145" s="14"/>
      <c r="K145" s="1"/>
    </row>
    <row r="146" spans="2:11" ht="15" customHeight="1" x14ac:dyDescent="0.2">
      <c r="B146" s="12"/>
      <c r="C146" s="64"/>
      <c r="D146" s="13"/>
      <c r="F146" s="14"/>
      <c r="K146" s="1"/>
    </row>
    <row r="147" spans="2:11" ht="15" customHeight="1" x14ac:dyDescent="0.2">
      <c r="B147" s="12"/>
      <c r="C147" s="64"/>
      <c r="D147" s="13"/>
      <c r="F147" s="14"/>
      <c r="K147" s="1"/>
    </row>
    <row r="148" spans="2:11" ht="15" customHeight="1" x14ac:dyDescent="0.2">
      <c r="B148" s="12"/>
      <c r="C148" s="64"/>
      <c r="D148" s="13">
        <f>IF(C150="medium",0,1)</f>
        <v>1</v>
      </c>
      <c r="F148" s="14"/>
      <c r="K148" s="1"/>
    </row>
    <row r="149" spans="2:11" ht="15" customHeight="1" x14ac:dyDescent="0.2">
      <c r="B149" s="12"/>
      <c r="C149" s="64" t="str">
        <f>IF(D50&gt;44, "High",C150)</f>
        <v>Poor</v>
      </c>
      <c r="D149" s="13">
        <f>IF(C149= "High",0,1)</f>
        <v>1</v>
      </c>
      <c r="F149" s="14"/>
      <c r="K149" s="1"/>
    </row>
    <row r="150" spans="2:11" ht="15" customHeight="1" x14ac:dyDescent="0.2">
      <c r="B150" s="12"/>
      <c r="C150" s="64" t="str">
        <f>IF(D50&gt;27, "Medium",C153)</f>
        <v>Poor</v>
      </c>
      <c r="D150" s="13" t="str">
        <f>IF(D149=1,C150,1)</f>
        <v>Poor</v>
      </c>
      <c r="F150" s="14"/>
      <c r="K150" s="1"/>
    </row>
    <row r="151" spans="2:11" ht="15" customHeight="1" x14ac:dyDescent="0.2">
      <c r="B151" s="12"/>
      <c r="C151" s="64"/>
      <c r="D151" s="13" t="str">
        <f>IF(D149+D148=1,C150,C149)</f>
        <v>Poor</v>
      </c>
      <c r="F151" s="14"/>
      <c r="K151" s="1"/>
    </row>
    <row r="152" spans="2:11" ht="15" customHeight="1" x14ac:dyDescent="0.2">
      <c r="B152" s="12"/>
      <c r="C152" s="64"/>
      <c r="D152" s="13"/>
      <c r="F152" s="14"/>
      <c r="K152" s="1"/>
    </row>
    <row r="153" spans="2:11" ht="15" customHeight="1" x14ac:dyDescent="0.2">
      <c r="B153" s="12"/>
      <c r="C153" s="64" t="s">
        <v>17</v>
      </c>
      <c r="D153" s="13"/>
      <c r="F153" s="13"/>
      <c r="K153" s="1"/>
    </row>
    <row r="154" spans="2:11" ht="15" customHeight="1" x14ac:dyDescent="0.2">
      <c r="F154" s="13"/>
      <c r="K154" s="1"/>
    </row>
  </sheetData>
  <dataValidations count="3">
    <dataValidation type="list" allowBlank="1" showInputMessage="1" showErrorMessage="1" sqref="D22:D31 D39:D46" xr:uid="{96D38F55-E624-405F-AD26-3924FE7D355C}">
      <formula1>$B$84:$B$86</formula1>
    </dataValidation>
    <dataValidation type="list" allowBlank="1" showInputMessage="1" showErrorMessage="1" sqref="D13:D18" xr:uid="{38954FC0-4F72-487D-9F17-818A49185336}">
      <formula1>$D$84:$D$85</formula1>
    </dataValidation>
    <dataValidation type="list" allowBlank="1" showInputMessage="1" showErrorMessage="1" sqref="D36" xr:uid="{EEB265B6-E49F-43C1-B490-20492F130655}">
      <formula1>$E$84:$E$85</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076D0-89A2-4BCE-AF96-E2ABC776F7D5}">
  <dimension ref="B1:K154"/>
  <sheetViews>
    <sheetView topLeftCell="A13" zoomScale="75" zoomScaleNormal="75" workbookViewId="0">
      <selection activeCell="D31" sqref="D31"/>
    </sheetView>
  </sheetViews>
  <sheetFormatPr baseColWidth="10" defaultColWidth="8.7109375" defaultRowHeight="15" x14ac:dyDescent="0.25"/>
  <cols>
    <col min="1" max="2" width="8.7109375" style="1"/>
    <col min="3" max="3" width="51.5703125" style="58" customWidth="1"/>
    <col min="4" max="4" width="35.140625" style="3" customWidth="1"/>
    <col min="5" max="5" width="57.140625" style="16" customWidth="1"/>
    <col min="6" max="6" width="37.42578125" style="4" customWidth="1"/>
    <col min="7" max="7" width="46.42578125" style="4" customWidth="1"/>
    <col min="8" max="8" width="51.5703125" style="4" customWidth="1"/>
    <col min="9" max="10" width="1.42578125" style="1" customWidth="1"/>
    <col min="11" max="11" width="9.140625" customWidth="1"/>
    <col min="12" max="16384" width="8.7109375" style="1"/>
  </cols>
  <sheetData>
    <row r="1" spans="2:11" x14ac:dyDescent="0.25">
      <c r="C1" s="56" t="s">
        <v>107</v>
      </c>
    </row>
    <row r="2" spans="2:11" ht="14.25" x14ac:dyDescent="0.2">
      <c r="C2" s="57" t="s">
        <v>108</v>
      </c>
      <c r="K2" s="1"/>
    </row>
    <row r="3" spans="2:11" x14ac:dyDescent="0.25">
      <c r="D3" s="26" t="s">
        <v>124</v>
      </c>
      <c r="E3" s="7"/>
      <c r="F3" s="8"/>
      <c r="G3" s="8"/>
      <c r="H3" s="8"/>
      <c r="K3" s="1"/>
    </row>
    <row r="4" spans="2:11" x14ac:dyDescent="0.25">
      <c r="C4" s="56" t="s">
        <v>8</v>
      </c>
      <c r="E4" s="1"/>
      <c r="K4" s="1"/>
    </row>
    <row r="5" spans="2:11" ht="14.25" x14ac:dyDescent="0.2">
      <c r="C5" s="57" t="s">
        <v>9</v>
      </c>
      <c r="K5" s="1"/>
    </row>
    <row r="6" spans="2:11" x14ac:dyDescent="0.25">
      <c r="D6" s="26" t="s">
        <v>239</v>
      </c>
      <c r="E6" s="7"/>
      <c r="F6" s="8"/>
      <c r="G6" s="8"/>
      <c r="H6" s="8"/>
      <c r="K6" s="1"/>
    </row>
    <row r="7" spans="2:11" ht="14.25" x14ac:dyDescent="0.2">
      <c r="C7" s="57" t="s">
        <v>10</v>
      </c>
      <c r="K7" s="1"/>
    </row>
    <row r="8" spans="2:11" x14ac:dyDescent="0.25">
      <c r="D8" s="6" t="s">
        <v>240</v>
      </c>
      <c r="E8" s="7"/>
      <c r="F8" s="8"/>
      <c r="G8" s="8"/>
      <c r="H8" s="8"/>
      <c r="K8" s="1"/>
    </row>
    <row r="9" spans="2:11" ht="14.25" x14ac:dyDescent="0.2">
      <c r="C9" s="57" t="s">
        <v>11</v>
      </c>
      <c r="K9" s="1"/>
    </row>
    <row r="10" spans="2:11" x14ac:dyDescent="0.25">
      <c r="D10" s="6" t="s">
        <v>241</v>
      </c>
      <c r="E10" s="7"/>
      <c r="F10" s="8"/>
      <c r="G10" s="8"/>
      <c r="H10" s="8"/>
      <c r="K10" s="1"/>
    </row>
    <row r="11" spans="2:11" s="19" customFormat="1" x14ac:dyDescent="0.25">
      <c r="C11" s="37"/>
      <c r="D11" s="36"/>
      <c r="E11" s="15"/>
      <c r="F11" s="16"/>
      <c r="G11" s="16"/>
      <c r="H11" s="16"/>
    </row>
    <row r="12" spans="2:11" ht="43.5" customHeight="1" x14ac:dyDescent="0.2">
      <c r="B12" s="29" t="s">
        <v>15</v>
      </c>
      <c r="C12" s="30" t="s">
        <v>109</v>
      </c>
      <c r="D12" s="34" t="s">
        <v>25</v>
      </c>
      <c r="E12" s="33" t="s">
        <v>12</v>
      </c>
      <c r="F12" s="32"/>
      <c r="G12" s="31" t="s">
        <v>16</v>
      </c>
      <c r="H12" s="1"/>
      <c r="K12" s="1"/>
    </row>
    <row r="13" spans="2:11" x14ac:dyDescent="0.25">
      <c r="B13" s="42" t="s">
        <v>117</v>
      </c>
      <c r="C13" s="59" t="s">
        <v>101</v>
      </c>
      <c r="D13" s="43" t="s">
        <v>112</v>
      </c>
      <c r="E13" s="39" t="s">
        <v>215</v>
      </c>
      <c r="F13" s="46"/>
      <c r="G13" s="46"/>
      <c r="H13" s="1"/>
      <c r="K13" s="1"/>
    </row>
    <row r="14" spans="2:11" x14ac:dyDescent="0.25">
      <c r="B14" s="40" t="s">
        <v>118</v>
      </c>
      <c r="C14" s="60" t="s">
        <v>102</v>
      </c>
      <c r="D14" s="41" t="s">
        <v>112</v>
      </c>
      <c r="E14" s="39" t="s">
        <v>215</v>
      </c>
      <c r="F14" s="46"/>
      <c r="G14" s="46"/>
      <c r="H14" s="1"/>
      <c r="K14" s="1"/>
    </row>
    <row r="15" spans="2:11" x14ac:dyDescent="0.25">
      <c r="B15" s="42" t="s">
        <v>119</v>
      </c>
      <c r="C15" s="59" t="s">
        <v>103</v>
      </c>
      <c r="D15" s="43" t="s">
        <v>112</v>
      </c>
      <c r="E15" s="39" t="s">
        <v>242</v>
      </c>
      <c r="F15" s="46"/>
      <c r="G15" s="46"/>
      <c r="H15" s="1"/>
      <c r="K15" s="1"/>
    </row>
    <row r="16" spans="2:11" x14ac:dyDescent="0.25">
      <c r="B16" s="40" t="s">
        <v>120</v>
      </c>
      <c r="C16" s="60" t="s">
        <v>104</v>
      </c>
      <c r="D16" s="41" t="s">
        <v>111</v>
      </c>
      <c r="E16" s="39" t="s">
        <v>190</v>
      </c>
      <c r="F16" s="46"/>
      <c r="G16" s="46"/>
      <c r="H16" s="1"/>
      <c r="K16" s="1"/>
    </row>
    <row r="17" spans="2:11" x14ac:dyDescent="0.25">
      <c r="B17" s="42" t="s">
        <v>121</v>
      </c>
      <c r="C17" s="59" t="s">
        <v>105</v>
      </c>
      <c r="D17" s="43" t="s">
        <v>111</v>
      </c>
      <c r="E17" s="39" t="s">
        <v>215</v>
      </c>
      <c r="F17" s="46"/>
      <c r="G17" s="46"/>
      <c r="H17" s="1"/>
      <c r="K17" s="1"/>
    </row>
    <row r="18" spans="2:11" ht="15.75" customHeight="1" x14ac:dyDescent="0.25">
      <c r="B18" s="40" t="s">
        <v>122</v>
      </c>
      <c r="C18" s="60" t="s">
        <v>106</v>
      </c>
      <c r="D18" s="41" t="s">
        <v>112</v>
      </c>
      <c r="E18" s="39" t="s">
        <v>215</v>
      </c>
      <c r="F18" s="46"/>
      <c r="G18" s="46"/>
      <c r="H18" s="1"/>
      <c r="K18" s="1"/>
    </row>
    <row r="19" spans="2:11" x14ac:dyDescent="0.25">
      <c r="C19" s="56"/>
      <c r="K19" s="1"/>
    </row>
    <row r="21" spans="2:11" ht="43.5" customHeight="1" x14ac:dyDescent="0.2">
      <c r="B21" s="29" t="s">
        <v>15</v>
      </c>
      <c r="C21" s="30" t="s">
        <v>100</v>
      </c>
      <c r="D21" s="34" t="s">
        <v>25</v>
      </c>
      <c r="E21" s="33" t="s">
        <v>12</v>
      </c>
      <c r="F21" s="32"/>
      <c r="G21" s="31" t="s">
        <v>16</v>
      </c>
      <c r="H21" s="9"/>
      <c r="K21" s="1"/>
    </row>
    <row r="22" spans="2:11" x14ac:dyDescent="0.25">
      <c r="B22" s="42">
        <v>1</v>
      </c>
      <c r="C22" s="45" t="s">
        <v>206</v>
      </c>
      <c r="D22" s="43">
        <v>1</v>
      </c>
      <c r="E22" s="39" t="s">
        <v>243</v>
      </c>
      <c r="F22" s="51"/>
      <c r="G22" s="51"/>
      <c r="H22" s="51"/>
      <c r="K22" s="1"/>
    </row>
    <row r="23" spans="2:11" x14ac:dyDescent="0.25">
      <c r="B23" s="40">
        <v>2</v>
      </c>
      <c r="C23" s="50" t="s">
        <v>207</v>
      </c>
      <c r="D23" s="41">
        <v>0</v>
      </c>
      <c r="E23" s="39" t="s">
        <v>190</v>
      </c>
      <c r="F23" s="52"/>
      <c r="G23" s="52"/>
      <c r="H23" s="52"/>
      <c r="K23" s="1"/>
    </row>
    <row r="24" spans="2:11" x14ac:dyDescent="0.25">
      <c r="B24" s="42">
        <v>3</v>
      </c>
      <c r="C24" s="45" t="s">
        <v>208</v>
      </c>
      <c r="D24" s="43">
        <v>0</v>
      </c>
      <c r="E24" s="39" t="s">
        <v>244</v>
      </c>
      <c r="F24" s="51"/>
      <c r="G24" s="51"/>
      <c r="H24" s="51"/>
      <c r="K24" s="1"/>
    </row>
    <row r="25" spans="2:11" ht="30" x14ac:dyDescent="0.25">
      <c r="B25" s="40">
        <v>4</v>
      </c>
      <c r="C25" s="50" t="s">
        <v>47</v>
      </c>
      <c r="D25" s="41">
        <v>1</v>
      </c>
      <c r="E25" s="39" t="s">
        <v>250</v>
      </c>
      <c r="F25" s="52"/>
      <c r="G25" s="52"/>
      <c r="H25" s="52"/>
      <c r="K25" s="1"/>
    </row>
    <row r="26" spans="2:11" x14ac:dyDescent="0.25">
      <c r="B26" s="42">
        <v>5</v>
      </c>
      <c r="C26" s="45" t="s">
        <v>209</v>
      </c>
      <c r="D26" s="43">
        <v>2</v>
      </c>
      <c r="E26" s="39" t="s">
        <v>247</v>
      </c>
      <c r="F26" s="51"/>
      <c r="G26" s="51"/>
      <c r="H26" s="51"/>
      <c r="K26" s="1"/>
    </row>
    <row r="27" spans="2:11" ht="30" x14ac:dyDescent="0.25">
      <c r="B27" s="40">
        <v>6</v>
      </c>
      <c r="C27" s="50" t="s">
        <v>210</v>
      </c>
      <c r="D27" s="41">
        <v>1</v>
      </c>
      <c r="E27" s="39" t="s">
        <v>245</v>
      </c>
      <c r="F27" s="52"/>
      <c r="G27" s="52"/>
      <c r="H27" s="52"/>
      <c r="K27" s="1"/>
    </row>
    <row r="28" spans="2:11" x14ac:dyDescent="0.25">
      <c r="B28" s="42">
        <v>7</v>
      </c>
      <c r="C28" s="45" t="s">
        <v>211</v>
      </c>
      <c r="D28" s="43">
        <v>0</v>
      </c>
      <c r="E28" s="39" t="s">
        <v>133</v>
      </c>
      <c r="F28" s="51"/>
      <c r="G28" s="51"/>
      <c r="H28" s="51"/>
      <c r="K28" s="1"/>
    </row>
    <row r="29" spans="2:11" x14ac:dyDescent="0.25">
      <c r="B29" s="40">
        <v>8</v>
      </c>
      <c r="C29" s="61" t="s">
        <v>212</v>
      </c>
      <c r="D29" s="41">
        <v>1</v>
      </c>
      <c r="E29" s="39" t="s">
        <v>249</v>
      </c>
      <c r="F29" s="52"/>
      <c r="G29" s="52"/>
      <c r="H29" s="52"/>
      <c r="K29" s="1"/>
    </row>
    <row r="30" spans="2:11" ht="30" x14ac:dyDescent="0.25">
      <c r="B30" s="42">
        <v>9</v>
      </c>
      <c r="C30" s="45" t="s">
        <v>213</v>
      </c>
      <c r="D30" s="43">
        <v>2</v>
      </c>
      <c r="E30" s="39" t="s">
        <v>248</v>
      </c>
      <c r="F30" s="51"/>
      <c r="G30" s="51"/>
      <c r="H30" s="51"/>
      <c r="K30" s="1"/>
    </row>
    <row r="31" spans="2:11" x14ac:dyDescent="0.25">
      <c r="B31" s="40">
        <v>10</v>
      </c>
      <c r="C31" s="50" t="s">
        <v>214</v>
      </c>
      <c r="D31" s="41">
        <v>2</v>
      </c>
      <c r="E31" s="39" t="s">
        <v>251</v>
      </c>
      <c r="F31" s="52"/>
      <c r="G31" s="52"/>
      <c r="H31" s="52"/>
      <c r="K31" s="1"/>
    </row>
    <row r="32" spans="2:11" s="19" customFormat="1" x14ac:dyDescent="0.25">
      <c r="C32" s="62"/>
      <c r="D32" s="15"/>
      <c r="E32" s="28"/>
      <c r="F32" s="16"/>
      <c r="G32" s="16"/>
      <c r="H32" s="16"/>
    </row>
    <row r="33" spans="2:11" x14ac:dyDescent="0.25">
      <c r="B33" s="19"/>
      <c r="C33" s="63" t="s">
        <v>13</v>
      </c>
      <c r="D33" s="25">
        <f>SUM(D22:D31)</f>
        <v>10</v>
      </c>
      <c r="E33" s="27"/>
      <c r="F33" s="16"/>
      <c r="G33" s="16"/>
      <c r="H33" s="16"/>
      <c r="K33" s="1"/>
    </row>
    <row r="34" spans="2:11" s="19" customFormat="1" x14ac:dyDescent="0.25">
      <c r="C34" s="63"/>
      <c r="D34" s="55"/>
      <c r="E34" s="28"/>
      <c r="F34" s="16"/>
      <c r="G34" s="16"/>
      <c r="H34" s="16"/>
    </row>
    <row r="35" spans="2:11" ht="43.5" customHeight="1" x14ac:dyDescent="0.2">
      <c r="B35" s="29" t="s">
        <v>15</v>
      </c>
      <c r="C35" s="30" t="s">
        <v>110</v>
      </c>
      <c r="D35" s="34" t="s">
        <v>25</v>
      </c>
      <c r="E35" s="33" t="s">
        <v>12</v>
      </c>
      <c r="F35" s="32"/>
      <c r="G35" s="31" t="s">
        <v>16</v>
      </c>
      <c r="H35" s="1"/>
      <c r="K35" s="1"/>
    </row>
    <row r="36" spans="2:11" x14ac:dyDescent="0.25">
      <c r="B36" s="42" t="s">
        <v>123</v>
      </c>
      <c r="C36" s="59" t="s">
        <v>113</v>
      </c>
      <c r="D36" s="43" t="s">
        <v>116</v>
      </c>
      <c r="E36" s="39"/>
      <c r="F36" s="46"/>
      <c r="G36" s="46"/>
      <c r="H36" s="1"/>
      <c r="K36" s="1"/>
    </row>
    <row r="38" spans="2:11" ht="30.6" customHeight="1" x14ac:dyDescent="0.2">
      <c r="B38" s="29" t="s">
        <v>15</v>
      </c>
      <c r="C38" s="30" t="s">
        <v>114</v>
      </c>
      <c r="D38" s="34" t="s">
        <v>25</v>
      </c>
      <c r="E38" s="33" t="s">
        <v>12</v>
      </c>
      <c r="F38" s="32"/>
      <c r="G38" s="31" t="s">
        <v>16</v>
      </c>
      <c r="H38" s="32"/>
      <c r="K38" s="1"/>
    </row>
    <row r="39" spans="2:11" ht="77.25" customHeight="1" x14ac:dyDescent="0.25">
      <c r="B39" s="36">
        <v>13</v>
      </c>
      <c r="C39" s="62" t="s">
        <v>4</v>
      </c>
      <c r="D39" s="15">
        <v>0</v>
      </c>
      <c r="E39" s="27"/>
      <c r="F39" s="53" t="s">
        <v>76</v>
      </c>
      <c r="G39" s="53" t="s">
        <v>77</v>
      </c>
      <c r="H39" s="53" t="s">
        <v>78</v>
      </c>
      <c r="K39" s="1"/>
    </row>
    <row r="40" spans="2:11" ht="57" x14ac:dyDescent="0.25">
      <c r="B40" s="10">
        <v>14</v>
      </c>
      <c r="C40" s="18" t="s">
        <v>69</v>
      </c>
      <c r="D40" s="11">
        <v>0</v>
      </c>
      <c r="E40" s="27"/>
      <c r="F40" s="54" t="s">
        <v>79</v>
      </c>
      <c r="G40" s="54" t="s">
        <v>80</v>
      </c>
      <c r="H40" s="54" t="s">
        <v>81</v>
      </c>
      <c r="K40" s="1"/>
    </row>
    <row r="41" spans="2:11" ht="71.25" x14ac:dyDescent="0.25">
      <c r="B41" s="36">
        <v>15</v>
      </c>
      <c r="C41" s="37" t="s">
        <v>70</v>
      </c>
      <c r="D41" s="15">
        <v>0</v>
      </c>
      <c r="E41" s="27"/>
      <c r="F41" s="53" t="s">
        <v>82</v>
      </c>
      <c r="G41" s="53" t="s">
        <v>83</v>
      </c>
      <c r="H41" s="53" t="s">
        <v>84</v>
      </c>
      <c r="K41" s="1"/>
    </row>
    <row r="42" spans="2:11" ht="28.5" x14ac:dyDescent="0.25">
      <c r="B42" s="10">
        <v>16</v>
      </c>
      <c r="C42" s="18" t="s">
        <v>71</v>
      </c>
      <c r="D42" s="11">
        <v>0</v>
      </c>
      <c r="E42" s="27"/>
      <c r="F42" s="54" t="s">
        <v>85</v>
      </c>
      <c r="G42" s="54" t="s">
        <v>86</v>
      </c>
      <c r="H42" s="54" t="s">
        <v>87</v>
      </c>
      <c r="K42" s="1"/>
    </row>
    <row r="43" spans="2:11" ht="57" x14ac:dyDescent="0.25">
      <c r="B43" s="36">
        <v>17</v>
      </c>
      <c r="C43" s="37" t="s">
        <v>72</v>
      </c>
      <c r="D43" s="15">
        <v>0</v>
      </c>
      <c r="E43" s="27"/>
      <c r="F43" s="53" t="s">
        <v>88</v>
      </c>
      <c r="G43" s="53" t="s">
        <v>89</v>
      </c>
      <c r="H43" s="53" t="s">
        <v>90</v>
      </c>
      <c r="K43" s="1"/>
    </row>
    <row r="44" spans="2:11" s="19" customFormat="1" ht="123" customHeight="1" x14ac:dyDescent="0.25">
      <c r="B44" s="10">
        <v>18</v>
      </c>
      <c r="C44" s="18" t="s">
        <v>73</v>
      </c>
      <c r="D44" s="11">
        <v>0</v>
      </c>
      <c r="E44" s="27"/>
      <c r="F44" s="54" t="s">
        <v>91</v>
      </c>
      <c r="G44" s="54" t="s">
        <v>92</v>
      </c>
      <c r="H44" s="54" t="s">
        <v>93</v>
      </c>
    </row>
    <row r="45" spans="2:11" ht="71.25" x14ac:dyDescent="0.25">
      <c r="B45" s="36">
        <v>19</v>
      </c>
      <c r="C45" s="37" t="s">
        <v>74</v>
      </c>
      <c r="D45" s="15">
        <v>0</v>
      </c>
      <c r="E45" s="27"/>
      <c r="F45" s="53" t="s">
        <v>96</v>
      </c>
      <c r="G45" s="53" t="s">
        <v>95</v>
      </c>
      <c r="H45" s="53" t="s">
        <v>94</v>
      </c>
      <c r="K45" s="1"/>
    </row>
    <row r="46" spans="2:11" ht="85.5" x14ac:dyDescent="0.25">
      <c r="B46" s="10">
        <v>20</v>
      </c>
      <c r="C46" s="18" t="s">
        <v>75</v>
      </c>
      <c r="D46" s="11">
        <v>0</v>
      </c>
      <c r="E46" s="27"/>
      <c r="F46" s="54" t="s">
        <v>97</v>
      </c>
      <c r="G46" s="54" t="s">
        <v>98</v>
      </c>
      <c r="H46" s="54" t="s">
        <v>99</v>
      </c>
      <c r="K46" s="1"/>
    </row>
    <row r="47" spans="2:11" x14ac:dyDescent="0.25">
      <c r="B47" s="19"/>
      <c r="C47" s="37"/>
      <c r="E47" s="28"/>
      <c r="F47" s="16"/>
      <c r="G47" s="16"/>
      <c r="H47" s="16"/>
      <c r="K47" s="1"/>
    </row>
    <row r="48" spans="2:11" x14ac:dyDescent="0.25">
      <c r="B48" s="19"/>
      <c r="C48" s="63" t="s">
        <v>13</v>
      </c>
      <c r="D48" s="24">
        <f>SUM(D39:D46)</f>
        <v>0</v>
      </c>
      <c r="E48" s="27"/>
      <c r="F48" s="16"/>
      <c r="G48" s="16"/>
      <c r="H48" s="16"/>
      <c r="K48" s="1"/>
    </row>
    <row r="49" spans="2:11" x14ac:dyDescent="0.25">
      <c r="B49" s="19"/>
      <c r="C49" s="37"/>
      <c r="D49" s="25"/>
      <c r="E49" s="27"/>
      <c r="F49" s="16"/>
      <c r="G49" s="16"/>
      <c r="H49" s="16"/>
      <c r="K49" s="1"/>
    </row>
    <row r="50" spans="2:11" x14ac:dyDescent="0.25">
      <c r="B50" s="19"/>
      <c r="C50" s="63" t="s">
        <v>20</v>
      </c>
      <c r="D50" s="24">
        <f>D33+D48</f>
        <v>10</v>
      </c>
      <c r="E50" s="27"/>
      <c r="F50" s="16"/>
      <c r="G50" s="16"/>
      <c r="H50" s="16"/>
      <c r="K50" s="1"/>
    </row>
    <row r="51" spans="2:11" x14ac:dyDescent="0.25">
      <c r="B51" s="19"/>
      <c r="C51" s="37"/>
    </row>
    <row r="52" spans="2:11" ht="14.25" x14ac:dyDescent="0.2">
      <c r="F52" s="20"/>
      <c r="G52" s="1"/>
      <c r="K52" s="1"/>
    </row>
    <row r="53" spans="2:11" ht="14.25" x14ac:dyDescent="0.2">
      <c r="F53" s="21"/>
      <c r="G53" s="21"/>
      <c r="K53" s="1"/>
    </row>
    <row r="80" ht="15" customHeight="1" x14ac:dyDescent="0.25"/>
    <row r="81" spans="2:11" ht="15" customHeight="1" x14ac:dyDescent="0.25"/>
    <row r="82" spans="2:11" ht="15" customHeight="1" x14ac:dyDescent="0.25"/>
    <row r="83" spans="2:11" ht="15" customHeight="1" x14ac:dyDescent="0.25"/>
    <row r="84" spans="2:11" ht="15" customHeight="1" x14ac:dyDescent="0.25">
      <c r="B84" s="2">
        <v>0</v>
      </c>
      <c r="C84" s="56" t="s">
        <v>23</v>
      </c>
      <c r="D84" s="3" t="s">
        <v>112</v>
      </c>
      <c r="E84" s="16" t="s">
        <v>115</v>
      </c>
      <c r="K84" s="1"/>
    </row>
    <row r="85" spans="2:11" ht="15" customHeight="1" x14ac:dyDescent="0.25">
      <c r="B85" s="2">
        <v>1</v>
      </c>
      <c r="C85" s="56" t="s">
        <v>24</v>
      </c>
      <c r="D85" s="3" t="s">
        <v>111</v>
      </c>
      <c r="E85" s="16" t="s">
        <v>116</v>
      </c>
      <c r="K85" s="1"/>
    </row>
    <row r="86" spans="2:11" ht="15" customHeight="1" x14ac:dyDescent="0.25">
      <c r="B86" s="2">
        <v>2</v>
      </c>
      <c r="K86" s="1"/>
    </row>
    <row r="87" spans="2:11" ht="15" customHeight="1" x14ac:dyDescent="0.25"/>
    <row r="88" spans="2:11" ht="15" customHeight="1" x14ac:dyDescent="0.2">
      <c r="B88" s="12" t="s">
        <v>14</v>
      </c>
      <c r="C88" s="64"/>
      <c r="D88" s="13"/>
      <c r="F88" s="22">
        <v>7</v>
      </c>
      <c r="G88" s="21">
        <f>F88*2</f>
        <v>14</v>
      </c>
      <c r="H88" s="4" t="s">
        <v>7</v>
      </c>
      <c r="K88" s="1"/>
    </row>
    <row r="89" spans="2:11" ht="15" customHeight="1" x14ac:dyDescent="0.2">
      <c r="B89" s="12"/>
      <c r="C89" s="64">
        <f>IF(D22=0, 0,D22)</f>
        <v>1</v>
      </c>
      <c r="D89" s="13">
        <f t="shared" ref="D89:D90" si="0">IF(C89=0, 4,C89)</f>
        <v>1</v>
      </c>
      <c r="F89" s="23">
        <v>16</v>
      </c>
      <c r="G89" s="21">
        <f t="shared" ref="G89:G90" si="1">F89*2</f>
        <v>32</v>
      </c>
      <c r="H89" s="4" t="s">
        <v>6</v>
      </c>
      <c r="K89" s="1"/>
    </row>
    <row r="90" spans="2:11" ht="15" customHeight="1" x14ac:dyDescent="0.2">
      <c r="B90" s="12"/>
      <c r="C90" s="64">
        <f>IF(D23=0, 0,D23)</f>
        <v>0</v>
      </c>
      <c r="D90" s="13">
        <f t="shared" si="0"/>
        <v>4</v>
      </c>
      <c r="F90" s="23">
        <v>5</v>
      </c>
      <c r="G90" s="21">
        <f t="shared" si="1"/>
        <v>10</v>
      </c>
      <c r="H90" s="4" t="s">
        <v>5</v>
      </c>
      <c r="K90" s="1"/>
    </row>
    <row r="91" spans="2:11" ht="15" customHeight="1" x14ac:dyDescent="0.2">
      <c r="B91" s="12"/>
      <c r="C91" s="64">
        <f>IF(D24=0, 0,D24)</f>
        <v>0</v>
      </c>
      <c r="D91" s="13">
        <f>IF(C91=0, 4,C91)</f>
        <v>4</v>
      </c>
      <c r="F91" s="14"/>
      <c r="K91" s="1"/>
    </row>
    <row r="92" spans="2:11" ht="15" customHeight="1" x14ac:dyDescent="0.2">
      <c r="B92" s="12"/>
      <c r="C92" s="64">
        <f>IF(D25=0, 0,D25)</f>
        <v>1</v>
      </c>
      <c r="D92" s="13">
        <f>IF(C92=0, 4,C92)</f>
        <v>1</v>
      </c>
      <c r="F92" s="14"/>
      <c r="K92" s="1"/>
    </row>
    <row r="93" spans="2:11" ht="15" customHeight="1" x14ac:dyDescent="0.2">
      <c r="B93" s="12"/>
      <c r="C93" s="64" t="str">
        <f>IF(D93=1,D98,D93)</f>
        <v>unacceptable</v>
      </c>
      <c r="D93" s="13" t="str">
        <f>IF(SUM(C89:C92)&lt;&gt;SUM(D89:D92),"unacceptable",1)</f>
        <v>unacceptable</v>
      </c>
      <c r="F93" s="14"/>
      <c r="K93" s="1"/>
    </row>
    <row r="94" spans="2:11" ht="15" customHeight="1" x14ac:dyDescent="0.2">
      <c r="B94" s="12"/>
      <c r="C94" s="64"/>
      <c r="D94" s="13"/>
      <c r="F94" s="14"/>
      <c r="K94" s="1"/>
    </row>
    <row r="95" spans="2:11" ht="15" customHeight="1" x14ac:dyDescent="0.2">
      <c r="B95" s="12"/>
      <c r="C95" s="64"/>
      <c r="D95" s="13" t="e">
        <f>IF(C97="medium",0,1)</f>
        <v>#REF!</v>
      </c>
      <c r="F95" s="14"/>
      <c r="K95" s="1"/>
    </row>
    <row r="96" spans="2:11" ht="15" customHeight="1" x14ac:dyDescent="0.2">
      <c r="B96" s="12"/>
      <c r="C96" s="64" t="e">
        <f>IF(#REF!&gt;10, "High",C100)</f>
        <v>#REF!</v>
      </c>
      <c r="D96" s="13" t="e">
        <f>IF(C96= "High",0,1)</f>
        <v>#REF!</v>
      </c>
      <c r="F96" s="14"/>
      <c r="K96" s="1"/>
    </row>
    <row r="97" spans="2:11" ht="15" customHeight="1" x14ac:dyDescent="0.2">
      <c r="B97" s="12"/>
      <c r="C97" s="64" t="e">
        <f>IF(#REF!&gt;6, "Medium","Low")</f>
        <v>#REF!</v>
      </c>
      <c r="D97" s="13" t="e">
        <f>IF(D96=1,C97,1)</f>
        <v>#REF!</v>
      </c>
      <c r="F97" s="14"/>
      <c r="K97" s="1"/>
    </row>
    <row r="98" spans="2:11" ht="15" customHeight="1" x14ac:dyDescent="0.2">
      <c r="B98" s="12"/>
      <c r="C98" s="64"/>
      <c r="D98" s="13" t="e">
        <f>IF(D96+D95=1,C97,C96)</f>
        <v>#REF!</v>
      </c>
      <c r="F98" s="14"/>
      <c r="K98" s="1"/>
    </row>
    <row r="99" spans="2:11" ht="15" customHeight="1" x14ac:dyDescent="0.2">
      <c r="B99" s="12"/>
      <c r="C99" s="64"/>
      <c r="D99" s="13"/>
      <c r="F99" s="14"/>
      <c r="K99" s="1"/>
    </row>
    <row r="100" spans="2:11" ht="15" customHeight="1" x14ac:dyDescent="0.2">
      <c r="B100" s="12"/>
      <c r="C100" s="64" t="s">
        <v>22</v>
      </c>
      <c r="D100" s="13"/>
      <c r="F100" s="13">
        <f>IF(D93="unacceptable",0,1)</f>
        <v>0</v>
      </c>
      <c r="K100" s="1"/>
    </row>
    <row r="101" spans="2:11" ht="15" customHeight="1" x14ac:dyDescent="0.25"/>
    <row r="102" spans="2:11" ht="15" customHeight="1" x14ac:dyDescent="0.25"/>
    <row r="103" spans="2:11" ht="15" customHeight="1" x14ac:dyDescent="0.2">
      <c r="B103" s="1" t="s">
        <v>18</v>
      </c>
      <c r="K103" s="1"/>
    </row>
    <row r="104" spans="2:11" ht="15" customHeight="1" x14ac:dyDescent="0.25"/>
    <row r="105" spans="2:11" ht="15" customHeight="1" x14ac:dyDescent="0.2">
      <c r="B105" s="12"/>
      <c r="C105" s="64">
        <f>IF(D31=0, 0,D31)</f>
        <v>2</v>
      </c>
      <c r="D105" s="13">
        <f t="shared" ref="D105:D110" si="2">IF(C105=0, 4,C105)</f>
        <v>2</v>
      </c>
      <c r="F105" s="14"/>
      <c r="K105" s="1"/>
    </row>
    <row r="106" spans="2:11" ht="15" customHeight="1" x14ac:dyDescent="0.2">
      <c r="B106" s="12"/>
      <c r="C106" s="64" t="e">
        <f>IF(#REF!=0, 0,#REF!)</f>
        <v>#REF!</v>
      </c>
      <c r="D106" s="13" t="e">
        <f t="shared" si="2"/>
        <v>#REF!</v>
      </c>
      <c r="F106" s="14"/>
      <c r="K106" s="1"/>
    </row>
    <row r="107" spans="2:11" ht="15" customHeight="1" x14ac:dyDescent="0.2">
      <c r="B107" s="12"/>
      <c r="C107" s="64" t="e">
        <f>IF(#REF!=0, 0,#REF!)</f>
        <v>#REF!</v>
      </c>
      <c r="D107" s="13" t="e">
        <f t="shared" si="2"/>
        <v>#REF!</v>
      </c>
      <c r="F107" s="14"/>
      <c r="K107" s="1"/>
    </row>
    <row r="108" spans="2:11" ht="15" customHeight="1" x14ac:dyDescent="0.2">
      <c r="B108" s="12"/>
      <c r="C108" s="64" t="e">
        <f>IF(#REF!=0, 0,#REF!)</f>
        <v>#REF!</v>
      </c>
      <c r="D108" s="13" t="e">
        <f t="shared" si="2"/>
        <v>#REF!</v>
      </c>
      <c r="F108" s="14"/>
      <c r="K108" s="1"/>
    </row>
    <row r="109" spans="2:11" ht="15" customHeight="1" x14ac:dyDescent="0.2">
      <c r="B109" s="12"/>
      <c r="C109" s="64" t="e">
        <f>IF(#REF!=0, 0,#REF!)</f>
        <v>#REF!</v>
      </c>
      <c r="D109" s="13" t="e">
        <f t="shared" si="2"/>
        <v>#REF!</v>
      </c>
      <c r="F109" s="14"/>
      <c r="K109" s="1"/>
    </row>
    <row r="110" spans="2:11" ht="15" customHeight="1" x14ac:dyDescent="0.2">
      <c r="B110" s="12"/>
      <c r="C110" s="64" t="e">
        <f>IF(#REF!=0, 0,#REF!)</f>
        <v>#REF!</v>
      </c>
      <c r="D110" s="13" t="e">
        <f t="shared" si="2"/>
        <v>#REF!</v>
      </c>
      <c r="F110" s="14"/>
      <c r="K110" s="1"/>
    </row>
    <row r="111" spans="2:11" ht="15" customHeight="1" x14ac:dyDescent="0.2">
      <c r="B111" s="12"/>
      <c r="C111" s="64" t="e">
        <f>IF(#REF!=0, 0,#REF!)</f>
        <v>#REF!</v>
      </c>
      <c r="D111" s="13" t="e">
        <f>IF(C111=0, 4,C111)</f>
        <v>#REF!</v>
      </c>
      <c r="F111" s="14"/>
      <c r="K111" s="1"/>
    </row>
    <row r="112" spans="2:11" ht="15" customHeight="1" x14ac:dyDescent="0.2">
      <c r="B112" s="12"/>
      <c r="C112" s="64"/>
      <c r="D112" s="13"/>
      <c r="F112" s="14"/>
      <c r="K112" s="1"/>
    </row>
    <row r="113" spans="2:11" ht="15" customHeight="1" x14ac:dyDescent="0.2">
      <c r="B113" s="12"/>
      <c r="C113" s="64" t="e">
        <f>IF(D113=1,D118,D113)</f>
        <v>#REF!</v>
      </c>
      <c r="D113" s="13" t="e">
        <f>IF(SUM(C105:C111)&lt;&gt;SUM(D105:D111),"unacceptable",1)</f>
        <v>#REF!</v>
      </c>
      <c r="F113" s="14"/>
      <c r="K113" s="1"/>
    </row>
    <row r="114" spans="2:11" ht="15" customHeight="1" x14ac:dyDescent="0.2">
      <c r="B114" s="12"/>
      <c r="C114" s="64"/>
      <c r="D114" s="13"/>
      <c r="F114" s="14"/>
      <c r="K114" s="1"/>
    </row>
    <row r="115" spans="2:11" ht="15" customHeight="1" x14ac:dyDescent="0.2">
      <c r="B115" s="12"/>
      <c r="C115" s="64"/>
      <c r="D115" s="13">
        <f>IF(C117="medium",0,1)</f>
        <v>1</v>
      </c>
      <c r="F115" s="14"/>
      <c r="K115" s="1"/>
    </row>
    <row r="116" spans="2:11" ht="15" customHeight="1" x14ac:dyDescent="0.2">
      <c r="B116" s="12"/>
      <c r="C116" s="64" t="str">
        <f>IF(D33&gt;24, "High",C120)</f>
        <v>Low</v>
      </c>
      <c r="D116" s="13">
        <f>IF(C116= "High",0,1)</f>
        <v>1</v>
      </c>
      <c r="F116" s="14"/>
      <c r="K116" s="1"/>
    </row>
    <row r="117" spans="2:11" ht="15" customHeight="1" x14ac:dyDescent="0.2">
      <c r="B117" s="12"/>
      <c r="C117" s="64" t="str">
        <f>IF(D33&gt;14, "Medium","Low")</f>
        <v>Low</v>
      </c>
      <c r="D117" s="13" t="str">
        <f>IF(D116=1,C117,1)</f>
        <v>Low</v>
      </c>
      <c r="F117" s="14"/>
      <c r="K117" s="1"/>
    </row>
    <row r="118" spans="2:11" ht="15" customHeight="1" x14ac:dyDescent="0.2">
      <c r="B118" s="12"/>
      <c r="C118" s="64"/>
      <c r="D118" s="13" t="str">
        <f>IF(D116+D115=1,C117,C116)</f>
        <v>Low</v>
      </c>
      <c r="F118" s="14"/>
      <c r="K118" s="1"/>
    </row>
    <row r="119" spans="2:11" ht="15" customHeight="1" x14ac:dyDescent="0.2">
      <c r="B119" s="12"/>
      <c r="C119" s="64"/>
      <c r="D119" s="13"/>
      <c r="F119" s="14"/>
      <c r="K119" s="1"/>
    </row>
    <row r="120" spans="2:11" ht="15" customHeight="1" x14ac:dyDescent="0.2">
      <c r="B120" s="12"/>
      <c r="C120" s="64" t="s">
        <v>22</v>
      </c>
      <c r="D120" s="13"/>
      <c r="F120" s="14"/>
      <c r="K120" s="1"/>
    </row>
    <row r="121" spans="2:11" ht="15" customHeight="1" x14ac:dyDescent="0.2">
      <c r="F121" s="13" t="e">
        <f>IF(D113="unacceptable",0,1)</f>
        <v>#REF!</v>
      </c>
      <c r="K121" s="1"/>
    </row>
    <row r="122" spans="2:11" ht="15" customHeight="1" x14ac:dyDescent="0.25"/>
    <row r="123" spans="2:11" ht="15" customHeight="1" x14ac:dyDescent="0.2">
      <c r="B123" s="12" t="s">
        <v>19</v>
      </c>
      <c r="C123" s="64"/>
      <c r="D123" s="13"/>
      <c r="F123" s="14"/>
      <c r="K123" s="1"/>
    </row>
    <row r="124" spans="2:11" ht="15" customHeight="1" x14ac:dyDescent="0.2">
      <c r="B124" s="12"/>
      <c r="C124" s="64">
        <f>IF(D41=0, 0,D41)</f>
        <v>0</v>
      </c>
      <c r="D124" s="13">
        <f t="shared" ref="D124:D126" si="3">IF(C124=0, 4,C124)</f>
        <v>4</v>
      </c>
      <c r="F124" s="14"/>
      <c r="K124" s="1"/>
    </row>
    <row r="125" spans="2:11" ht="15" customHeight="1" x14ac:dyDescent="0.2">
      <c r="B125" s="12"/>
      <c r="C125" s="64">
        <f>IF(D43=0, 0,D43)</f>
        <v>0</v>
      </c>
      <c r="D125" s="13">
        <f t="shared" si="3"/>
        <v>4</v>
      </c>
      <c r="F125" s="14"/>
      <c r="K125" s="1"/>
    </row>
    <row r="126" spans="2:11" ht="15" customHeight="1" x14ac:dyDescent="0.2">
      <c r="B126" s="12"/>
      <c r="C126" s="64">
        <f>IF(D40=0, 0,D40)</f>
        <v>0</v>
      </c>
      <c r="D126" s="13">
        <f t="shared" si="3"/>
        <v>4</v>
      </c>
      <c r="F126" s="14"/>
      <c r="K126" s="1"/>
    </row>
    <row r="127" spans="2:11" ht="15" customHeight="1" x14ac:dyDescent="0.2">
      <c r="B127" s="12"/>
      <c r="C127" s="64"/>
      <c r="D127" s="13"/>
      <c r="F127" s="14"/>
      <c r="K127" s="1"/>
    </row>
    <row r="128" spans="2:11" ht="15" customHeight="1" x14ac:dyDescent="0.2">
      <c r="B128" s="12"/>
      <c r="C128" s="64" t="str">
        <f>IF(D128=1,D133,D128)</f>
        <v>unacceptable</v>
      </c>
      <c r="D128" s="13" t="str">
        <f>IF(SUM(C124:C126)&lt;&gt;SUM(D124:D126),"unacceptable",1)</f>
        <v>unacceptable</v>
      </c>
      <c r="F128" s="14"/>
      <c r="K128" s="1"/>
    </row>
    <row r="129" spans="2:11" ht="15" customHeight="1" x14ac:dyDescent="0.2">
      <c r="B129" s="12"/>
      <c r="C129" s="64"/>
      <c r="D129" s="13"/>
      <c r="F129" s="14"/>
      <c r="K129" s="1"/>
    </row>
    <row r="130" spans="2:11" ht="15" customHeight="1" x14ac:dyDescent="0.2">
      <c r="B130" s="12"/>
      <c r="C130" s="64"/>
      <c r="D130" s="13">
        <f>IF(C132="medium",0,1)</f>
        <v>1</v>
      </c>
      <c r="F130" s="14"/>
      <c r="K130" s="1"/>
    </row>
    <row r="131" spans="2:11" ht="15" customHeight="1" x14ac:dyDescent="0.2">
      <c r="B131" s="12"/>
      <c r="C131" s="64" t="str">
        <f>IF(D48&gt;9, "High",C135)</f>
        <v>Low</v>
      </c>
      <c r="D131" s="13">
        <f>IF(C131= "High",0,1)</f>
        <v>1</v>
      </c>
      <c r="F131" s="14"/>
      <c r="K131" s="1"/>
    </row>
    <row r="132" spans="2:11" ht="15" customHeight="1" x14ac:dyDescent="0.2">
      <c r="B132" s="12"/>
      <c r="C132" s="64" t="str">
        <f>IF(D48&gt;5, "Medium","Low")</f>
        <v>Low</v>
      </c>
      <c r="D132" s="13" t="str">
        <f>IF(D131=1,C132,1)</f>
        <v>Low</v>
      </c>
      <c r="F132" s="14"/>
      <c r="K132" s="1"/>
    </row>
    <row r="133" spans="2:11" ht="15" customHeight="1" x14ac:dyDescent="0.2">
      <c r="B133" s="12"/>
      <c r="C133" s="64"/>
      <c r="D133" s="13" t="str">
        <f>IF(D131+D130=1,C132,C131)</f>
        <v>Low</v>
      </c>
      <c r="F133" s="14"/>
      <c r="K133" s="1"/>
    </row>
    <row r="134" spans="2:11" ht="15" customHeight="1" x14ac:dyDescent="0.2">
      <c r="B134" s="12"/>
      <c r="C134" s="64"/>
      <c r="D134" s="13"/>
      <c r="F134" s="14"/>
      <c r="K134" s="1"/>
    </row>
    <row r="135" spans="2:11" ht="15" customHeight="1" x14ac:dyDescent="0.2">
      <c r="B135" s="12"/>
      <c r="C135" s="64" t="s">
        <v>22</v>
      </c>
      <c r="D135" s="13"/>
      <c r="F135" s="13">
        <f>IF(D128="unacceptable",0,1)</f>
        <v>0</v>
      </c>
      <c r="K135" s="1"/>
    </row>
    <row r="136" spans="2:11" ht="15" customHeight="1" x14ac:dyDescent="0.2">
      <c r="F136" s="13" t="e">
        <f>IF(F135+F121+F100&lt;3,"Overall quality assessment not to be penalized for failing an indiviual criteria which should be assessed independently",0)</f>
        <v>#REF!</v>
      </c>
      <c r="K136" s="1"/>
    </row>
    <row r="137" spans="2:11" ht="15" customHeight="1" x14ac:dyDescent="0.25"/>
    <row r="138" spans="2:11" ht="15" customHeight="1" x14ac:dyDescent="0.25"/>
    <row r="139" spans="2:11" ht="15" customHeight="1" x14ac:dyDescent="0.25"/>
    <row r="140" spans="2:11" ht="15" customHeight="1" x14ac:dyDescent="0.25"/>
    <row r="141" spans="2:11" ht="15" customHeight="1" x14ac:dyDescent="0.2">
      <c r="B141" s="12" t="s">
        <v>21</v>
      </c>
      <c r="C141" s="64"/>
      <c r="D141" s="13"/>
      <c r="F141" s="14"/>
      <c r="K141" s="1"/>
    </row>
    <row r="142" spans="2:11" ht="15" customHeight="1" x14ac:dyDescent="0.2">
      <c r="B142" s="12"/>
      <c r="C142" s="64"/>
      <c r="D142" s="13"/>
      <c r="F142" s="14"/>
      <c r="K142" s="1"/>
    </row>
    <row r="143" spans="2:11" ht="15" customHeight="1" x14ac:dyDescent="0.2">
      <c r="B143" s="12"/>
      <c r="C143" s="64"/>
      <c r="D143" s="13"/>
      <c r="F143" s="14"/>
      <c r="K143" s="1"/>
    </row>
    <row r="144" spans="2:11" ht="15" customHeight="1" x14ac:dyDescent="0.2">
      <c r="B144" s="12"/>
      <c r="C144" s="64"/>
      <c r="D144" s="13"/>
      <c r="F144" s="14"/>
      <c r="K144" s="1"/>
    </row>
    <row r="145" spans="2:11" ht="15" customHeight="1" x14ac:dyDescent="0.2">
      <c r="B145" s="12"/>
      <c r="C145" s="64"/>
      <c r="D145" s="13"/>
      <c r="F145" s="14"/>
      <c r="K145" s="1"/>
    </row>
    <row r="146" spans="2:11" ht="15" customHeight="1" x14ac:dyDescent="0.2">
      <c r="B146" s="12"/>
      <c r="C146" s="64"/>
      <c r="D146" s="13"/>
      <c r="F146" s="14"/>
      <c r="K146" s="1"/>
    </row>
    <row r="147" spans="2:11" ht="15" customHeight="1" x14ac:dyDescent="0.2">
      <c r="B147" s="12"/>
      <c r="C147" s="64"/>
      <c r="D147" s="13"/>
      <c r="F147" s="14"/>
      <c r="K147" s="1"/>
    </row>
    <row r="148" spans="2:11" ht="15" customHeight="1" x14ac:dyDescent="0.2">
      <c r="B148" s="12"/>
      <c r="C148" s="64"/>
      <c r="D148" s="13">
        <f>IF(C150="medium",0,1)</f>
        <v>1</v>
      </c>
      <c r="F148" s="14"/>
      <c r="K148" s="1"/>
    </row>
    <row r="149" spans="2:11" ht="15" customHeight="1" x14ac:dyDescent="0.2">
      <c r="B149" s="12"/>
      <c r="C149" s="64" t="str">
        <f>IF(D50&gt;44, "High",C150)</f>
        <v>Poor</v>
      </c>
      <c r="D149" s="13">
        <f>IF(C149= "High",0,1)</f>
        <v>1</v>
      </c>
      <c r="F149" s="14"/>
      <c r="K149" s="1"/>
    </row>
    <row r="150" spans="2:11" ht="15" customHeight="1" x14ac:dyDescent="0.2">
      <c r="B150" s="12"/>
      <c r="C150" s="64" t="str">
        <f>IF(D50&gt;27, "Medium",C153)</f>
        <v>Poor</v>
      </c>
      <c r="D150" s="13" t="str">
        <f>IF(D149=1,C150,1)</f>
        <v>Poor</v>
      </c>
      <c r="F150" s="14"/>
      <c r="K150" s="1"/>
    </row>
    <row r="151" spans="2:11" ht="15" customHeight="1" x14ac:dyDescent="0.2">
      <c r="B151" s="12"/>
      <c r="C151" s="64"/>
      <c r="D151" s="13" t="str">
        <f>IF(D149+D148=1,C150,C149)</f>
        <v>Poor</v>
      </c>
      <c r="F151" s="14"/>
      <c r="K151" s="1"/>
    </row>
    <row r="152" spans="2:11" ht="15" customHeight="1" x14ac:dyDescent="0.2">
      <c r="B152" s="12"/>
      <c r="C152" s="64"/>
      <c r="D152" s="13"/>
      <c r="F152" s="14"/>
      <c r="K152" s="1"/>
    </row>
    <row r="153" spans="2:11" ht="15" customHeight="1" x14ac:dyDescent="0.2">
      <c r="B153" s="12"/>
      <c r="C153" s="64" t="s">
        <v>17</v>
      </c>
      <c r="D153" s="13"/>
      <c r="F153" s="13"/>
      <c r="K153" s="1"/>
    </row>
    <row r="154" spans="2:11" ht="15" customHeight="1" x14ac:dyDescent="0.2">
      <c r="F154" s="13"/>
      <c r="K154" s="1"/>
    </row>
  </sheetData>
  <dataValidations count="3">
    <dataValidation type="list" allowBlank="1" showInputMessage="1" showErrorMessage="1" sqref="D22:D31 D39:D46" xr:uid="{EDA149CB-6A06-4B95-A763-70C548919CDE}">
      <formula1>$B$84:$B$86</formula1>
    </dataValidation>
    <dataValidation type="list" allowBlank="1" showInputMessage="1" showErrorMessage="1" sqref="D13:D18" xr:uid="{C963869B-1F2F-4BD3-8A76-252C14B99136}">
      <formula1>$D$84:$D$85</formula1>
    </dataValidation>
    <dataValidation type="list" allowBlank="1" showInputMessage="1" showErrorMessage="1" sqref="D36" xr:uid="{D74CBE87-1866-4221-B702-07E66C74B182}">
      <formula1>$E$84:$E$85</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66BFBF1434F20428F83C67376B771B9" ma:contentTypeVersion="10" ma:contentTypeDescription="Create a new document." ma:contentTypeScope="" ma:versionID="8330be4c3d844f7da0bc796e022eacb4">
  <xsd:schema xmlns:xsd="http://www.w3.org/2001/XMLSchema" xmlns:xs="http://www.w3.org/2001/XMLSchema" xmlns:p="http://schemas.microsoft.com/office/2006/metadata/properties" xmlns:ns2="3b3e9b74-ca92-49d7-98d3-8ae478087f79" xmlns:ns3="8f4ff3fb-37f6-4f96-a533-df4f867a56c3" targetNamespace="http://schemas.microsoft.com/office/2006/metadata/properties" ma:root="true" ma:fieldsID="101ec956244e34e8af33c36949e84515" ns2:_="" ns3:_="">
    <xsd:import namespace="3b3e9b74-ca92-49d7-98d3-8ae478087f79"/>
    <xsd:import namespace="8f4ff3fb-37f6-4f96-a533-df4f867a56c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3e9b74-ca92-49d7-98d3-8ae478087f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f4ff3fb-37f6-4f96-a533-df4f867a56c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CDEFE1-70EC-477E-BD96-093C025223A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44540D5-5718-4802-9B44-6887669AB0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3e9b74-ca92-49d7-98d3-8ae478087f79"/>
    <ds:schemaRef ds:uri="8f4ff3fb-37f6-4f96-a533-df4f867a56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9D89AF2-8540-4A1A-9243-969A809689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Lovmo et al, 2016</vt:lpstr>
      <vt:lpstr>Grigorakis et al, 2016</vt:lpstr>
      <vt:lpstr>Petrie &amp; Ellis, 2006</vt:lpstr>
      <vt:lpstr>Brun et al, 2018</vt:lpstr>
      <vt:lpstr>Van Pommeren et al, 2017</vt:lpstr>
      <vt:lpstr>Kashiwada, 2006</vt:lpstr>
      <vt:lpstr>Abassi et al, 2018</vt:lpstr>
      <vt:lpstr>Akhbarizadeh et al, 2017</vt:lpstr>
      <vt:lpstr>Collard et al, 2017</vt:lpstr>
      <vt:lpstr>Collard et al, 2018</vt:lpstr>
      <vt:lpstr>Empty for field</vt:lpstr>
      <vt:lpstr>Empty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Gouin</dc:creator>
  <cp:lastModifiedBy>LUDOVIC HERMABESSIERE</cp:lastModifiedBy>
  <dcterms:created xsi:type="dcterms:W3CDTF">2020-11-05T09:33:24Z</dcterms:created>
  <dcterms:modified xsi:type="dcterms:W3CDTF">2021-07-14T20:28:13Z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0x010100E66BFBF1434F20428F83C67376B771B9</vt:lpwstr>
  </property>
</Properties>
</file>