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AC_AI_Builds\HR-Analytics\"/>
    </mc:Choice>
  </mc:AlternateContent>
  <xr:revisionPtr revIDLastSave="0" documentId="8_{EE9AE7A3-3A6E-41A6-BB40-B9BA3AF91EB4}" xr6:coauthVersionLast="47" xr6:coauthVersionMax="47" xr10:uidLastSave="{00000000-0000-0000-0000-000000000000}"/>
  <bookViews>
    <workbookView xWindow="1740" yWindow="546" windowWidth="15168" windowHeight="10572" tabRatio="648" firstSheet="2" activeTab="4" xr2:uid="{FCFE19A7-F5E8-4923-99F6-F1CC657F2CA2}"/>
  </bookViews>
  <sheets>
    <sheet name="Formulas" sheetId="1" r:id="rId1"/>
    <sheet name="AI Tactics" sheetId="5" r:id="rId2"/>
    <sheet name="Dashboard" sheetId="6" r:id="rId3"/>
    <sheet name="Example-Data" sheetId="2" r:id="rId4"/>
    <sheet name="Tenure vs. Skill Gap" sheetId="8" r:id="rId5"/>
    <sheet name="Cost-per-Hire" sheetId="9" r:id="rId6"/>
    <sheet name="Example-Engineered-Data" sheetId="7" r:id="rId7"/>
    <sheet name="scrap" sheetId="3" r:id="rId8"/>
  </sheets>
  <calcPr calcId="191029"/>
  <pivotCaches>
    <pivotCache cacheId="0" r:id="rId9"/>
    <pivotCache cacheId="6" r:id="rId10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1" i="7" l="1"/>
  <c r="AB31" i="7"/>
  <c r="AA31" i="7"/>
  <c r="Z31" i="7"/>
  <c r="Y31" i="7"/>
  <c r="X31" i="7"/>
  <c r="W31" i="7"/>
  <c r="V31" i="7"/>
  <c r="AC30" i="7"/>
  <c r="AB30" i="7"/>
  <c r="AA30" i="7"/>
  <c r="Z30" i="7"/>
  <c r="Y30" i="7"/>
  <c r="X30" i="7"/>
  <c r="W30" i="7"/>
  <c r="V30" i="7"/>
  <c r="AC29" i="7"/>
  <c r="AB29" i="7"/>
  <c r="AA29" i="7"/>
  <c r="Z29" i="7"/>
  <c r="Y29" i="7"/>
  <c r="X29" i="7"/>
  <c r="W29" i="7"/>
  <c r="V29" i="7"/>
  <c r="AC28" i="7"/>
  <c r="AB28" i="7"/>
  <c r="AA28" i="7"/>
  <c r="Z28" i="7"/>
  <c r="Y28" i="7"/>
  <c r="X28" i="7"/>
  <c r="W28" i="7"/>
  <c r="V28" i="7"/>
  <c r="AC27" i="7"/>
  <c r="AB27" i="7"/>
  <c r="AA27" i="7"/>
  <c r="Z27" i="7"/>
  <c r="Y27" i="7"/>
  <c r="X27" i="7"/>
  <c r="W27" i="7"/>
  <c r="V27" i="7"/>
  <c r="AC26" i="7"/>
  <c r="AB26" i="7"/>
  <c r="AA26" i="7"/>
  <c r="Z26" i="7"/>
  <c r="Y26" i="7"/>
  <c r="X26" i="7"/>
  <c r="W26" i="7"/>
  <c r="V26" i="7"/>
  <c r="AC25" i="7"/>
  <c r="AB25" i="7"/>
  <c r="AA25" i="7"/>
  <c r="Z25" i="7"/>
  <c r="Y25" i="7"/>
  <c r="X25" i="7"/>
  <c r="W25" i="7"/>
  <c r="V25" i="7"/>
  <c r="AC24" i="7"/>
  <c r="AB24" i="7"/>
  <c r="AA24" i="7"/>
  <c r="Z24" i="7"/>
  <c r="Y24" i="7"/>
  <c r="X24" i="7"/>
  <c r="W24" i="7"/>
  <c r="V24" i="7"/>
  <c r="AC23" i="7"/>
  <c r="AB23" i="7"/>
  <c r="AA23" i="7"/>
  <c r="Z23" i="7"/>
  <c r="Y23" i="7"/>
  <c r="X23" i="7"/>
  <c r="W23" i="7"/>
  <c r="V23" i="7"/>
  <c r="AC22" i="7"/>
  <c r="AB22" i="7"/>
  <c r="AA22" i="7"/>
  <c r="Z22" i="7"/>
  <c r="Y22" i="7"/>
  <c r="X22" i="7"/>
  <c r="W22" i="7"/>
  <c r="V22" i="7"/>
  <c r="AC21" i="7"/>
  <c r="AB21" i="7"/>
  <c r="AA21" i="7"/>
  <c r="Z21" i="7"/>
  <c r="Y21" i="7"/>
  <c r="X21" i="7"/>
  <c r="W21" i="7"/>
  <c r="V21" i="7"/>
  <c r="AC20" i="7"/>
  <c r="AB20" i="7"/>
  <c r="AA20" i="7"/>
  <c r="Z20" i="7"/>
  <c r="Y20" i="7"/>
  <c r="X20" i="7"/>
  <c r="W20" i="7"/>
  <c r="V20" i="7"/>
  <c r="AC19" i="7"/>
  <c r="AB19" i="7"/>
  <c r="AA19" i="7"/>
  <c r="Z19" i="7"/>
  <c r="Y19" i="7"/>
  <c r="X19" i="7"/>
  <c r="W19" i="7"/>
  <c r="V19" i="7"/>
  <c r="AC18" i="7"/>
  <c r="AB18" i="7"/>
  <c r="AA18" i="7"/>
  <c r="Z18" i="7"/>
  <c r="Y18" i="7"/>
  <c r="X18" i="7"/>
  <c r="W18" i="7"/>
  <c r="V18" i="7"/>
  <c r="AC17" i="7"/>
  <c r="AB17" i="7"/>
  <c r="AA17" i="7"/>
  <c r="Z17" i="7"/>
  <c r="Y17" i="7"/>
  <c r="X17" i="7"/>
  <c r="W17" i="7"/>
  <c r="V17" i="7"/>
  <c r="AC16" i="7"/>
  <c r="AB16" i="7"/>
  <c r="AA16" i="7"/>
  <c r="Z16" i="7"/>
  <c r="Y16" i="7"/>
  <c r="X16" i="7"/>
  <c r="W16" i="7"/>
  <c r="V16" i="7"/>
  <c r="AC15" i="7"/>
  <c r="AB15" i="7"/>
  <c r="AA15" i="7"/>
  <c r="Z15" i="7"/>
  <c r="Y15" i="7"/>
  <c r="X15" i="7"/>
  <c r="W15" i="7"/>
  <c r="V15" i="7"/>
  <c r="AC14" i="7"/>
  <c r="AB14" i="7"/>
  <c r="AA14" i="7"/>
  <c r="Z14" i="7"/>
  <c r="Y14" i="7"/>
  <c r="X14" i="7"/>
  <c r="W14" i="7"/>
  <c r="V14" i="7"/>
  <c r="AC13" i="7"/>
  <c r="AB13" i="7"/>
  <c r="AA13" i="7"/>
  <c r="Z13" i="7"/>
  <c r="Y13" i="7"/>
  <c r="X13" i="7"/>
  <c r="W13" i="7"/>
  <c r="V13" i="7"/>
  <c r="AC12" i="7"/>
  <c r="AB12" i="7"/>
  <c r="AA12" i="7"/>
  <c r="Z12" i="7"/>
  <c r="Y12" i="7"/>
  <c r="X12" i="7"/>
  <c r="W12" i="7"/>
  <c r="V12" i="7"/>
  <c r="AC11" i="7"/>
  <c r="AB11" i="7"/>
  <c r="AA11" i="7"/>
  <c r="Z11" i="7"/>
  <c r="Y11" i="7"/>
  <c r="X11" i="7"/>
  <c r="W11" i="7"/>
  <c r="V11" i="7"/>
  <c r="AC10" i="7"/>
  <c r="AB10" i="7"/>
  <c r="AA10" i="7"/>
  <c r="Z10" i="7"/>
  <c r="Y10" i="7"/>
  <c r="X10" i="7"/>
  <c r="W10" i="7"/>
  <c r="V10" i="7"/>
  <c r="AC9" i="7"/>
  <c r="AB9" i="7"/>
  <c r="AA9" i="7"/>
  <c r="Z9" i="7"/>
  <c r="Y9" i="7"/>
  <c r="X9" i="7"/>
  <c r="W9" i="7"/>
  <c r="V9" i="7"/>
  <c r="AC8" i="7"/>
  <c r="AB8" i="7"/>
  <c r="AA8" i="7"/>
  <c r="Z8" i="7"/>
  <c r="Y8" i="7"/>
  <c r="X8" i="7"/>
  <c r="W8" i="7"/>
  <c r="V8" i="7"/>
  <c r="AC7" i="7"/>
  <c r="AB7" i="7"/>
  <c r="AA7" i="7"/>
  <c r="Z7" i="7"/>
  <c r="Y7" i="7"/>
  <c r="X7" i="7"/>
  <c r="W7" i="7"/>
  <c r="V7" i="7"/>
  <c r="AC6" i="7"/>
  <c r="AB6" i="7"/>
  <c r="AA6" i="7"/>
  <c r="Z6" i="7"/>
  <c r="Y6" i="7"/>
  <c r="X6" i="7"/>
  <c r="W6" i="7"/>
  <c r="V6" i="7"/>
  <c r="AC5" i="7"/>
  <c r="AB5" i="7"/>
  <c r="AA5" i="7"/>
  <c r="Z5" i="7"/>
  <c r="Y5" i="7"/>
  <c r="X5" i="7"/>
  <c r="W5" i="7"/>
  <c r="V5" i="7"/>
  <c r="AC4" i="7"/>
  <c r="AB4" i="7"/>
  <c r="AA4" i="7"/>
  <c r="Z4" i="7"/>
  <c r="Y4" i="7"/>
  <c r="X4" i="7"/>
  <c r="W4" i="7"/>
  <c r="V4" i="7"/>
  <c r="AC3" i="7"/>
  <c r="AB3" i="7"/>
  <c r="AA3" i="7"/>
  <c r="Z3" i="7"/>
  <c r="Y3" i="7"/>
  <c r="X3" i="7"/>
  <c r="W3" i="7"/>
  <c r="V3" i="7"/>
  <c r="AC2" i="7"/>
  <c r="AB2" i="7"/>
  <c r="AA2" i="7"/>
  <c r="Z2" i="7"/>
  <c r="Y2" i="7"/>
  <c r="X2" i="7"/>
  <c r="W2" i="7"/>
  <c r="V2" i="7"/>
  <c r="B41" i="2"/>
  <c r="B40" i="2"/>
  <c r="B39" i="2"/>
  <c r="B38" i="2"/>
  <c r="B37" i="2"/>
  <c r="B36" i="2"/>
  <c r="B35" i="2"/>
  <c r="B34" i="2"/>
</calcChain>
</file>

<file path=xl/sharedStrings.xml><?xml version="1.0" encoding="utf-8"?>
<sst xmlns="http://schemas.openxmlformats.org/spreadsheetml/2006/main" count="602" uniqueCount="103">
  <si>
    <t>1. Turnover Rate:</t>
  </si>
  <si>
    <t>2. Engagement Score:</t>
  </si>
  <si>
    <t>3. Cost-Per-Hire:</t>
  </si>
  <si>
    <t>4. Skills Gap Percentage:</t>
  </si>
  <si>
    <t>### AI Applications:</t>
  </si>
  <si>
    <t>1. **Predictive Turnover Analysis:**</t>
  </si>
  <si>
    <t xml:space="preserve">   - Use machine learning models to predict which employees are at a higher risk of leaving based on factors such as performance ratings, tenure, and satisfaction scores.</t>
  </si>
  <si>
    <t>2. **Personalized Learning Recommendations:**</t>
  </si>
  <si>
    <t xml:space="preserve">   - Implement AI algorithms to recommend personalized training programs based on the skills gap, job role, and individual employee characteristics.</t>
  </si>
  <si>
    <t>3. **Job Title Classification:**</t>
  </si>
  <si>
    <t xml:space="preserve">   - Use natural language processing (NLP) to analyze job titles and classify them into broader categories automatically.</t>
  </si>
  <si>
    <t>4. **Employee Engagement Prediction:**</t>
  </si>
  <si>
    <t xml:space="preserve">   - Develop models to predict employee engagement based on factors like job satisfaction, absenteeism, and survey scores.</t>
  </si>
  <si>
    <t>### Data Visualization:</t>
  </si>
  <si>
    <t>1. **Interactive Dashboards:**</t>
  </si>
  <si>
    <t xml:space="preserve">   - Create interactive dashboards using tools like Tableau or Power BI to visualize key HR metrics over time.</t>
  </si>
  <si>
    <t>2. **Heatmaps:**</t>
  </si>
  <si>
    <t xml:space="preserve">   - Use heatmaps to visually represent skills gaps, turnover rates, or engagement scores across different departments or locations.</t>
  </si>
  <si>
    <t>### Data Exploration:</t>
  </si>
  <si>
    <t>1. **Segmentation Analysis:**</t>
  </si>
  <si>
    <t xml:space="preserve">   - Explore the data by segmenting it based on different criteria (e.g., department, gender, city) to identify patterns and trends.</t>
  </si>
  <si>
    <t>2. **Correlation Analysis:**</t>
  </si>
  <si>
    <t xml:space="preserve">   - Investigate correlations between different variables (e.g., engagement scores and performance ratings) to gain insights into potential relationships.</t>
  </si>
  <si>
    <t>Employee ID</t>
  </si>
  <si>
    <t>Employees Left</t>
  </si>
  <si>
    <t>Avg Employees</t>
  </si>
  <si>
    <t>Engaged Employees</t>
  </si>
  <si>
    <t>Recruitment Costs</t>
  </si>
  <si>
    <t>Hires</t>
  </si>
  <si>
    <t>Employees Lacking Skills</t>
  </si>
  <si>
    <t>Gender</t>
  </si>
  <si>
    <t>City</t>
  </si>
  <si>
    <t>Job Title</t>
  </si>
  <si>
    <t>Department</t>
  </si>
  <si>
    <t>Store Location</t>
  </si>
  <si>
    <t>Business Unit</t>
  </si>
  <si>
    <t>Division</t>
  </si>
  <si>
    <t>Age</t>
  </si>
  <si>
    <t>Length of Service</t>
  </si>
  <si>
    <t>Absent Hours</t>
  </si>
  <si>
    <t>Performance Rating</t>
  </si>
  <si>
    <t>Education Level</t>
  </si>
  <si>
    <t>Training Hours</t>
  </si>
  <si>
    <t>Satisfaction Score</t>
  </si>
  <si>
    <t>M</t>
  </si>
  <si>
    <t>NY</t>
  </si>
  <si>
    <t>Manager</t>
  </si>
  <si>
    <t>HR</t>
  </si>
  <si>
    <t>BU1</t>
  </si>
  <si>
    <t>D1</t>
  </si>
  <si>
    <t>Bachelor's</t>
  </si>
  <si>
    <t>F</t>
  </si>
  <si>
    <t>LA</t>
  </si>
  <si>
    <t>Analyst</t>
  </si>
  <si>
    <t>Finance</t>
  </si>
  <si>
    <t>BU2</t>
  </si>
  <si>
    <t>D2</t>
  </si>
  <si>
    <t>Master's</t>
  </si>
  <si>
    <t>SF</t>
  </si>
  <si>
    <t>Engineer</t>
  </si>
  <si>
    <t>IT</t>
  </si>
  <si>
    <t>BU3</t>
  </si>
  <si>
    <t>D3</t>
  </si>
  <si>
    <t>High School</t>
  </si>
  <si>
    <t>Specialist</t>
  </si>
  <si>
    <t>Marketing</t>
  </si>
  <si>
    <t>Associate's</t>
  </si>
  <si>
    <t>Developer</t>
  </si>
  <si>
    <t>PhD</t>
  </si>
  <si>
    <t>5. Retention Rate:</t>
  </si>
  <si>
    <t>6. Average Employee Tenure:</t>
  </si>
  <si>
    <t>7. Absenteeism Rate:</t>
  </si>
  <si>
    <t>8. Diversity Index:</t>
  </si>
  <si>
    <t>Turnover Rate = (Number of Employees Left / Average Number of Employees) * 100</t>
  </si>
  <si>
    <t>Engagement Score = (Number of Engaged Employees / Total Number of Employees) * 100</t>
  </si>
  <si>
    <t>Cost-Per-Hire = Total Recruitment Costs / Number of Hires</t>
  </si>
  <si>
    <t>Skills Gap Percentage = (Number of Employees Lacking Skills / Total Number of Employees) * 100</t>
  </si>
  <si>
    <t>Retention Rate = ((Number of Employees at the End - Number of Employees Left) / Number of Employees at the Start) * 100</t>
  </si>
  <si>
    <t>Average Employee Tenure = (Sum of Length of Service for all Employees) / Number of Employees</t>
  </si>
  <si>
    <t>Absenteeism Rate = (Total Absent Hours / (Total Number of Employees * Work Hours per Employee)) * 100</t>
  </si>
  <si>
    <t>Diversity Index = (Number of Unique Genders / Total Number of Employees) * 100</t>
  </si>
  <si>
    <t>Retention Rate:</t>
  </si>
  <si>
    <t>Average Employee Tenure</t>
  </si>
  <si>
    <t>Absenteeism Rate</t>
  </si>
  <si>
    <t>Diversity Index</t>
  </si>
  <si>
    <t>Turnover Rate:</t>
  </si>
  <si>
    <t>Engagement Score:</t>
  </si>
  <si>
    <t>Cost-Per-Hire:</t>
  </si>
  <si>
    <t>Skills Gap Percentage:</t>
  </si>
  <si>
    <t>Sum of Skills Gap Percentage:</t>
  </si>
  <si>
    <t>Row Labels</t>
  </si>
  <si>
    <t>(blank)</t>
  </si>
  <si>
    <t>Grand Total</t>
  </si>
  <si>
    <t>(All)</t>
  </si>
  <si>
    <t>Column Labels</t>
  </si>
  <si>
    <t>Total Sum of Skills Gap Percentage:</t>
  </si>
  <si>
    <t>Sum of Satisfaction Score</t>
  </si>
  <si>
    <t>Total Sum of Satisfaction Score</t>
  </si>
  <si>
    <t>Sum of Training Hours</t>
  </si>
  <si>
    <t>Total Sum of Training Hours</t>
  </si>
  <si>
    <t>Sum of Avg Employees</t>
  </si>
  <si>
    <t>Total Sum of Avg Employees</t>
  </si>
  <si>
    <t>Sum of Cost-Per-Hire: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</si>
</sst>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2"/>
      <name val="Segoe UI"/>
      <family val="2"/>
    </font>
    <font>
      <sz val="12"/>
      <name val="Segoe UI"/>
      <family val="2"/>
    </font>
    <font>
      <b/>
      <sz val="11"/>
      <color theme="1"/>
      <name val="Calibri"/>
      <family val="2"/>
      <scheme val="minor"/>
    </font>
    <font>
      <sz val="5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2"/>
    </xf>
    <xf numFmtId="0" fontId="3" fillId="0" borderId="0" xfId="0" applyFont="1" applyAlignment="1">
      <alignment vertical="top" wrapText="1"/>
    </xf>
    <xf numFmtId="10" fontId="0" fillId="0" borderId="0" xfId="0" applyNumberFormat="1"/>
    <xf numFmtId="0" fontId="4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[HR-formula-analytics-in-action.xlsx]Tenure vs. Skill Gap!PivotTable1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'Tenure vs. Skill Gap'!$A$4:$A$6</c:f>
              <c:strCache>
                <c:ptCount val="1"/>
                <c:pt idx="0">
                  <c:v>Sum of Skills Gap Percentage: - 463.636363636364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Gap'!$A$7</c:f>
              <c:numCache>
                <c:formatCode>General</c:formatCode>
                <c:ptCount val="1"/>
                <c:pt idx="0">
                  <c:v>0.13861386138613863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3-446F-AF0E-1272E2CDD729}"/>
            </c:ext>
          </c:extLst>
        </c:ser>
        <c:ser>
          <c:idx val="1"/>
          <c:order val="1"/>
          <c:tx>
            <c:strRef>
              <c:f>'Tenure vs. Skill Gap'!$B$4:$B$6</c:f>
              <c:strCache>
                <c:ptCount val="1"/>
                <c:pt idx="0">
                  <c:v>Sum of Skills Gap Percentage: - 469.230769230769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Gap'!$B$7</c:f>
              <c:numCache>
                <c:formatCode>General</c:formatCode>
                <c:ptCount val="1"/>
                <c:pt idx="0">
                  <c:v>0.22321428571428573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3-446F-AF0E-1272E2CDD729}"/>
            </c:ext>
          </c:extLst>
        </c:ser>
        <c:ser>
          <c:idx val="2"/>
          <c:order val="2"/>
          <c:tx>
            <c:strRef>
              <c:f>'Tenure vs. Skill Gap'!$C$4:$C$6</c:f>
              <c:strCache>
                <c:ptCount val="1"/>
                <c:pt idx="0">
                  <c:v>Sum of Skills Gap Percentage: - 476.923076923077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Gap'!$C$7</c:f>
              <c:numCache>
                <c:formatCode>General</c:formatCode>
                <c:ptCount val="1"/>
                <c:pt idx="0">
                  <c:v>0.19130434782608696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3-446F-AF0E-1272E2CDD729}"/>
            </c:ext>
          </c:extLst>
        </c:ser>
        <c:ser>
          <c:idx val="3"/>
          <c:order val="3"/>
          <c:tx>
            <c:strRef>
              <c:f>'Tenure vs. Skill Gap'!$D$4:$D$6</c:f>
              <c:strCache>
                <c:ptCount val="1"/>
                <c:pt idx="0">
                  <c:v>Sum of Skills Gap Percentage: - 481.818181818182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Gap'!$D$7</c:f>
              <c:numCache>
                <c:formatCode>General</c:formatCode>
                <c:ptCount val="1"/>
                <c:pt idx="0">
                  <c:v>0.24299065420560748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3-446F-AF0E-1272E2CDD729}"/>
            </c:ext>
          </c:extLst>
        </c:ser>
        <c:ser>
          <c:idx val="4"/>
          <c:order val="4"/>
          <c:tx>
            <c:strRef>
              <c:f>'Tenure vs. Skill Gap'!$E$4:$E$6</c:f>
              <c:strCache>
                <c:ptCount val="1"/>
                <c:pt idx="0">
                  <c:v>Sum of Skills Gap Percentage: - 483.333333333333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Gap'!$E$7</c:f>
              <c:numCache>
                <c:formatCode>General</c:formatCode>
                <c:ptCount val="1"/>
                <c:pt idx="0">
                  <c:v>0.35238095238095241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73-446F-AF0E-1272E2CDD729}"/>
            </c:ext>
          </c:extLst>
        </c:ser>
        <c:ser>
          <c:idx val="5"/>
          <c:order val="5"/>
          <c:tx>
            <c:strRef>
              <c:f>'Tenure vs. Skill Gap'!$F$4:$F$6</c:f>
              <c:strCache>
                <c:ptCount val="1"/>
                <c:pt idx="0">
                  <c:v>Sum of Skills Gap Percentage: - 484.615384615385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Gap'!$F$7</c:f>
              <c:numCache>
                <c:formatCode>General</c:formatCode>
                <c:ptCount val="1"/>
                <c:pt idx="0">
                  <c:v>0.18103448275862069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73-446F-AF0E-1272E2CDD729}"/>
            </c:ext>
          </c:extLst>
        </c:ser>
        <c:ser>
          <c:idx val="6"/>
          <c:order val="6"/>
          <c:tx>
            <c:strRef>
              <c:f>'Tenure vs. Skill Gap'!$G$4:$G$6</c:f>
              <c:strCache>
                <c:ptCount val="1"/>
                <c:pt idx="0">
                  <c:v>Sum of Skills Gap Percentage: - 490.909090909091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Gap'!$G$7</c:f>
              <c:numCache>
                <c:formatCode>General</c:formatCode>
                <c:ptCount val="1"/>
                <c:pt idx="0">
                  <c:v>0.25454545454545452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73-446F-AF0E-1272E2CDD729}"/>
            </c:ext>
          </c:extLst>
        </c:ser>
        <c:ser>
          <c:idx val="7"/>
          <c:order val="7"/>
          <c:tx>
            <c:strRef>
              <c:f>'Tenure vs. Skill Gap'!$H$4:$H$6</c:f>
              <c:strCache>
                <c:ptCount val="1"/>
                <c:pt idx="0">
                  <c:v>Sum of Skills Gap Percentage: - 491.666666666667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Gap'!$H$7</c:f>
              <c:numCache>
                <c:formatCode>General</c:formatCode>
                <c:ptCount val="1"/>
                <c:pt idx="0">
                  <c:v>0.19607843137254902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73-446F-AF0E-1272E2CDD729}"/>
            </c:ext>
          </c:extLst>
        </c:ser>
        <c:ser>
          <c:idx val="8"/>
          <c:order val="8"/>
          <c:tx>
            <c:strRef>
              <c:f>'Tenure vs. Skill Gap'!$I$4:$I$6</c:f>
              <c:strCache>
                <c:ptCount val="1"/>
                <c:pt idx="0">
                  <c:v>Sum of Skills Gap Percentage: - 500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Gap'!$I$7</c:f>
              <c:numCache>
                <c:formatCode>General</c:formatCode>
                <c:ptCount val="1"/>
                <c:pt idx="0">
                  <c:v>1.1267676767676766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73-446F-AF0E-1272E2CDD729}"/>
            </c:ext>
          </c:extLst>
        </c:ser>
        <c:ser>
          <c:idx val="9"/>
          <c:order val="9"/>
          <c:tx>
            <c:strRef>
              <c:f>'Tenure vs. Skill Gap'!$J$4:$J$6</c:f>
              <c:strCache>
                <c:ptCount val="1"/>
                <c:pt idx="0">
                  <c:v>Sum of Skills Gap Percentage: - 509.090909090909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Gap'!$J$7</c:f>
              <c:numCache>
                <c:formatCode>General</c:formatCode>
                <c:ptCount val="1"/>
                <c:pt idx="0">
                  <c:v>0.24770642201834864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73-446F-AF0E-1272E2CDD729}"/>
            </c:ext>
          </c:extLst>
        </c:ser>
        <c:ser>
          <c:idx val="10"/>
          <c:order val="10"/>
          <c:tx>
            <c:strRef>
              <c:f>'Tenure vs. Skill Gap'!$K$4:$K$6</c:f>
              <c:strCache>
                <c:ptCount val="1"/>
                <c:pt idx="0">
                  <c:v>Sum of Skills Gap Percentage: - 520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Gap'!$K$7</c:f>
              <c:numCache>
                <c:formatCode>General</c:formatCode>
                <c:ptCount val="1"/>
                <c:pt idx="0">
                  <c:v>0.50971055258143549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73-446F-AF0E-1272E2CDD729}"/>
            </c:ext>
          </c:extLst>
        </c:ser>
        <c:ser>
          <c:idx val="11"/>
          <c:order val="11"/>
          <c:tx>
            <c:strRef>
              <c:f>'Tenure vs. Skill Gap'!$L$4:$L$6</c:f>
              <c:strCache>
                <c:ptCount val="1"/>
                <c:pt idx="0">
                  <c:v>Sum of Skills Gap Percentage: - 522.222222222222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Gap'!$L$7</c:f>
              <c:numCache>
                <c:formatCode>General</c:formatCode>
                <c:ptCount val="1"/>
                <c:pt idx="0">
                  <c:v>0.15625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73-446F-AF0E-1272E2CDD729}"/>
            </c:ext>
          </c:extLst>
        </c:ser>
        <c:ser>
          <c:idx val="12"/>
          <c:order val="12"/>
          <c:tx>
            <c:strRef>
              <c:f>'Tenure vs. Skill Gap'!$M$4:$M$6</c:f>
              <c:strCache>
                <c:ptCount val="1"/>
                <c:pt idx="0">
                  <c:v>Sum of Skills Gap Percentage: - 530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Gap'!$M$7</c:f>
              <c:numCache>
                <c:formatCode>General</c:formatCode>
                <c:ptCount val="1"/>
                <c:pt idx="0">
                  <c:v>0.13402061855670103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73-446F-AF0E-1272E2CDD729}"/>
            </c:ext>
          </c:extLst>
        </c:ser>
        <c:ser>
          <c:idx val="13"/>
          <c:order val="13"/>
          <c:tx>
            <c:strRef>
              <c:f>'Tenure vs. Skill Gap'!$N$4:$N$6</c:f>
              <c:strCache>
                <c:ptCount val="1"/>
                <c:pt idx="0">
                  <c:v>Sum of Skills Gap Percentage: - 533.333333333333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Gap'!$N$7</c:f>
              <c:numCache>
                <c:formatCode>General</c:formatCode>
                <c:ptCount val="1"/>
                <c:pt idx="0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73-446F-AF0E-1272E2CDD729}"/>
            </c:ext>
          </c:extLst>
        </c:ser>
        <c:ser>
          <c:idx val="14"/>
          <c:order val="14"/>
          <c:tx>
            <c:strRef>
              <c:f>'Tenure vs. Skill Gap'!$O$4:$O$6</c:f>
              <c:strCache>
                <c:ptCount val="1"/>
                <c:pt idx="0">
                  <c:v>Sum of Skills Gap Percentage: - 540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Gap'!$O$7</c:f>
              <c:numCache>
                <c:formatCode>General</c:formatCode>
                <c:ptCount val="1"/>
                <c:pt idx="0">
                  <c:v>0.19642857142857142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73-446F-AF0E-1272E2CDD729}"/>
            </c:ext>
          </c:extLst>
        </c:ser>
        <c:ser>
          <c:idx val="15"/>
          <c:order val="15"/>
          <c:tx>
            <c:strRef>
              <c:f>'Tenure vs. Skill Gap'!$P$4:$P$6</c:f>
              <c:strCache>
                <c:ptCount val="1"/>
                <c:pt idx="0">
                  <c:v>Sum of Skills Gap Percentage: - 544.444444444444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Gap'!$P$7</c:f>
              <c:numCache>
                <c:formatCode>General</c:formatCode>
                <c:ptCount val="1"/>
                <c:pt idx="0">
                  <c:v>0.33673469387755101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73-446F-AF0E-1272E2CDD729}"/>
            </c:ext>
          </c:extLst>
        </c:ser>
        <c:ser>
          <c:idx val="16"/>
          <c:order val="16"/>
          <c:tx>
            <c:strRef>
              <c:f>'Tenure vs. Skill Gap'!$Q$4:$Q$6</c:f>
              <c:strCache>
                <c:ptCount val="1"/>
                <c:pt idx="0">
                  <c:v>Sum of Skills Gap Percentage: - 555.555555555556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Gap'!$Q$7</c:f>
              <c:numCache>
                <c:formatCode>General</c:formatCode>
                <c:ptCount val="1"/>
                <c:pt idx="0">
                  <c:v>0.34993499349934992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73-446F-AF0E-1272E2CDD729}"/>
            </c:ext>
          </c:extLst>
        </c:ser>
        <c:ser>
          <c:idx val="17"/>
          <c:order val="17"/>
          <c:tx>
            <c:strRef>
              <c:f>'Tenure vs. Skill Gap'!$R$4:$R$6</c:f>
              <c:strCache>
                <c:ptCount val="1"/>
                <c:pt idx="0">
                  <c:v>Sum of Skills Gap Percentage: - 560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Gap'!$R$7</c:f>
              <c:numCache>
                <c:formatCode>General</c:formatCode>
                <c:ptCount val="1"/>
                <c:pt idx="0">
                  <c:v>0.22115384615384615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73-446F-AF0E-1272E2CDD729}"/>
            </c:ext>
          </c:extLst>
        </c:ser>
        <c:ser>
          <c:idx val="18"/>
          <c:order val="18"/>
          <c:tx>
            <c:strRef>
              <c:f>'Tenure vs. Skill Gap'!$S$4:$S$6</c:f>
              <c:strCache>
                <c:ptCount val="1"/>
                <c:pt idx="0">
                  <c:v>Sum of Skills Gap Percentage: - 562.5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Gap'!$S$7</c:f>
              <c:numCache>
                <c:formatCode>General</c:formatCode>
                <c:ptCount val="1"/>
                <c:pt idx="0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73-446F-AF0E-1272E2CDD729}"/>
            </c:ext>
          </c:extLst>
        </c:ser>
        <c:ser>
          <c:idx val="19"/>
          <c:order val="19"/>
          <c:tx>
            <c:strRef>
              <c:f>'Tenure vs. Skill Gap'!$T$4:$T$6</c:f>
              <c:strCache>
                <c:ptCount val="1"/>
                <c:pt idx="0">
                  <c:v>Sum of Skills Gap Percentage: - 575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Gap'!$T$7</c:f>
              <c:numCache>
                <c:formatCode>General</c:formatCode>
                <c:ptCount val="1"/>
                <c:pt idx="0">
                  <c:v>0.20618556701030927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73-446F-AF0E-1272E2CDD729}"/>
            </c:ext>
          </c:extLst>
        </c:ser>
        <c:ser>
          <c:idx val="20"/>
          <c:order val="20"/>
          <c:tx>
            <c:strRef>
              <c:f>'Tenure vs. Skill Gap'!$U$4:$U$6</c:f>
              <c:strCache>
                <c:ptCount val="1"/>
                <c:pt idx="0">
                  <c:v>Sum of Skills Gap Percentage: - 600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Gap'!$U$7</c:f>
              <c:numCache>
                <c:formatCode>General</c:formatCode>
                <c:ptCount val="1"/>
                <c:pt idx="0">
                  <c:v>0.20212765957446807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73-446F-AF0E-1272E2CDD729}"/>
            </c:ext>
          </c:extLst>
        </c:ser>
        <c:ser>
          <c:idx val="21"/>
          <c:order val="21"/>
          <c:tx>
            <c:strRef>
              <c:f>'Tenure vs. Skill Gap'!$V$4:$V$6</c:f>
              <c:strCache>
                <c:ptCount val="1"/>
                <c:pt idx="0">
                  <c:v>Sum of Skills Gap Percentage: - (blank)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Gap'!$V$7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5-A373-446F-AF0E-1272E2CDD729}"/>
            </c:ext>
          </c:extLst>
        </c:ser>
        <c:ser>
          <c:idx val="22"/>
          <c:order val="22"/>
          <c:tx>
            <c:strRef>
              <c:f>'Tenure vs. Skill Gap'!$W$4:$W$6</c:f>
              <c:strCache>
                <c:ptCount val="1"/>
                <c:pt idx="0">
                  <c:v>Sum of Satisfaction Score - 463.636363636364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Gap'!$W$7</c:f>
              <c:numCache>
                <c:formatCode>General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373-446F-AF0E-1272E2CDD729}"/>
            </c:ext>
          </c:extLst>
        </c:ser>
        <c:ser>
          <c:idx val="23"/>
          <c:order val="23"/>
          <c:tx>
            <c:strRef>
              <c:f>'Tenure vs. Skill Gap'!$X$4:$X$6</c:f>
              <c:strCache>
                <c:ptCount val="1"/>
                <c:pt idx="0">
                  <c:v>Sum of Satisfaction Score - 469.230769230769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Gap'!$X$7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373-446F-AF0E-1272E2CDD729}"/>
            </c:ext>
          </c:extLst>
        </c:ser>
        <c:ser>
          <c:idx val="24"/>
          <c:order val="24"/>
          <c:tx>
            <c:strRef>
              <c:f>'Tenure vs. Skill Gap'!$Y$4:$Y$6</c:f>
              <c:strCache>
                <c:ptCount val="1"/>
                <c:pt idx="0">
                  <c:v>Sum of Satisfaction Score - 476.923076923077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Gap'!$Y$7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373-446F-AF0E-1272E2CDD729}"/>
            </c:ext>
          </c:extLst>
        </c:ser>
        <c:ser>
          <c:idx val="25"/>
          <c:order val="25"/>
          <c:tx>
            <c:strRef>
              <c:f>'Tenure vs. Skill Gap'!$Z$4:$Z$6</c:f>
              <c:strCache>
                <c:ptCount val="1"/>
                <c:pt idx="0">
                  <c:v>Sum of Satisfaction Score - 481.818181818182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Gap'!$Z$7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373-446F-AF0E-1272E2CDD729}"/>
            </c:ext>
          </c:extLst>
        </c:ser>
        <c:ser>
          <c:idx val="26"/>
          <c:order val="26"/>
          <c:tx>
            <c:strRef>
              <c:f>'Tenure vs. Skill Gap'!$AA$4:$AA$6</c:f>
              <c:strCache>
                <c:ptCount val="1"/>
                <c:pt idx="0">
                  <c:v>Sum of Satisfaction Score - 483.333333333333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Gap'!$AA$7</c:f>
              <c:numCache>
                <c:formatCode>General</c:formatCode>
                <c:ptCount val="1"/>
                <c:pt idx="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373-446F-AF0E-1272E2CDD729}"/>
            </c:ext>
          </c:extLst>
        </c:ser>
        <c:ser>
          <c:idx val="27"/>
          <c:order val="27"/>
          <c:tx>
            <c:strRef>
              <c:f>'Tenure vs. Skill Gap'!$AB$4:$AB$6</c:f>
              <c:strCache>
                <c:ptCount val="1"/>
                <c:pt idx="0">
                  <c:v>Sum of Satisfaction Score - 484.615384615385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Gap'!$AB$7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373-446F-AF0E-1272E2CDD729}"/>
            </c:ext>
          </c:extLst>
        </c:ser>
        <c:ser>
          <c:idx val="28"/>
          <c:order val="28"/>
          <c:tx>
            <c:strRef>
              <c:f>'Tenure vs. Skill Gap'!$AC$4:$AC$6</c:f>
              <c:strCache>
                <c:ptCount val="1"/>
                <c:pt idx="0">
                  <c:v>Sum of Satisfaction Score - 490.909090909091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Gap'!$AC$7</c:f>
              <c:numCache>
                <c:formatCode>General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373-446F-AF0E-1272E2CDD729}"/>
            </c:ext>
          </c:extLst>
        </c:ser>
        <c:ser>
          <c:idx val="29"/>
          <c:order val="29"/>
          <c:tx>
            <c:strRef>
              <c:f>'Tenure vs. Skill Gap'!$AD$4:$AD$6</c:f>
              <c:strCache>
                <c:ptCount val="1"/>
                <c:pt idx="0">
                  <c:v>Sum of Satisfaction Score - 491.666666666667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Gap'!$AD$7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373-446F-AF0E-1272E2CDD729}"/>
            </c:ext>
          </c:extLst>
        </c:ser>
        <c:ser>
          <c:idx val="30"/>
          <c:order val="30"/>
          <c:tx>
            <c:strRef>
              <c:f>'Tenure vs. Skill Gap'!$AE$4:$AE$6</c:f>
              <c:strCache>
                <c:ptCount val="1"/>
                <c:pt idx="0">
                  <c:v>Sum of Satisfaction Score - 500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Gap'!$AE$7</c:f>
              <c:numCache>
                <c:formatCode>General</c:formatCode>
                <c:ptCount val="1"/>
                <c:pt idx="0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373-446F-AF0E-1272E2CDD729}"/>
            </c:ext>
          </c:extLst>
        </c:ser>
        <c:ser>
          <c:idx val="31"/>
          <c:order val="31"/>
          <c:tx>
            <c:strRef>
              <c:f>'Tenure vs. Skill Gap'!$AF$4:$AF$6</c:f>
              <c:strCache>
                <c:ptCount val="1"/>
                <c:pt idx="0">
                  <c:v>Sum of Satisfaction Score - 509.090909090909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Gap'!$AF$7</c:f>
              <c:numCache>
                <c:formatCode>General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373-446F-AF0E-1272E2CDD729}"/>
            </c:ext>
          </c:extLst>
        </c:ser>
        <c:ser>
          <c:idx val="32"/>
          <c:order val="32"/>
          <c:tx>
            <c:strRef>
              <c:f>'Tenure vs. Skill Gap'!$AG$4:$AG$6</c:f>
              <c:strCache>
                <c:ptCount val="1"/>
                <c:pt idx="0">
                  <c:v>Sum of Satisfaction Score - 520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Gap'!$AG$7</c:f>
              <c:numCache>
                <c:formatCode>General</c:formatCode>
                <c:ptCount val="1"/>
                <c:pt idx="0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373-446F-AF0E-1272E2CDD729}"/>
            </c:ext>
          </c:extLst>
        </c:ser>
        <c:ser>
          <c:idx val="33"/>
          <c:order val="33"/>
          <c:tx>
            <c:strRef>
              <c:f>'Tenure vs. Skill Gap'!$AH$4:$AH$6</c:f>
              <c:strCache>
                <c:ptCount val="1"/>
                <c:pt idx="0">
                  <c:v>Sum of Satisfaction Score - 522.222222222222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Gap'!$AH$7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373-446F-AF0E-1272E2CDD729}"/>
            </c:ext>
          </c:extLst>
        </c:ser>
        <c:ser>
          <c:idx val="34"/>
          <c:order val="34"/>
          <c:tx>
            <c:strRef>
              <c:f>'Tenure vs. Skill Gap'!$AI$4:$AI$6</c:f>
              <c:strCache>
                <c:ptCount val="1"/>
                <c:pt idx="0">
                  <c:v>Sum of Satisfaction Score - 530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Gap'!$AI$7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373-446F-AF0E-1272E2CDD729}"/>
            </c:ext>
          </c:extLst>
        </c:ser>
        <c:ser>
          <c:idx val="35"/>
          <c:order val="35"/>
          <c:tx>
            <c:strRef>
              <c:f>'Tenure vs. Skill Gap'!$AJ$4:$AJ$6</c:f>
              <c:strCache>
                <c:ptCount val="1"/>
                <c:pt idx="0">
                  <c:v>Sum of Satisfaction Score - 533.333333333333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Gap'!$AJ$7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373-446F-AF0E-1272E2CDD729}"/>
            </c:ext>
          </c:extLst>
        </c:ser>
        <c:ser>
          <c:idx val="36"/>
          <c:order val="36"/>
          <c:tx>
            <c:strRef>
              <c:f>'Tenure vs. Skill Gap'!$AK$4:$AK$6</c:f>
              <c:strCache>
                <c:ptCount val="1"/>
                <c:pt idx="0">
                  <c:v>Sum of Satisfaction Score - 540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Gap'!$AK$7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373-446F-AF0E-1272E2CDD729}"/>
            </c:ext>
          </c:extLst>
        </c:ser>
        <c:ser>
          <c:idx val="37"/>
          <c:order val="37"/>
          <c:tx>
            <c:strRef>
              <c:f>'Tenure vs. Skill Gap'!$AL$4:$AL$6</c:f>
              <c:strCache>
                <c:ptCount val="1"/>
                <c:pt idx="0">
                  <c:v>Sum of Satisfaction Score - 544.444444444444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Gap'!$AL$7</c:f>
              <c:numCache>
                <c:formatCode>General</c:formatCode>
                <c:ptCount val="1"/>
                <c:pt idx="0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373-446F-AF0E-1272E2CDD729}"/>
            </c:ext>
          </c:extLst>
        </c:ser>
        <c:ser>
          <c:idx val="38"/>
          <c:order val="38"/>
          <c:tx>
            <c:strRef>
              <c:f>'Tenure vs. Skill Gap'!$AM$4:$AM$6</c:f>
              <c:strCache>
                <c:ptCount val="1"/>
                <c:pt idx="0">
                  <c:v>Sum of Satisfaction Score - 555.555555555556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Gap'!$AM$7</c:f>
              <c:numCache>
                <c:formatCode>General</c:formatCode>
                <c:ptCount val="1"/>
                <c:pt idx="0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373-446F-AF0E-1272E2CDD729}"/>
            </c:ext>
          </c:extLst>
        </c:ser>
        <c:ser>
          <c:idx val="39"/>
          <c:order val="39"/>
          <c:tx>
            <c:strRef>
              <c:f>'Tenure vs. Skill Gap'!$AN$4:$AN$6</c:f>
              <c:strCache>
                <c:ptCount val="1"/>
                <c:pt idx="0">
                  <c:v>Sum of Satisfaction Score - 560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Gap'!$AN$7</c:f>
              <c:numCache>
                <c:formatCode>General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373-446F-AF0E-1272E2CDD729}"/>
            </c:ext>
          </c:extLst>
        </c:ser>
        <c:ser>
          <c:idx val="40"/>
          <c:order val="40"/>
          <c:tx>
            <c:strRef>
              <c:f>'Tenure vs. Skill Gap'!$AO$4:$AO$6</c:f>
              <c:strCache>
                <c:ptCount val="1"/>
                <c:pt idx="0">
                  <c:v>Sum of Satisfaction Score - 562.5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Gap'!$AO$7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373-446F-AF0E-1272E2CDD729}"/>
            </c:ext>
          </c:extLst>
        </c:ser>
        <c:ser>
          <c:idx val="41"/>
          <c:order val="41"/>
          <c:tx>
            <c:strRef>
              <c:f>'Tenure vs. Skill Gap'!$AP$4:$AP$6</c:f>
              <c:strCache>
                <c:ptCount val="1"/>
                <c:pt idx="0">
                  <c:v>Sum of Satisfaction Score - 575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Gap'!$AP$7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373-446F-AF0E-1272E2CDD729}"/>
            </c:ext>
          </c:extLst>
        </c:ser>
        <c:ser>
          <c:idx val="42"/>
          <c:order val="42"/>
          <c:tx>
            <c:strRef>
              <c:f>'Tenure vs. Skill Gap'!$AQ$4:$AQ$6</c:f>
              <c:strCache>
                <c:ptCount val="1"/>
                <c:pt idx="0">
                  <c:v>Sum of Satisfaction Score - 600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Gap'!$AQ$7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373-446F-AF0E-1272E2CDD729}"/>
            </c:ext>
          </c:extLst>
        </c:ser>
        <c:ser>
          <c:idx val="43"/>
          <c:order val="43"/>
          <c:tx>
            <c:strRef>
              <c:f>'Tenure vs. Skill Gap'!$AR$4:$AR$6</c:f>
              <c:strCache>
                <c:ptCount val="1"/>
                <c:pt idx="0">
                  <c:v>Sum of Satisfaction Score - (blank)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Gap'!$AR$7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B-A373-446F-AF0E-1272E2CDD729}"/>
            </c:ext>
          </c:extLst>
        </c:ser>
        <c:ser>
          <c:idx val="44"/>
          <c:order val="44"/>
          <c:tx>
            <c:strRef>
              <c:f>'Tenure vs. Skill Gap'!$AS$4:$AS$6</c:f>
              <c:strCache>
                <c:ptCount val="1"/>
                <c:pt idx="0">
                  <c:v>Sum of Training Hours - 463.636363636364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Gap'!$AS$7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373-446F-AF0E-1272E2CDD729}"/>
            </c:ext>
          </c:extLst>
        </c:ser>
        <c:ser>
          <c:idx val="45"/>
          <c:order val="45"/>
          <c:tx>
            <c:strRef>
              <c:f>'Tenure vs. Skill Gap'!$AT$4:$AT$6</c:f>
              <c:strCache>
                <c:ptCount val="1"/>
                <c:pt idx="0">
                  <c:v>Sum of Training Hours - 469.230769230769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Gap'!$AT$7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373-446F-AF0E-1272E2CDD729}"/>
            </c:ext>
          </c:extLst>
        </c:ser>
        <c:ser>
          <c:idx val="46"/>
          <c:order val="46"/>
          <c:tx>
            <c:strRef>
              <c:f>'Tenure vs. Skill Gap'!$AU$4:$AU$6</c:f>
              <c:strCache>
                <c:ptCount val="1"/>
                <c:pt idx="0">
                  <c:v>Sum of Training Hours - 476.923076923077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Gap'!$AU$7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373-446F-AF0E-1272E2CDD729}"/>
            </c:ext>
          </c:extLst>
        </c:ser>
        <c:ser>
          <c:idx val="47"/>
          <c:order val="47"/>
          <c:tx>
            <c:strRef>
              <c:f>'Tenure vs. Skill Gap'!$AV$4:$AV$6</c:f>
              <c:strCache>
                <c:ptCount val="1"/>
                <c:pt idx="0">
                  <c:v>Sum of Training Hours - 481.818181818182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Gap'!$AV$7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373-446F-AF0E-1272E2CDD729}"/>
            </c:ext>
          </c:extLst>
        </c:ser>
        <c:ser>
          <c:idx val="48"/>
          <c:order val="48"/>
          <c:tx>
            <c:strRef>
              <c:f>'Tenure vs. Skill Gap'!$AW$4:$AW$6</c:f>
              <c:strCache>
                <c:ptCount val="1"/>
                <c:pt idx="0">
                  <c:v>Sum of Training Hours - 483.333333333333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Gap'!$AW$7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373-446F-AF0E-1272E2CDD729}"/>
            </c:ext>
          </c:extLst>
        </c:ser>
        <c:ser>
          <c:idx val="49"/>
          <c:order val="49"/>
          <c:tx>
            <c:strRef>
              <c:f>'Tenure vs. Skill Gap'!$AX$4:$AX$6</c:f>
              <c:strCache>
                <c:ptCount val="1"/>
                <c:pt idx="0">
                  <c:v>Sum of Training Hours - 484.615384615385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Gap'!$AX$7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373-446F-AF0E-1272E2CDD729}"/>
            </c:ext>
          </c:extLst>
        </c:ser>
        <c:ser>
          <c:idx val="50"/>
          <c:order val="50"/>
          <c:tx>
            <c:strRef>
              <c:f>'Tenure vs. Skill Gap'!$AY$4:$AY$6</c:f>
              <c:strCache>
                <c:ptCount val="1"/>
                <c:pt idx="0">
                  <c:v>Sum of Training Hours - 490.909090909091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Gap'!$AY$7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373-446F-AF0E-1272E2CDD729}"/>
            </c:ext>
          </c:extLst>
        </c:ser>
        <c:ser>
          <c:idx val="51"/>
          <c:order val="51"/>
          <c:tx>
            <c:strRef>
              <c:f>'Tenure vs. Skill Gap'!$AZ$4:$AZ$6</c:f>
              <c:strCache>
                <c:ptCount val="1"/>
                <c:pt idx="0">
                  <c:v>Sum of Training Hours - 491.666666666667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Gap'!$AZ$7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373-446F-AF0E-1272E2CDD729}"/>
            </c:ext>
          </c:extLst>
        </c:ser>
        <c:ser>
          <c:idx val="52"/>
          <c:order val="52"/>
          <c:tx>
            <c:strRef>
              <c:f>'Tenure vs. Skill Gap'!$BA$4:$BA$6</c:f>
              <c:strCache>
                <c:ptCount val="1"/>
                <c:pt idx="0">
                  <c:v>Sum of Training Hours - 500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Gap'!$BA$7</c:f>
              <c:numCache>
                <c:formatCode>General</c:formatCode>
                <c:ptCount val="1"/>
                <c:pt idx="0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373-446F-AF0E-1272E2CDD729}"/>
            </c:ext>
          </c:extLst>
        </c:ser>
        <c:ser>
          <c:idx val="53"/>
          <c:order val="53"/>
          <c:tx>
            <c:strRef>
              <c:f>'Tenure vs. Skill Gap'!$BB$4:$BB$6</c:f>
              <c:strCache>
                <c:ptCount val="1"/>
                <c:pt idx="0">
                  <c:v>Sum of Training Hours - 509.090909090909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Gap'!$BB$7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373-446F-AF0E-1272E2CDD729}"/>
            </c:ext>
          </c:extLst>
        </c:ser>
        <c:ser>
          <c:idx val="54"/>
          <c:order val="54"/>
          <c:tx>
            <c:strRef>
              <c:f>'Tenure vs. Skill Gap'!$BC$4:$BC$6</c:f>
              <c:strCache>
                <c:ptCount val="1"/>
                <c:pt idx="0">
                  <c:v>Sum of Training Hours - 520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Gap'!$BC$7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373-446F-AF0E-1272E2CDD729}"/>
            </c:ext>
          </c:extLst>
        </c:ser>
        <c:ser>
          <c:idx val="55"/>
          <c:order val="55"/>
          <c:tx>
            <c:strRef>
              <c:f>'Tenure vs. Skill Gap'!$BD$4:$BD$6</c:f>
              <c:strCache>
                <c:ptCount val="1"/>
                <c:pt idx="0">
                  <c:v>Sum of Training Hours - 522.222222222222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Gap'!$BD$7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373-446F-AF0E-1272E2CDD729}"/>
            </c:ext>
          </c:extLst>
        </c:ser>
        <c:ser>
          <c:idx val="56"/>
          <c:order val="56"/>
          <c:tx>
            <c:strRef>
              <c:f>'Tenure vs. Skill Gap'!$BE$4:$BE$6</c:f>
              <c:strCache>
                <c:ptCount val="1"/>
                <c:pt idx="0">
                  <c:v>Sum of Training Hours - 530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Gap'!$BE$7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373-446F-AF0E-1272E2CDD729}"/>
            </c:ext>
          </c:extLst>
        </c:ser>
        <c:ser>
          <c:idx val="57"/>
          <c:order val="57"/>
          <c:tx>
            <c:strRef>
              <c:f>'Tenure vs. Skill Gap'!$BF$4:$BF$6</c:f>
              <c:strCache>
                <c:ptCount val="1"/>
                <c:pt idx="0">
                  <c:v>Sum of Training Hours - 533.333333333333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Gap'!$BF$7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373-446F-AF0E-1272E2CDD729}"/>
            </c:ext>
          </c:extLst>
        </c:ser>
        <c:ser>
          <c:idx val="58"/>
          <c:order val="58"/>
          <c:tx>
            <c:strRef>
              <c:f>'Tenure vs. Skill Gap'!$BG$4:$BG$6</c:f>
              <c:strCache>
                <c:ptCount val="1"/>
                <c:pt idx="0">
                  <c:v>Sum of Training Hours - 540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Gap'!$BG$7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373-446F-AF0E-1272E2CDD729}"/>
            </c:ext>
          </c:extLst>
        </c:ser>
        <c:ser>
          <c:idx val="59"/>
          <c:order val="59"/>
          <c:tx>
            <c:strRef>
              <c:f>'Tenure vs. Skill Gap'!$BH$4:$BH$6</c:f>
              <c:strCache>
                <c:ptCount val="1"/>
                <c:pt idx="0">
                  <c:v>Sum of Training Hours - 544.444444444444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Gap'!$BH$7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373-446F-AF0E-1272E2CDD729}"/>
            </c:ext>
          </c:extLst>
        </c:ser>
        <c:ser>
          <c:idx val="60"/>
          <c:order val="60"/>
          <c:tx>
            <c:strRef>
              <c:f>'Tenure vs. Skill Gap'!$BI$4:$BI$6</c:f>
              <c:strCache>
                <c:ptCount val="1"/>
                <c:pt idx="0">
                  <c:v>Sum of Training Hours - 555.555555555556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Gap'!$BI$7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373-446F-AF0E-1272E2CDD729}"/>
            </c:ext>
          </c:extLst>
        </c:ser>
        <c:ser>
          <c:idx val="61"/>
          <c:order val="61"/>
          <c:tx>
            <c:strRef>
              <c:f>'Tenure vs. Skill Gap'!$BJ$4:$BJ$6</c:f>
              <c:strCache>
                <c:ptCount val="1"/>
                <c:pt idx="0">
                  <c:v>Sum of Training Hours - 560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Gap'!$BJ$7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373-446F-AF0E-1272E2CDD729}"/>
            </c:ext>
          </c:extLst>
        </c:ser>
        <c:ser>
          <c:idx val="62"/>
          <c:order val="62"/>
          <c:tx>
            <c:strRef>
              <c:f>'Tenure vs. Skill Gap'!$BK$4:$BK$6</c:f>
              <c:strCache>
                <c:ptCount val="1"/>
                <c:pt idx="0">
                  <c:v>Sum of Training Hours - 562.5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Gap'!$BK$7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373-446F-AF0E-1272E2CDD729}"/>
            </c:ext>
          </c:extLst>
        </c:ser>
        <c:ser>
          <c:idx val="63"/>
          <c:order val="63"/>
          <c:tx>
            <c:strRef>
              <c:f>'Tenure vs. Skill Gap'!$BL$4:$BL$6</c:f>
              <c:strCache>
                <c:ptCount val="1"/>
                <c:pt idx="0">
                  <c:v>Sum of Training Hours - 575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Gap'!$BL$7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373-446F-AF0E-1272E2CDD729}"/>
            </c:ext>
          </c:extLst>
        </c:ser>
        <c:ser>
          <c:idx val="64"/>
          <c:order val="64"/>
          <c:tx>
            <c:strRef>
              <c:f>'Tenure vs. Skill Gap'!$BM$4:$BM$6</c:f>
              <c:strCache>
                <c:ptCount val="1"/>
                <c:pt idx="0">
                  <c:v>Sum of Training Hours - 600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Gap'!$BM$7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373-446F-AF0E-1272E2CDD729}"/>
            </c:ext>
          </c:extLst>
        </c:ser>
        <c:ser>
          <c:idx val="65"/>
          <c:order val="65"/>
          <c:tx>
            <c:strRef>
              <c:f>'Tenure vs. Skill Gap'!$BN$4:$BN$6</c:f>
              <c:strCache>
                <c:ptCount val="1"/>
                <c:pt idx="0">
                  <c:v>Sum of Training Hours - (blank)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Gap'!$BN$7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1-A373-446F-AF0E-1272E2CDD729}"/>
            </c:ext>
          </c:extLst>
        </c:ser>
        <c:ser>
          <c:idx val="66"/>
          <c:order val="66"/>
          <c:tx>
            <c:strRef>
              <c:f>'Tenure vs. Skill Gap'!$BO$4:$BO$6</c:f>
              <c:strCache>
                <c:ptCount val="1"/>
                <c:pt idx="0">
                  <c:v>Sum of Avg Employees - 463.636363636364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Gap'!$BO$7</c:f>
              <c:numCache>
                <c:formatCode>General</c:formatCode>
                <c:ptCount val="1"/>
                <c:pt idx="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373-446F-AF0E-1272E2CDD729}"/>
            </c:ext>
          </c:extLst>
        </c:ser>
        <c:ser>
          <c:idx val="67"/>
          <c:order val="67"/>
          <c:tx>
            <c:strRef>
              <c:f>'Tenure vs. Skill Gap'!$BP$4:$BP$6</c:f>
              <c:strCache>
                <c:ptCount val="1"/>
                <c:pt idx="0">
                  <c:v>Sum of Avg Employees - 469.230769230769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Gap'!$BP$7</c:f>
              <c:numCache>
                <c:formatCode>General</c:formatCode>
                <c:ptCount val="1"/>
                <c:pt idx="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373-446F-AF0E-1272E2CDD729}"/>
            </c:ext>
          </c:extLst>
        </c:ser>
        <c:ser>
          <c:idx val="68"/>
          <c:order val="68"/>
          <c:tx>
            <c:strRef>
              <c:f>'Tenure vs. Skill Gap'!$BQ$4:$BQ$6</c:f>
              <c:strCache>
                <c:ptCount val="1"/>
                <c:pt idx="0">
                  <c:v>Sum of Avg Employees - 476.923076923077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Gap'!$BQ$7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373-446F-AF0E-1272E2CDD729}"/>
            </c:ext>
          </c:extLst>
        </c:ser>
        <c:ser>
          <c:idx val="69"/>
          <c:order val="69"/>
          <c:tx>
            <c:strRef>
              <c:f>'Tenure vs. Skill Gap'!$BR$4:$BR$6</c:f>
              <c:strCache>
                <c:ptCount val="1"/>
                <c:pt idx="0">
                  <c:v>Sum of Avg Employees - 481.818181818182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Gap'!$BR$7</c:f>
              <c:numCache>
                <c:formatCode>General</c:formatCode>
                <c:ptCount val="1"/>
                <c:pt idx="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373-446F-AF0E-1272E2CDD729}"/>
            </c:ext>
          </c:extLst>
        </c:ser>
        <c:ser>
          <c:idx val="70"/>
          <c:order val="70"/>
          <c:tx>
            <c:strRef>
              <c:f>'Tenure vs. Skill Gap'!$BS$4:$BS$6</c:f>
              <c:strCache>
                <c:ptCount val="1"/>
                <c:pt idx="0">
                  <c:v>Sum of Avg Employees - 483.333333333333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Gap'!$BS$7</c:f>
              <c:numCache>
                <c:formatCode>General</c:formatCode>
                <c:ptCount val="1"/>
                <c:pt idx="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373-446F-AF0E-1272E2CDD729}"/>
            </c:ext>
          </c:extLst>
        </c:ser>
        <c:ser>
          <c:idx val="71"/>
          <c:order val="71"/>
          <c:tx>
            <c:strRef>
              <c:f>'Tenure vs. Skill Gap'!$BT$4:$BT$6</c:f>
              <c:strCache>
                <c:ptCount val="1"/>
                <c:pt idx="0">
                  <c:v>Sum of Avg Employees - 484.615384615385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Gap'!$BT$7</c:f>
              <c:numCache>
                <c:formatCode>General</c:formatCode>
                <c:ptCount val="1"/>
                <c:pt idx="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373-446F-AF0E-1272E2CDD729}"/>
            </c:ext>
          </c:extLst>
        </c:ser>
        <c:ser>
          <c:idx val="72"/>
          <c:order val="72"/>
          <c:tx>
            <c:strRef>
              <c:f>'Tenure vs. Skill Gap'!$BU$4:$BU$6</c:f>
              <c:strCache>
                <c:ptCount val="1"/>
                <c:pt idx="0">
                  <c:v>Sum of Avg Employees - 490.909090909091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Gap'!$BU$7</c:f>
              <c:numCache>
                <c:formatCode>General</c:formatCode>
                <c:ptCount val="1"/>
                <c:pt idx="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373-446F-AF0E-1272E2CDD729}"/>
            </c:ext>
          </c:extLst>
        </c:ser>
        <c:ser>
          <c:idx val="73"/>
          <c:order val="73"/>
          <c:tx>
            <c:strRef>
              <c:f>'Tenure vs. Skill Gap'!$BV$4:$BV$6</c:f>
              <c:strCache>
                <c:ptCount val="1"/>
                <c:pt idx="0">
                  <c:v>Sum of Avg Employees - 491.666666666667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Gap'!$BV$7</c:f>
              <c:numCache>
                <c:formatCode>General</c:formatCode>
                <c:ptCount val="1"/>
                <c:pt idx="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373-446F-AF0E-1272E2CDD729}"/>
            </c:ext>
          </c:extLst>
        </c:ser>
        <c:ser>
          <c:idx val="74"/>
          <c:order val="74"/>
          <c:tx>
            <c:strRef>
              <c:f>'Tenure vs. Skill Gap'!$BW$4:$BW$6</c:f>
              <c:strCache>
                <c:ptCount val="1"/>
                <c:pt idx="0">
                  <c:v>Sum of Avg Employees - 500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Gap'!$BW$7</c:f>
              <c:numCache>
                <c:formatCode>General</c:formatCode>
                <c:ptCount val="1"/>
                <c:pt idx="0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373-446F-AF0E-1272E2CDD729}"/>
            </c:ext>
          </c:extLst>
        </c:ser>
        <c:ser>
          <c:idx val="75"/>
          <c:order val="75"/>
          <c:tx>
            <c:strRef>
              <c:f>'Tenure vs. Skill Gap'!$BX$4:$BX$6</c:f>
              <c:strCache>
                <c:ptCount val="1"/>
                <c:pt idx="0">
                  <c:v>Sum of Avg Employees - 509.090909090909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Gap'!$BX$7</c:f>
              <c:numCache>
                <c:formatCode>General</c:formatCode>
                <c:ptCount val="1"/>
                <c:pt idx="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373-446F-AF0E-1272E2CDD729}"/>
            </c:ext>
          </c:extLst>
        </c:ser>
        <c:ser>
          <c:idx val="76"/>
          <c:order val="76"/>
          <c:tx>
            <c:strRef>
              <c:f>'Tenure vs. Skill Gap'!$BY$4:$BY$6</c:f>
              <c:strCache>
                <c:ptCount val="1"/>
                <c:pt idx="0">
                  <c:v>Sum of Avg Employees - 520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Gap'!$BY$7</c:f>
              <c:numCache>
                <c:formatCode>General</c:formatCode>
                <c:ptCount val="1"/>
                <c:pt idx="0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373-446F-AF0E-1272E2CDD729}"/>
            </c:ext>
          </c:extLst>
        </c:ser>
        <c:ser>
          <c:idx val="77"/>
          <c:order val="77"/>
          <c:tx>
            <c:strRef>
              <c:f>'Tenure vs. Skill Gap'!$BZ$4:$BZ$6</c:f>
              <c:strCache>
                <c:ptCount val="1"/>
                <c:pt idx="0">
                  <c:v>Sum of Avg Employees - 522.222222222222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Gap'!$BZ$7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373-446F-AF0E-1272E2CDD729}"/>
            </c:ext>
          </c:extLst>
        </c:ser>
        <c:ser>
          <c:idx val="78"/>
          <c:order val="78"/>
          <c:tx>
            <c:strRef>
              <c:f>'Tenure vs. Skill Gap'!$CA$4:$CA$6</c:f>
              <c:strCache>
                <c:ptCount val="1"/>
                <c:pt idx="0">
                  <c:v>Sum of Avg Employees - 530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Gap'!$CA$7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373-446F-AF0E-1272E2CDD729}"/>
            </c:ext>
          </c:extLst>
        </c:ser>
        <c:ser>
          <c:idx val="79"/>
          <c:order val="79"/>
          <c:tx>
            <c:strRef>
              <c:f>'Tenure vs. Skill Gap'!$CB$4:$CB$6</c:f>
              <c:strCache>
                <c:ptCount val="1"/>
                <c:pt idx="0">
                  <c:v>Sum of Avg Employees - 533.333333333333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Gap'!$CB$7</c:f>
              <c:numCache>
                <c:formatCode>General</c:formatCode>
                <c:ptCount val="1"/>
                <c:pt idx="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373-446F-AF0E-1272E2CDD729}"/>
            </c:ext>
          </c:extLst>
        </c:ser>
        <c:ser>
          <c:idx val="80"/>
          <c:order val="80"/>
          <c:tx>
            <c:strRef>
              <c:f>'Tenure vs. Skill Gap'!$CC$4:$CC$6</c:f>
              <c:strCache>
                <c:ptCount val="1"/>
                <c:pt idx="0">
                  <c:v>Sum of Avg Employees - 540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Gap'!$CC$7</c:f>
              <c:numCache>
                <c:formatCode>General</c:formatCode>
                <c:ptCount val="1"/>
                <c:pt idx="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373-446F-AF0E-1272E2CDD729}"/>
            </c:ext>
          </c:extLst>
        </c:ser>
        <c:ser>
          <c:idx val="81"/>
          <c:order val="81"/>
          <c:tx>
            <c:strRef>
              <c:f>'Tenure vs. Skill Gap'!$CD$4:$CD$6</c:f>
              <c:strCache>
                <c:ptCount val="1"/>
                <c:pt idx="0">
                  <c:v>Sum of Avg Employees - 544.444444444444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Gap'!$CD$7</c:f>
              <c:numCache>
                <c:formatCode>General</c:formatCode>
                <c:ptCount val="1"/>
                <c:pt idx="0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373-446F-AF0E-1272E2CDD729}"/>
            </c:ext>
          </c:extLst>
        </c:ser>
        <c:ser>
          <c:idx val="82"/>
          <c:order val="82"/>
          <c:tx>
            <c:strRef>
              <c:f>'Tenure vs. Skill Gap'!$CE$4:$CE$6</c:f>
              <c:strCache>
                <c:ptCount val="1"/>
                <c:pt idx="0">
                  <c:v>Sum of Avg Employees - 555.555555555556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Gap'!$CE$7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373-446F-AF0E-1272E2CDD729}"/>
            </c:ext>
          </c:extLst>
        </c:ser>
        <c:ser>
          <c:idx val="83"/>
          <c:order val="83"/>
          <c:tx>
            <c:strRef>
              <c:f>'Tenure vs. Skill Gap'!$CF$4:$CF$6</c:f>
              <c:strCache>
                <c:ptCount val="1"/>
                <c:pt idx="0">
                  <c:v>Sum of Avg Employees - 560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Gap'!$CF$7</c:f>
              <c:numCache>
                <c:formatCode>General</c:formatCode>
                <c:ptCount val="1"/>
                <c:pt idx="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373-446F-AF0E-1272E2CDD729}"/>
            </c:ext>
          </c:extLst>
        </c:ser>
        <c:ser>
          <c:idx val="84"/>
          <c:order val="84"/>
          <c:tx>
            <c:strRef>
              <c:f>'Tenure vs. Skill Gap'!$CG$4:$CG$6</c:f>
              <c:strCache>
                <c:ptCount val="1"/>
                <c:pt idx="0">
                  <c:v>Sum of Avg Employees - 562.5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Gap'!$CG$7</c:f>
              <c:numCache>
                <c:formatCode>General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373-446F-AF0E-1272E2CDD729}"/>
            </c:ext>
          </c:extLst>
        </c:ser>
        <c:ser>
          <c:idx val="85"/>
          <c:order val="85"/>
          <c:tx>
            <c:strRef>
              <c:f>'Tenure vs. Skill Gap'!$CH$4:$CH$6</c:f>
              <c:strCache>
                <c:ptCount val="1"/>
                <c:pt idx="0">
                  <c:v>Sum of Avg Employees - 575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Gap'!$CH$7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373-446F-AF0E-1272E2CDD729}"/>
            </c:ext>
          </c:extLst>
        </c:ser>
        <c:ser>
          <c:idx val="86"/>
          <c:order val="86"/>
          <c:tx>
            <c:strRef>
              <c:f>'Tenure vs. Skill Gap'!$CI$4:$CI$6</c:f>
              <c:strCache>
                <c:ptCount val="1"/>
                <c:pt idx="0">
                  <c:v>Sum of Avg Employees - 600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Gap'!$CI$7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373-446F-AF0E-1272E2CDD729}"/>
            </c:ext>
          </c:extLst>
        </c:ser>
        <c:ser>
          <c:idx val="87"/>
          <c:order val="87"/>
          <c:tx>
            <c:strRef>
              <c:f>'Tenure vs. Skill Gap'!$CJ$4:$CJ$6</c:f>
              <c:strCache>
                <c:ptCount val="1"/>
                <c:pt idx="0">
                  <c:v>Sum of Avg Employees - (blank)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Gap'!$CJ$7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7-A373-446F-AF0E-1272E2CDD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8182831"/>
        <c:axId val="33087407"/>
      </c:barChart>
      <c:catAx>
        <c:axId val="192818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7407"/>
        <c:crosses val="autoZero"/>
        <c:auto val="1"/>
        <c:lblAlgn val="ctr"/>
        <c:lblOffset val="100"/>
        <c:noMultiLvlLbl val="0"/>
      </c:catAx>
      <c:valAx>
        <c:axId val="3308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8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[HR-formula-analytics-in-action.xlsx]Cost-per-Hire!PivotTable2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'Cost-per-Hire'!$B$3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'Cost-per-Hire'!$A$4:$A$13</c:f>
              <c:multiLvlStrCache>
                <c:ptCount val="5"/>
                <c:lvl>
                  <c:pt idx="0">
                    <c:v>Analyst</c:v>
                  </c:pt>
                  <c:pt idx="1">
                    <c:v>Manager</c:v>
                  </c:pt>
                  <c:pt idx="2">
                    <c:v>Developer</c:v>
                  </c:pt>
                  <c:pt idx="3">
                    <c:v>Engineer</c:v>
                  </c:pt>
                  <c:pt idx="4">
                    <c:v>Specialist</c:v>
                  </c:pt>
                </c:lvl>
                <c:lvl>
                  <c:pt idx="0">
                    <c:v>Finance</c:v>
                  </c:pt>
                  <c:pt idx="1">
                    <c:v>HR</c:v>
                  </c:pt>
                  <c:pt idx="2">
                    <c:v>IT</c:v>
                  </c:pt>
                  <c:pt idx="4">
                    <c:v>Marketing</c:v>
                  </c:pt>
                </c:lvl>
              </c:multiLvlStrCache>
            </c:multiLvlStrRef>
          </c:cat>
          <c:val>
            <c:numRef>
              <c:f>'Cost-per-Hire'!$B$4:$B$13</c:f>
              <c:numCache>
                <c:formatCode>0</c:formatCode>
                <c:ptCount val="5"/>
                <c:pt idx="0">
                  <c:v>2938.9976689976693</c:v>
                </c:pt>
                <c:pt idx="1">
                  <c:v>3199.1452991452993</c:v>
                </c:pt>
                <c:pt idx="2">
                  <c:v>3177.2474747474744</c:v>
                </c:pt>
                <c:pt idx="3">
                  <c:v>3076.4646464646466</c:v>
                </c:pt>
                <c:pt idx="4">
                  <c:v>3125.757575757576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C-49FD-90E1-FBCAE470A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603885</xdr:colOff>
      <xdr:row>7</xdr:row>
      <xdr:rowOff>80010</xdr:rowOff>
    </xdr:from>
    <xdr:to>
      <xdr:col>2</xdr:col>
      <xdr:colOff>1594485</xdr:colOff>
      <xdr:row>22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2EFC04-32FF-5C65-53E3-2009CB5E5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424815</xdr:colOff>
      <xdr:row>2</xdr:row>
      <xdr:rowOff>80010</xdr:rowOff>
    </xdr:from>
    <xdr:to>
      <xdr:col>9</xdr:col>
      <xdr:colOff>516255</xdr:colOff>
      <xdr:row>17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3F5E9-4ED5-D96E-CC38-28D167928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 Cole" refreshedDate="45249.464624305554" createdVersion="8" refreshedVersion="8" minRefreshableVersion="3" recordCount="31" xr:uid="{6A30DE96-7CB4-41EB-8F3B-148DC4492DF2}">
  <cacheSource type="worksheet">
    <worksheetSource ref="A1:AC1048576" sheet="Example-Engineered-Data"/>
  </cacheSource>
  <cacheFields count="29">
    <cacheField name="Employee ID" numFmtId="0">
      <sharedItems containsString="0" containsBlank="1" containsNumber="1" containsInteger="1" minValue="1" maxValue="30"/>
    </cacheField>
    <cacheField name="Employees Left" numFmtId="0">
      <sharedItems containsString="0" containsBlank="1" containsNumber="1" containsInteger="1" minValue="2" maxValue="8"/>
    </cacheField>
    <cacheField name="Avg Employees" numFmtId="0">
      <sharedItems containsString="0" containsBlank="1" containsNumber="1" containsInteger="1" minValue="94" maxValue="120"/>
    </cacheField>
    <cacheField name="Engaged Employees" numFmtId="0">
      <sharedItems containsString="0" containsBlank="1" containsNumber="1" containsInteger="1" minValue="70" maxValue="95"/>
    </cacheField>
    <cacheField name="Recruitment Costs" numFmtId="0">
      <sharedItems containsString="0" containsBlank="1" containsNumber="1" containsInteger="1" minValue="4500" maxValue="6300"/>
    </cacheField>
    <cacheField name="Hires" numFmtId="0">
      <sharedItems containsString="0" containsBlank="1" containsNumber="1" containsInteger="1" minValue="8" maxValue="13"/>
    </cacheField>
    <cacheField name="Employees Lacking Skills" numFmtId="0">
      <sharedItems containsString="0" containsBlank="1" containsNumber="1" containsInteger="1" minValue="12" maxValue="30"/>
    </cacheField>
    <cacheField name="Gender" numFmtId="0">
      <sharedItems containsBlank="1"/>
    </cacheField>
    <cacheField name="City" numFmtId="0">
      <sharedItems containsBlank="1"/>
    </cacheField>
    <cacheField name="Job Title" numFmtId="0">
      <sharedItems containsBlank="1"/>
    </cacheField>
    <cacheField name="Department" numFmtId="0">
      <sharedItems containsBlank="1"/>
    </cacheField>
    <cacheField name="Store Location" numFmtId="0">
      <sharedItems containsBlank="1"/>
    </cacheField>
    <cacheField name="Business Unit" numFmtId="0">
      <sharedItems containsBlank="1"/>
    </cacheField>
    <cacheField name="Division" numFmtId="0">
      <sharedItems containsBlank="1"/>
    </cacheField>
    <cacheField name="Age" numFmtId="0">
      <sharedItems containsString="0" containsBlank="1" containsNumber="1" containsInteger="1" minValue="27" maxValue="45"/>
    </cacheField>
    <cacheField name="Length of Service" numFmtId="0">
      <sharedItems containsString="0" containsBlank="1" containsNumber="1" containsInteger="1" minValue="2" maxValue="8"/>
    </cacheField>
    <cacheField name="Absent Hours" numFmtId="0">
      <sharedItems containsString="0" containsBlank="1" containsNumber="1" containsInteger="1" minValue="5" maxValue="14"/>
    </cacheField>
    <cacheField name="Performance Rating" numFmtId="0">
      <sharedItems containsString="0" containsBlank="1" containsNumber="1" containsInteger="1" minValue="3" maxValue="5" count="4">
        <n v="4"/>
        <n v="3"/>
        <n v="5"/>
        <m/>
      </sharedItems>
    </cacheField>
    <cacheField name="Education Level" numFmtId="0">
      <sharedItems containsBlank="1"/>
    </cacheField>
    <cacheField name="Training Hours" numFmtId="0">
      <sharedItems containsString="0" containsBlank="1" containsNumber="1" containsInteger="1" minValue="15" maxValue="40"/>
    </cacheField>
    <cacheField name="Satisfaction Score" numFmtId="0">
      <sharedItems containsString="0" containsBlank="1" containsNumber="1" containsInteger="1" minValue="70" maxValue="94"/>
    </cacheField>
    <cacheField name="Retention Rate:" numFmtId="0">
      <sharedItems containsString="0" containsBlank="1" containsNumber="1" minValue="0.93043478260869561" maxValue="0.98019801980198018"/>
    </cacheField>
    <cacheField name="Average Employee Tenure" numFmtId="0">
      <sharedItems containsString="0" containsBlank="1" containsNumber="1" minValue="3" maxValue="5" count="27">
        <n v="4.8"/>
        <n v="4.7931034482758621"/>
        <n v="4.8571428571428568"/>
        <n v="4.8888888888888893"/>
        <n v="4.8461538461538458"/>
        <n v="4.96"/>
        <n v="5"/>
        <n v="4.9130434782608692"/>
        <n v="4.9090909090909092"/>
        <n v="4.95"/>
        <n v="4.7894736842105265"/>
        <n v="4.7777777777777777"/>
        <n v="4.8235294117647056"/>
        <n v="4.75"/>
        <n v="4.8666666666666663"/>
        <n v="4.7142857142857144"/>
        <n v="4.6923076923076925"/>
        <n v="4.6363636363636367"/>
        <n v="4.875"/>
        <n v="4.5714285714285712"/>
        <n v="4.333333333333333"/>
        <n v="4.5999999999999996"/>
        <n v="4.5"/>
        <n v="4.666666666666667"/>
        <n v="4"/>
        <n v="3"/>
        <m/>
      </sharedItems>
    </cacheField>
    <cacheField name="Absenteeism Rate" numFmtId="0">
      <sharedItems containsString="0" containsBlank="1" containsNumber="1" minValue="4.6296296296296298E-4" maxValue="2.0045819014891178E-3" count="29">
        <n v="1.25E-3"/>
        <n v="4.6296296296296298E-4"/>
        <n v="8.5561497326203204E-4"/>
        <n v="1.5238095238095239E-3"/>
        <n v="9.0225563909774437E-4"/>
        <n v="8.2379862700228835E-4"/>
        <n v="1.4102564102564104E-3"/>
        <n v="7.7605321507760532E-4"/>
        <n v="1.0822510822510823E-3"/>
        <n v="1.0884353741496598E-3"/>
        <n v="2.0045819014891178E-3"/>
        <n v="8.9285714285714283E-4"/>
        <n v="7.8090138331102189E-4"/>
        <n v="1.3691809808314662E-3"/>
        <n v="1.4467592592592592E-3"/>
        <n v="1.3522650439486139E-3"/>
        <n v="9.3457943925233649E-4"/>
        <n v="1.2285012285012285E-3"/>
        <n v="1.2443438914027148E-3"/>
        <n v="1.0286742960010286E-3"/>
        <n v="1.4983518130056938E-3"/>
        <n v="6.5592203898050976E-4"/>
        <n v="1.6277807921866521E-3"/>
        <n v="9.8296199213630396E-4"/>
        <n v="1.3786188745456825E-3"/>
        <n v="9.9778270509977827E-4"/>
        <n v="9.2304142148378905E-4"/>
        <n v="9.6525096525096527E-4"/>
        <m/>
      </sharedItems>
    </cacheField>
    <cacheField name="Diversity Index" numFmtId="0">
      <sharedItems containsString="0" containsBlank="1" containsNumber="1" containsInteger="1" minValue="1" maxValue="1"/>
    </cacheField>
    <cacheField name="Turnover Rate:" numFmtId="0">
      <sharedItems containsString="0" containsBlank="1" containsNumber="1" minValue="1.9801980198019802E-2" maxValue="6.9565217391304349E-2"/>
    </cacheField>
    <cacheField name="Engagement Score:" numFmtId="0">
      <sharedItems containsString="0" containsBlank="1" containsNumber="1" minValue="0.7142857142857143" maxValue="0.8529411764705882" count="27">
        <n v="0.8"/>
        <n v="0.75"/>
        <n v="0.77272727272727271"/>
        <n v="0.7142857142857143"/>
        <n v="0.73684210526315785"/>
        <n v="0.82608695652173914"/>
        <n v="0.78"/>
        <n v="0.74545454545454548"/>
        <n v="0.83809523809523812"/>
        <n v="0.76530612244897955"/>
        <n v="0.74226804123711343"/>
        <n v="0.8035714285714286"/>
        <n v="0.76851851851851849"/>
        <n v="0.75728155339805825"/>
        <n v="0.8529411764705882"/>
        <n v="0.74766355140186913"/>
        <n v="0.74747474747474751"/>
        <n v="0.81730769230769229"/>
        <n v="0.76237623762376239"/>
        <n v="0.75531914893617025"/>
        <n v="0.7931034482758621"/>
        <n v="0.78350515463917525"/>
        <n v="0.77064220183486243"/>
        <n v="0.78217821782178221"/>
        <n v="0.7570093457943925"/>
        <n v="0.75510204081632648"/>
        <m/>
      </sharedItems>
    </cacheField>
    <cacheField name="Cost-Per-Hire:" numFmtId="0">
      <sharedItems containsString="0" containsBlank="1" containsNumber="1" minValue="463.63636363636363" maxValue="600" count="22">
        <n v="500"/>
        <n v="533.33333333333337"/>
        <n v="562.5"/>
        <n v="476.92307692307691"/>
        <n v="520"/>
        <n v="490.90909090909093"/>
        <n v="483.33333333333331"/>
        <n v="544.44444444444446"/>
        <n v="575"/>
        <n v="469.23076923076923"/>
        <n v="522.22222222222217"/>
        <n v="491.66666666666669"/>
        <n v="481.81818181818181"/>
        <n v="555.55555555555554"/>
        <n v="560"/>
        <n v="463.63636363636363"/>
        <n v="600"/>
        <n v="484.61538461538464"/>
        <n v="530"/>
        <n v="509.09090909090907"/>
        <n v="540"/>
        <m/>
      </sharedItems>
    </cacheField>
    <cacheField name="Skills Gap Percentage:" numFmtId="0">
      <sharedItems containsString="0" containsBlank="1" containsNumber="1" minValue="0.12" maxValue="0.25454545454545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 Cole" refreshedDate="45249.475481597219" createdVersion="8" refreshedVersion="8" minRefreshableVersion="3" recordCount="30" xr:uid="{F12E4E4A-5562-4AC7-9382-A8A737D74445}">
  <cacheSource type="worksheet">
    <worksheetSource ref="A1:AC31" sheet="Example-Engineered-Data"/>
  </cacheSource>
  <cacheFields count="29">
    <cacheField name="Employee ID" numFmtId="0">
      <sharedItems containsSemiMixedTypes="0" containsString="0" containsNumber="1" containsInteger="1" minValue="1" maxValue="30"/>
    </cacheField>
    <cacheField name="Employees Left" numFmtId="0">
      <sharedItems containsSemiMixedTypes="0" containsString="0" containsNumber="1" containsInteger="1" minValue="2" maxValue="8"/>
    </cacheField>
    <cacheField name="Avg Employees" numFmtId="0">
      <sharedItems containsSemiMixedTypes="0" containsString="0" containsNumber="1" containsInteger="1" minValue="94" maxValue="120"/>
    </cacheField>
    <cacheField name="Engaged Employees" numFmtId="0">
      <sharedItems containsSemiMixedTypes="0" containsString="0" containsNumber="1" containsInteger="1" minValue="70" maxValue="95"/>
    </cacheField>
    <cacheField name="Recruitment Costs" numFmtId="0">
      <sharedItems containsSemiMixedTypes="0" containsString="0" containsNumber="1" containsInteger="1" minValue="4500" maxValue="6300"/>
    </cacheField>
    <cacheField name="Hires" numFmtId="0">
      <sharedItems containsSemiMixedTypes="0" containsString="0" containsNumber="1" containsInteger="1" minValue="8" maxValue="13"/>
    </cacheField>
    <cacheField name="Employees Lacking Skills" numFmtId="0">
      <sharedItems containsSemiMixedTypes="0" containsString="0" containsNumber="1" containsInteger="1" minValue="12" maxValue="30"/>
    </cacheField>
    <cacheField name="Gender" numFmtId="0">
      <sharedItems/>
    </cacheField>
    <cacheField name="City" numFmtId="0">
      <sharedItems/>
    </cacheField>
    <cacheField name="Job Title" numFmtId="0">
      <sharedItems count="5">
        <s v="Manager"/>
        <s v="Analyst"/>
        <s v="Engineer"/>
        <s v="Specialist"/>
        <s v="Developer"/>
      </sharedItems>
    </cacheField>
    <cacheField name="Department" numFmtId="0">
      <sharedItems count="4">
        <s v="HR"/>
        <s v="Finance"/>
        <s v="IT"/>
        <s v="Marketing"/>
      </sharedItems>
    </cacheField>
    <cacheField name="Store Location" numFmtId="0">
      <sharedItems/>
    </cacheField>
    <cacheField name="Business Unit" numFmtId="0">
      <sharedItems/>
    </cacheField>
    <cacheField name="Division" numFmtId="0">
      <sharedItems/>
    </cacheField>
    <cacheField name="Age" numFmtId="0">
      <sharedItems containsSemiMixedTypes="0" containsString="0" containsNumber="1" containsInteger="1" minValue="27" maxValue="45"/>
    </cacheField>
    <cacheField name="Length of Service" numFmtId="0">
      <sharedItems containsSemiMixedTypes="0" containsString="0" containsNumber="1" containsInteger="1" minValue="2" maxValue="8"/>
    </cacheField>
    <cacheField name="Absent Hours" numFmtId="0">
      <sharedItems containsSemiMixedTypes="0" containsString="0" containsNumber="1" containsInteger="1" minValue="5" maxValue="14"/>
    </cacheField>
    <cacheField name="Performance Rating" numFmtId="0">
      <sharedItems containsSemiMixedTypes="0" containsString="0" containsNumber="1" containsInteger="1" minValue="3" maxValue="5"/>
    </cacheField>
    <cacheField name="Education Level" numFmtId="0">
      <sharedItems/>
    </cacheField>
    <cacheField name="Training Hours" numFmtId="0">
      <sharedItems containsSemiMixedTypes="0" containsString="0" containsNumber="1" containsInteger="1" minValue="15" maxValue="40"/>
    </cacheField>
    <cacheField name="Satisfaction Score" numFmtId="0">
      <sharedItems containsSemiMixedTypes="0" containsString="0" containsNumber="1" containsInteger="1" minValue="70" maxValue="94"/>
    </cacheField>
    <cacheField name="Retention Rate:" numFmtId="10">
      <sharedItems containsSemiMixedTypes="0" containsString="0" containsNumber="1" minValue="0.93043478260869561" maxValue="0.98019801980198018"/>
    </cacheField>
    <cacheField name="Average Employee Tenure" numFmtId="2">
      <sharedItems containsSemiMixedTypes="0" containsString="0" containsNumber="1" minValue="3" maxValue="5"/>
    </cacheField>
    <cacheField name="Absenteeism Rate" numFmtId="10">
      <sharedItems containsSemiMixedTypes="0" containsString="0" containsNumber="1" minValue="4.6296296296296298E-4" maxValue="2.0045819014891178E-3"/>
    </cacheField>
    <cacheField name="Diversity Index" numFmtId="10">
      <sharedItems containsSemiMixedTypes="0" containsString="0" containsNumber="1" containsInteger="1" minValue="1" maxValue="1"/>
    </cacheField>
    <cacheField name="Turnover Rate:" numFmtId="10">
      <sharedItems containsSemiMixedTypes="0" containsString="0" containsNumber="1" minValue="1.9801980198019802E-2" maxValue="6.9565217391304349E-2"/>
    </cacheField>
    <cacheField name="Engagement Score:" numFmtId="10">
      <sharedItems containsSemiMixedTypes="0" containsString="0" containsNumber="1" minValue="0.7142857142857143" maxValue="0.8529411764705882"/>
    </cacheField>
    <cacheField name="Cost-Per-Hire:" numFmtId="164">
      <sharedItems containsSemiMixedTypes="0" containsString="0" containsNumber="1" minValue="463.63636363636363" maxValue="600"/>
    </cacheField>
    <cacheField name="Skills Gap Percentage:" numFmtId="10">
      <sharedItems containsSemiMixedTypes="0" containsString="0" containsNumber="1" minValue="0.12" maxValue="0.25454545454545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n v="5"/>
    <n v="100"/>
    <n v="80"/>
    <n v="5000"/>
    <n v="10"/>
    <n v="20"/>
    <s v="M"/>
    <s v="NY"/>
    <s v="Manager"/>
    <s v="HR"/>
    <s v="NY"/>
    <s v="BU1"/>
    <s v="D1"/>
    <n v="45"/>
    <n v="5"/>
    <n v="10"/>
    <x v="0"/>
    <s v="Bachelor's"/>
    <n v="30"/>
    <n v="75"/>
    <n v="0.95"/>
    <x v="0"/>
    <x v="0"/>
    <n v="1"/>
    <n v="0.05"/>
    <x v="0"/>
    <x v="0"/>
    <n v="0.2"/>
  </r>
  <r>
    <n v="2"/>
    <n v="7"/>
    <n v="120"/>
    <n v="90"/>
    <n v="6000"/>
    <n v="12"/>
    <n v="30"/>
    <s v="F"/>
    <s v="LA"/>
    <s v="Analyst"/>
    <s v="Finance"/>
    <s v="LA"/>
    <s v="BU2"/>
    <s v="D2"/>
    <n v="30"/>
    <n v="3"/>
    <n v="5"/>
    <x v="1"/>
    <s v="Master's"/>
    <n v="20"/>
    <n v="80"/>
    <n v="0.94166666666666665"/>
    <x v="1"/>
    <x v="1"/>
    <n v="1"/>
    <n v="5.8333333333333334E-2"/>
    <x v="1"/>
    <x v="0"/>
    <n v="0.25"/>
  </r>
  <r>
    <n v="3"/>
    <n v="6"/>
    <n v="110"/>
    <n v="85"/>
    <n v="5500"/>
    <n v="11"/>
    <n v="25"/>
    <s v="M"/>
    <s v="SF"/>
    <s v="Engineer"/>
    <s v="IT"/>
    <s v="SF"/>
    <s v="BU3"/>
    <s v="D3"/>
    <n v="35"/>
    <n v="4"/>
    <n v="8"/>
    <x v="2"/>
    <s v="High School"/>
    <n v="25"/>
    <n v="90"/>
    <n v="0.94545454545454544"/>
    <x v="2"/>
    <x v="2"/>
    <n v="1"/>
    <n v="5.4545454545454543E-2"/>
    <x v="2"/>
    <x v="0"/>
    <n v="0.22727272727272727"/>
  </r>
  <r>
    <n v="4"/>
    <n v="3"/>
    <n v="105"/>
    <n v="75"/>
    <n v="4800"/>
    <n v="9"/>
    <n v="15"/>
    <s v="F"/>
    <s v="NY"/>
    <s v="Specialist"/>
    <s v="Marketing"/>
    <s v="NY"/>
    <s v="BU1"/>
    <s v="D1"/>
    <n v="40"/>
    <n v="6"/>
    <n v="12"/>
    <x v="0"/>
    <s v="Associate's"/>
    <n v="15"/>
    <n v="70"/>
    <n v="0.97142857142857142"/>
    <x v="3"/>
    <x v="3"/>
    <n v="1"/>
    <n v="2.8571428571428571E-2"/>
    <x v="3"/>
    <x v="1"/>
    <n v="0.14285714285714285"/>
  </r>
  <r>
    <n v="5"/>
    <n v="4"/>
    <n v="95"/>
    <n v="70"/>
    <n v="4500"/>
    <n v="8"/>
    <n v="18"/>
    <s v="M"/>
    <s v="LA"/>
    <s v="Developer"/>
    <s v="IT"/>
    <s v="LA"/>
    <s v="BU3"/>
    <s v="D3"/>
    <n v="28"/>
    <n v="2"/>
    <n v="6"/>
    <x v="1"/>
    <s v="PhD"/>
    <n v="40"/>
    <n v="85"/>
    <n v="0.95789473684210524"/>
    <x v="4"/>
    <x v="4"/>
    <n v="1"/>
    <n v="4.2105263157894736E-2"/>
    <x v="4"/>
    <x v="2"/>
    <n v="0.18947368421052632"/>
  </r>
  <r>
    <n v="6"/>
    <n v="8"/>
    <n v="115"/>
    <n v="95"/>
    <n v="6200"/>
    <n v="13"/>
    <n v="22"/>
    <s v="F"/>
    <s v="SF"/>
    <s v="Manager"/>
    <s v="HR"/>
    <s v="SF"/>
    <s v="BU2"/>
    <s v="D2"/>
    <n v="32"/>
    <n v="4"/>
    <n v="9"/>
    <x v="0"/>
    <s v="Master's"/>
    <n v="28"/>
    <n v="78"/>
    <n v="0.93043478260869561"/>
    <x v="5"/>
    <x v="5"/>
    <n v="1"/>
    <n v="6.9565217391304349E-2"/>
    <x v="5"/>
    <x v="3"/>
    <n v="0.19130434782608696"/>
  </r>
  <r>
    <n v="7"/>
    <n v="2"/>
    <n v="100"/>
    <n v="78"/>
    <n v="5200"/>
    <n v="10"/>
    <n v="12"/>
    <s v="M"/>
    <s v="NY"/>
    <s v="Analyst"/>
    <s v="Finance"/>
    <s v="NY"/>
    <s v="BU2"/>
    <s v="D2"/>
    <n v="38"/>
    <n v="7"/>
    <n v="11"/>
    <x v="2"/>
    <s v="Bachelor's"/>
    <n v="22"/>
    <n v="88"/>
    <n v="0.98"/>
    <x v="6"/>
    <x v="6"/>
    <n v="1"/>
    <n v="0.02"/>
    <x v="6"/>
    <x v="4"/>
    <n v="0.12"/>
  </r>
  <r>
    <n v="8"/>
    <n v="6"/>
    <n v="110"/>
    <n v="82"/>
    <n v="5400"/>
    <n v="11"/>
    <n v="28"/>
    <s v="F"/>
    <s v="LA"/>
    <s v="Engineer"/>
    <s v="IT"/>
    <s v="LA"/>
    <s v="BU3"/>
    <s v="D3"/>
    <n v="36"/>
    <n v="5"/>
    <n v="7"/>
    <x v="1"/>
    <s v="High School"/>
    <n v="32"/>
    <n v="92"/>
    <n v="0.94545454545454544"/>
    <x v="7"/>
    <x v="7"/>
    <n v="1"/>
    <n v="5.4545454545454543E-2"/>
    <x v="7"/>
    <x v="5"/>
    <n v="0.25454545454545452"/>
  </r>
  <r>
    <n v="9"/>
    <n v="5"/>
    <n v="105"/>
    <n v="88"/>
    <n v="5800"/>
    <n v="12"/>
    <n v="21"/>
    <s v="M"/>
    <s v="SF"/>
    <s v="Specialist"/>
    <s v="Marketing"/>
    <s v="SF"/>
    <s v="BU1"/>
    <s v="D1"/>
    <n v="33"/>
    <n v="6"/>
    <n v="10"/>
    <x v="0"/>
    <s v="Associate's"/>
    <n v="18"/>
    <n v="80"/>
    <n v="0.95238095238095233"/>
    <x v="8"/>
    <x v="8"/>
    <n v="1"/>
    <n v="4.7619047619047616E-2"/>
    <x v="8"/>
    <x v="6"/>
    <n v="0.2"/>
  </r>
  <r>
    <n v="10"/>
    <n v="3"/>
    <n v="98"/>
    <n v="75"/>
    <n v="4900"/>
    <n v="9"/>
    <n v="16"/>
    <s v="F"/>
    <s v="NY"/>
    <s v="Developer"/>
    <s v="IT"/>
    <s v="NY"/>
    <s v="BU3"/>
    <s v="D3"/>
    <n v="29"/>
    <n v="3"/>
    <n v="8"/>
    <x v="2"/>
    <s v="PhD"/>
    <n v="35"/>
    <n v="86"/>
    <n v="0.96938775510204078"/>
    <x v="2"/>
    <x v="9"/>
    <n v="1"/>
    <n v="3.0612244897959183E-2"/>
    <x v="9"/>
    <x v="7"/>
    <n v="0.16326530612244897"/>
  </r>
  <r>
    <n v="11"/>
    <n v="4"/>
    <n v="97"/>
    <n v="72"/>
    <n v="4600"/>
    <n v="8"/>
    <n v="20"/>
    <s v="M"/>
    <s v="LA"/>
    <s v="Manager"/>
    <s v="HR"/>
    <s v="LA"/>
    <s v="BU2"/>
    <s v="D2"/>
    <n v="42"/>
    <n v="8"/>
    <n v="14"/>
    <x v="0"/>
    <s v="Master's"/>
    <n v="26"/>
    <n v="75"/>
    <n v="0.95876288659793818"/>
    <x v="9"/>
    <x v="10"/>
    <n v="1"/>
    <n v="4.1237113402061855E-2"/>
    <x v="10"/>
    <x v="8"/>
    <n v="0.20618556701030927"/>
  </r>
  <r>
    <n v="12"/>
    <n v="7"/>
    <n v="112"/>
    <n v="90"/>
    <n v="6100"/>
    <n v="13"/>
    <n v="25"/>
    <s v="F"/>
    <s v="SF"/>
    <s v="Analyst"/>
    <s v="Finance"/>
    <s v="SF"/>
    <s v="BU3"/>
    <s v="D3"/>
    <n v="31"/>
    <n v="5"/>
    <n v="9"/>
    <x v="1"/>
    <s v="Bachelor's"/>
    <n v="22"/>
    <n v="82"/>
    <n v="0.9375"/>
    <x v="10"/>
    <x v="11"/>
    <n v="1"/>
    <n v="6.25E-2"/>
    <x v="11"/>
    <x v="9"/>
    <n v="0.22321428571428573"/>
  </r>
  <r>
    <n v="13"/>
    <n v="6"/>
    <n v="108"/>
    <n v="83"/>
    <n v="5500"/>
    <n v="11"/>
    <n v="24"/>
    <s v="M"/>
    <s v="NY"/>
    <s v="Engineer"/>
    <s v="IT"/>
    <s v="NY"/>
    <s v="BU1"/>
    <s v="D1"/>
    <n v="34"/>
    <n v="4"/>
    <n v="7"/>
    <x v="2"/>
    <s v="High School"/>
    <n v="30"/>
    <n v="89"/>
    <n v="0.94444444444444442"/>
    <x v="11"/>
    <x v="12"/>
    <n v="1"/>
    <n v="5.5555555555555552E-2"/>
    <x v="12"/>
    <x v="0"/>
    <n v="0.22222222222222221"/>
  </r>
  <r>
    <n v="14"/>
    <n v="4"/>
    <n v="103"/>
    <n v="78"/>
    <n v="5200"/>
    <n v="10"/>
    <n v="18"/>
    <s v="F"/>
    <s v="LA"/>
    <s v="Specialist"/>
    <s v="Marketing"/>
    <s v="LA"/>
    <s v="BU2"/>
    <s v="D2"/>
    <n v="37"/>
    <n v="6"/>
    <n v="11"/>
    <x v="0"/>
    <s v="Associate's"/>
    <n v="15"/>
    <n v="77"/>
    <n v="0.96116504854368934"/>
    <x v="12"/>
    <x v="13"/>
    <n v="1"/>
    <n v="3.8834951456310676E-2"/>
    <x v="13"/>
    <x v="4"/>
    <n v="0.17475728155339806"/>
  </r>
  <r>
    <n v="15"/>
    <n v="3"/>
    <n v="96"/>
    <n v="72"/>
    <n v="4700"/>
    <n v="9"/>
    <n v="15"/>
    <s v="M"/>
    <s v="SF"/>
    <s v="Developer"/>
    <s v="IT"/>
    <s v="SF"/>
    <s v="BU3"/>
    <s v="D3"/>
    <n v="27"/>
    <n v="3"/>
    <n v="10"/>
    <x v="2"/>
    <s v="PhD"/>
    <n v="38"/>
    <n v="94"/>
    <n v="0.96875"/>
    <x v="13"/>
    <x v="14"/>
    <n v="1"/>
    <n v="3.125E-2"/>
    <x v="1"/>
    <x v="10"/>
    <n v="0.15625"/>
  </r>
  <r>
    <n v="16"/>
    <n v="5"/>
    <n v="102"/>
    <n v="87"/>
    <n v="5900"/>
    <n v="12"/>
    <n v="20"/>
    <s v="F"/>
    <s v="NY"/>
    <s v="Manager"/>
    <s v="HR"/>
    <s v="NY"/>
    <s v="BU1"/>
    <s v="D1"/>
    <n v="39"/>
    <n v="7"/>
    <n v="12"/>
    <x v="0"/>
    <s v="Master's"/>
    <n v="28"/>
    <n v="80"/>
    <n v="0.9509803921568627"/>
    <x v="14"/>
    <x v="15"/>
    <n v="1"/>
    <n v="4.9019607843137254E-2"/>
    <x v="14"/>
    <x v="11"/>
    <n v="0.19607843137254902"/>
  </r>
  <r>
    <n v="17"/>
    <n v="6"/>
    <n v="107"/>
    <n v="80"/>
    <n v="5300"/>
    <n v="11"/>
    <n v="26"/>
    <s v="M"/>
    <s v="LA"/>
    <s v="Analyst"/>
    <s v="Finance"/>
    <s v="LA"/>
    <s v="BU2"/>
    <s v="D2"/>
    <n v="41"/>
    <n v="5"/>
    <n v="8"/>
    <x v="1"/>
    <s v="Bachelor's"/>
    <n v="25"/>
    <n v="85"/>
    <n v="0.94392523364485981"/>
    <x v="15"/>
    <x v="16"/>
    <n v="1"/>
    <n v="5.6074766355140186E-2"/>
    <x v="15"/>
    <x v="12"/>
    <n v="0.24299065420560748"/>
  </r>
  <r>
    <n v="18"/>
    <n v="3"/>
    <n v="99"/>
    <n v="74"/>
    <n v="5000"/>
    <n v="9"/>
    <n v="17"/>
    <s v="F"/>
    <s v="SF"/>
    <s v="Engineer"/>
    <s v="IT"/>
    <s v="SF"/>
    <s v="BU3"/>
    <s v="D3"/>
    <n v="35"/>
    <n v="4"/>
    <n v="9"/>
    <x v="2"/>
    <s v="High School"/>
    <n v="20"/>
    <n v="78"/>
    <n v="0.96969696969696972"/>
    <x v="16"/>
    <x v="17"/>
    <n v="1"/>
    <n v="3.0303030303030304E-2"/>
    <x v="16"/>
    <x v="13"/>
    <n v="0.17171717171717171"/>
  </r>
  <r>
    <n v="19"/>
    <n v="5"/>
    <n v="104"/>
    <n v="85"/>
    <n v="5600"/>
    <n v="10"/>
    <n v="23"/>
    <s v="M"/>
    <s v="NY"/>
    <s v="Specialist"/>
    <s v="Marketing"/>
    <s v="NY"/>
    <s v="BU1"/>
    <s v="D1"/>
    <n v="32"/>
    <n v="6"/>
    <n v="11"/>
    <x v="0"/>
    <s v="Associate's"/>
    <n v="22"/>
    <n v="88"/>
    <n v="0.95192307692307687"/>
    <x v="13"/>
    <x v="18"/>
    <n v="1"/>
    <n v="4.807692307692308E-2"/>
    <x v="17"/>
    <x v="14"/>
    <n v="0.22115384615384615"/>
  </r>
  <r>
    <n v="20"/>
    <n v="2"/>
    <n v="101"/>
    <n v="77"/>
    <n v="5100"/>
    <n v="11"/>
    <n v="14"/>
    <s v="F"/>
    <s v="LA"/>
    <s v="Developer"/>
    <s v="IT"/>
    <s v="LA"/>
    <s v="BU3"/>
    <s v="D3"/>
    <n v="36"/>
    <n v="3"/>
    <n v="8"/>
    <x v="2"/>
    <s v="PhD"/>
    <n v="30"/>
    <n v="92"/>
    <n v="0.98019801980198018"/>
    <x v="17"/>
    <x v="19"/>
    <n v="1"/>
    <n v="1.9801980198019802E-2"/>
    <x v="18"/>
    <x v="15"/>
    <n v="0.13861386138613863"/>
  </r>
  <r>
    <n v="21"/>
    <n v="4"/>
    <n v="94"/>
    <n v="71"/>
    <n v="4800"/>
    <n v="8"/>
    <n v="19"/>
    <s v="M"/>
    <s v="SF"/>
    <s v="Manager"/>
    <s v="HR"/>
    <s v="SF"/>
    <s v="BU2"/>
    <s v="D2"/>
    <n v="33"/>
    <n v="5"/>
    <n v="10"/>
    <x v="0"/>
    <s v="Master's"/>
    <n v="18"/>
    <n v="85"/>
    <n v="0.95744680851063835"/>
    <x v="0"/>
    <x v="20"/>
    <n v="1"/>
    <n v="4.2553191489361701E-2"/>
    <x v="19"/>
    <x v="16"/>
    <n v="0.20212765957446807"/>
  </r>
  <r>
    <n v="22"/>
    <n v="8"/>
    <n v="116"/>
    <n v="92"/>
    <n v="6300"/>
    <n v="13"/>
    <n v="21"/>
    <s v="F"/>
    <s v="NY"/>
    <s v="Analyst"/>
    <s v="Finance"/>
    <s v="NY"/>
    <s v="BU2"/>
    <s v="D2"/>
    <n v="28"/>
    <n v="4"/>
    <n v="7"/>
    <x v="1"/>
    <s v="Bachelor's"/>
    <n v="35"/>
    <n v="78"/>
    <n v="0.93103448275862066"/>
    <x v="11"/>
    <x v="21"/>
    <n v="1"/>
    <n v="6.8965517241379309E-2"/>
    <x v="20"/>
    <x v="17"/>
    <n v="0.18103448275862069"/>
  </r>
  <r>
    <n v="23"/>
    <n v="2"/>
    <n v="97"/>
    <n v="76"/>
    <n v="5300"/>
    <n v="10"/>
    <n v="13"/>
    <s v="M"/>
    <s v="LA"/>
    <s v="Engineer"/>
    <s v="IT"/>
    <s v="LA"/>
    <s v="BU3"/>
    <s v="D3"/>
    <n v="38"/>
    <n v="7"/>
    <n v="12"/>
    <x v="0"/>
    <s v="High School"/>
    <n v="28"/>
    <n v="90"/>
    <n v="0.97938144329896903"/>
    <x v="18"/>
    <x v="22"/>
    <n v="1"/>
    <n v="2.0618556701030927E-2"/>
    <x v="21"/>
    <x v="18"/>
    <n v="0.13402061855670103"/>
  </r>
  <r>
    <n v="24"/>
    <n v="5"/>
    <n v="109"/>
    <n v="84"/>
    <n v="5600"/>
    <n v="11"/>
    <n v="27"/>
    <s v="F"/>
    <s v="SF"/>
    <s v="Specialist"/>
    <s v="Marketing"/>
    <s v="SF"/>
    <s v="BU1"/>
    <s v="D1"/>
    <n v="30"/>
    <n v="6"/>
    <n v="9"/>
    <x v="2"/>
    <s v="PhD"/>
    <n v="22"/>
    <n v="88"/>
    <n v="0.95412844036697253"/>
    <x v="19"/>
    <x v="23"/>
    <n v="1"/>
    <n v="4.5871559633027525E-2"/>
    <x v="22"/>
    <x v="19"/>
    <n v="0.24770642201834864"/>
  </r>
  <r>
    <n v="25"/>
    <n v="6"/>
    <n v="112"/>
    <n v="80"/>
    <n v="5400"/>
    <n v="10"/>
    <n v="22"/>
    <s v="M"/>
    <s v="NY"/>
    <s v="Developer"/>
    <s v="IT"/>
    <s v="NY"/>
    <s v="BU3"/>
    <s v="D3"/>
    <n v="34"/>
    <n v="3"/>
    <n v="8"/>
    <x v="0"/>
    <s v="Associate's"/>
    <n v="20"/>
    <n v="85"/>
    <n v="0.9464285714285714"/>
    <x v="20"/>
    <x v="11"/>
    <n v="1"/>
    <n v="5.3571428571428568E-2"/>
    <x v="3"/>
    <x v="20"/>
    <n v="0.19642857142857142"/>
  </r>
  <r>
    <n v="26"/>
    <n v="4"/>
    <n v="101"/>
    <n v="79"/>
    <n v="5000"/>
    <n v="9"/>
    <n v="18"/>
    <s v="F"/>
    <s v="LA"/>
    <s v="Manager"/>
    <s v="HR"/>
    <s v="LA"/>
    <s v="BU2"/>
    <s v="D2"/>
    <n v="40"/>
    <n v="5"/>
    <n v="11"/>
    <x v="1"/>
    <s v="Master's"/>
    <n v="32"/>
    <n v="75"/>
    <n v="0.96039603960396036"/>
    <x v="21"/>
    <x v="24"/>
    <n v="1"/>
    <n v="3.9603960396039604E-2"/>
    <x v="23"/>
    <x v="13"/>
    <n v="0.17821782178217821"/>
  </r>
  <r>
    <n v="27"/>
    <n v="3"/>
    <n v="105"/>
    <n v="88"/>
    <n v="5800"/>
    <n v="12"/>
    <n v="16"/>
    <s v="M"/>
    <s v="SF"/>
    <s v="Analyst"/>
    <s v="Finance"/>
    <s v="SF"/>
    <s v="BU3"/>
    <s v="D3"/>
    <n v="29"/>
    <n v="4"/>
    <n v="10"/>
    <x v="0"/>
    <s v="Bachelor's"/>
    <n v="25"/>
    <n v="82"/>
    <n v="0.97142857142857142"/>
    <x v="22"/>
    <x v="8"/>
    <n v="1"/>
    <n v="2.8571428571428571E-2"/>
    <x v="8"/>
    <x v="6"/>
    <n v="0.15238095238095239"/>
  </r>
  <r>
    <n v="28"/>
    <n v="7"/>
    <n v="110"/>
    <n v="82"/>
    <n v="5500"/>
    <n v="11"/>
    <n v="25"/>
    <s v="F"/>
    <s v="NY"/>
    <s v="Engineer"/>
    <s v="IT"/>
    <s v="NY"/>
    <s v="BU1"/>
    <s v="D1"/>
    <n v="31"/>
    <n v="6"/>
    <n v="9"/>
    <x v="2"/>
    <s v="High School"/>
    <n v="28"/>
    <n v="80"/>
    <n v="0.9363636363636364"/>
    <x v="23"/>
    <x v="25"/>
    <n v="1"/>
    <n v="6.363636363636363E-2"/>
    <x v="7"/>
    <x v="0"/>
    <n v="0.22727272727272727"/>
  </r>
  <r>
    <n v="29"/>
    <n v="6"/>
    <n v="107"/>
    <n v="81"/>
    <n v="5200"/>
    <n v="10"/>
    <n v="23"/>
    <s v="M"/>
    <s v="LA"/>
    <s v="Specialist"/>
    <s v="Marketing"/>
    <s v="LA"/>
    <s v="BU2"/>
    <s v="D2"/>
    <n v="33"/>
    <n v="5"/>
    <n v="8"/>
    <x v="0"/>
    <s v="Associate's"/>
    <n v="22"/>
    <n v="88"/>
    <n v="0.94392523364485981"/>
    <x v="24"/>
    <x v="26"/>
    <n v="1"/>
    <n v="5.6074766355140186E-2"/>
    <x v="24"/>
    <x v="4"/>
    <n v="0.21495327102803738"/>
  </r>
  <r>
    <n v="30"/>
    <n v="3"/>
    <n v="98"/>
    <n v="74"/>
    <n v="4900"/>
    <n v="9"/>
    <n v="17"/>
    <s v="F"/>
    <s v="SF"/>
    <s v="Developer"/>
    <s v="IT"/>
    <s v="SF"/>
    <s v="BU3"/>
    <s v="D3"/>
    <n v="37"/>
    <n v="3"/>
    <n v="7"/>
    <x v="1"/>
    <s v="PhD"/>
    <n v="35"/>
    <n v="86"/>
    <n v="0.96938775510204078"/>
    <x v="25"/>
    <x v="27"/>
    <n v="1"/>
    <n v="3.0612244897959183E-2"/>
    <x v="25"/>
    <x v="7"/>
    <n v="0.17346938775510204"/>
  </r>
  <r>
    <m/>
    <m/>
    <m/>
    <m/>
    <m/>
    <m/>
    <m/>
    <m/>
    <m/>
    <m/>
    <m/>
    <m/>
    <m/>
    <m/>
    <m/>
    <m/>
    <m/>
    <x v="3"/>
    <m/>
    <m/>
    <m/>
    <m/>
    <x v="26"/>
    <x v="28"/>
    <m/>
    <m/>
    <x v="26"/>
    <x v="2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n v="5"/>
    <n v="100"/>
    <n v="80"/>
    <n v="5000"/>
    <n v="10"/>
    <n v="20"/>
    <s v="M"/>
    <s v="NY"/>
    <x v="0"/>
    <x v="0"/>
    <s v="NY"/>
    <s v="BU1"/>
    <s v="D1"/>
    <n v="45"/>
    <n v="5"/>
    <n v="10"/>
    <n v="4"/>
    <s v="Bachelor's"/>
    <n v="30"/>
    <n v="75"/>
    <n v="0.95"/>
    <n v="4.8"/>
    <n v="1.25E-3"/>
    <n v="1"/>
    <n v="0.05"/>
    <n v="0.8"/>
    <n v="500"/>
    <n v="0.2"/>
  </r>
  <r>
    <n v="2"/>
    <n v="7"/>
    <n v="120"/>
    <n v="90"/>
    <n v="6000"/>
    <n v="12"/>
    <n v="30"/>
    <s v="F"/>
    <s v="LA"/>
    <x v="1"/>
    <x v="1"/>
    <s v="LA"/>
    <s v="BU2"/>
    <s v="D2"/>
    <n v="30"/>
    <n v="3"/>
    <n v="5"/>
    <n v="3"/>
    <s v="Master's"/>
    <n v="20"/>
    <n v="80"/>
    <n v="0.94166666666666665"/>
    <n v="4.7931034482758621"/>
    <n v="4.6296296296296298E-4"/>
    <n v="1"/>
    <n v="5.8333333333333334E-2"/>
    <n v="0.75"/>
    <n v="500"/>
    <n v="0.25"/>
  </r>
  <r>
    <n v="3"/>
    <n v="6"/>
    <n v="110"/>
    <n v="85"/>
    <n v="5500"/>
    <n v="11"/>
    <n v="25"/>
    <s v="M"/>
    <s v="SF"/>
    <x v="2"/>
    <x v="2"/>
    <s v="SF"/>
    <s v="BU3"/>
    <s v="D3"/>
    <n v="35"/>
    <n v="4"/>
    <n v="8"/>
    <n v="5"/>
    <s v="High School"/>
    <n v="25"/>
    <n v="90"/>
    <n v="0.94545454545454544"/>
    <n v="4.8571428571428568"/>
    <n v="8.5561497326203204E-4"/>
    <n v="1"/>
    <n v="5.4545454545454543E-2"/>
    <n v="0.77272727272727271"/>
    <n v="500"/>
    <n v="0.22727272727272727"/>
  </r>
  <r>
    <n v="4"/>
    <n v="3"/>
    <n v="105"/>
    <n v="75"/>
    <n v="4800"/>
    <n v="9"/>
    <n v="15"/>
    <s v="F"/>
    <s v="NY"/>
    <x v="3"/>
    <x v="3"/>
    <s v="NY"/>
    <s v="BU1"/>
    <s v="D1"/>
    <n v="40"/>
    <n v="6"/>
    <n v="12"/>
    <n v="4"/>
    <s v="Associate's"/>
    <n v="15"/>
    <n v="70"/>
    <n v="0.97142857142857142"/>
    <n v="4.8888888888888893"/>
    <n v="1.5238095238095239E-3"/>
    <n v="1"/>
    <n v="2.8571428571428571E-2"/>
    <n v="0.7142857142857143"/>
    <n v="533.33333333333337"/>
    <n v="0.14285714285714285"/>
  </r>
  <r>
    <n v="5"/>
    <n v="4"/>
    <n v="95"/>
    <n v="70"/>
    <n v="4500"/>
    <n v="8"/>
    <n v="18"/>
    <s v="M"/>
    <s v="LA"/>
    <x v="4"/>
    <x v="2"/>
    <s v="LA"/>
    <s v="BU3"/>
    <s v="D3"/>
    <n v="28"/>
    <n v="2"/>
    <n v="6"/>
    <n v="3"/>
    <s v="PhD"/>
    <n v="40"/>
    <n v="85"/>
    <n v="0.95789473684210524"/>
    <n v="4.8461538461538458"/>
    <n v="9.0225563909774437E-4"/>
    <n v="1"/>
    <n v="4.2105263157894736E-2"/>
    <n v="0.73684210526315785"/>
    <n v="562.5"/>
    <n v="0.18947368421052632"/>
  </r>
  <r>
    <n v="6"/>
    <n v="8"/>
    <n v="115"/>
    <n v="95"/>
    <n v="6200"/>
    <n v="13"/>
    <n v="22"/>
    <s v="F"/>
    <s v="SF"/>
    <x v="0"/>
    <x v="0"/>
    <s v="SF"/>
    <s v="BU2"/>
    <s v="D2"/>
    <n v="32"/>
    <n v="4"/>
    <n v="9"/>
    <n v="4"/>
    <s v="Master's"/>
    <n v="28"/>
    <n v="78"/>
    <n v="0.93043478260869561"/>
    <n v="4.96"/>
    <n v="8.2379862700228835E-4"/>
    <n v="1"/>
    <n v="6.9565217391304349E-2"/>
    <n v="0.82608695652173914"/>
    <n v="476.92307692307691"/>
    <n v="0.19130434782608696"/>
  </r>
  <r>
    <n v="7"/>
    <n v="2"/>
    <n v="100"/>
    <n v="78"/>
    <n v="5200"/>
    <n v="10"/>
    <n v="12"/>
    <s v="M"/>
    <s v="NY"/>
    <x v="1"/>
    <x v="1"/>
    <s v="NY"/>
    <s v="BU2"/>
    <s v="D2"/>
    <n v="38"/>
    <n v="7"/>
    <n v="11"/>
    <n v="5"/>
    <s v="Bachelor's"/>
    <n v="22"/>
    <n v="88"/>
    <n v="0.98"/>
    <n v="5"/>
    <n v="1.4102564102564104E-3"/>
    <n v="1"/>
    <n v="0.02"/>
    <n v="0.78"/>
    <n v="520"/>
    <n v="0.12"/>
  </r>
  <r>
    <n v="8"/>
    <n v="6"/>
    <n v="110"/>
    <n v="82"/>
    <n v="5400"/>
    <n v="11"/>
    <n v="28"/>
    <s v="F"/>
    <s v="LA"/>
    <x v="2"/>
    <x v="2"/>
    <s v="LA"/>
    <s v="BU3"/>
    <s v="D3"/>
    <n v="36"/>
    <n v="5"/>
    <n v="7"/>
    <n v="3"/>
    <s v="High School"/>
    <n v="32"/>
    <n v="92"/>
    <n v="0.94545454545454544"/>
    <n v="4.9130434782608692"/>
    <n v="7.7605321507760532E-4"/>
    <n v="1"/>
    <n v="5.4545454545454543E-2"/>
    <n v="0.74545454545454548"/>
    <n v="490.90909090909093"/>
    <n v="0.25454545454545452"/>
  </r>
  <r>
    <n v="9"/>
    <n v="5"/>
    <n v="105"/>
    <n v="88"/>
    <n v="5800"/>
    <n v="12"/>
    <n v="21"/>
    <s v="M"/>
    <s v="SF"/>
    <x v="3"/>
    <x v="3"/>
    <s v="SF"/>
    <s v="BU1"/>
    <s v="D1"/>
    <n v="33"/>
    <n v="6"/>
    <n v="10"/>
    <n v="4"/>
    <s v="Associate's"/>
    <n v="18"/>
    <n v="80"/>
    <n v="0.95238095238095233"/>
    <n v="4.9090909090909092"/>
    <n v="1.0822510822510823E-3"/>
    <n v="1"/>
    <n v="4.7619047619047616E-2"/>
    <n v="0.83809523809523812"/>
    <n v="483.33333333333331"/>
    <n v="0.2"/>
  </r>
  <r>
    <n v="10"/>
    <n v="3"/>
    <n v="98"/>
    <n v="75"/>
    <n v="4900"/>
    <n v="9"/>
    <n v="16"/>
    <s v="F"/>
    <s v="NY"/>
    <x v="4"/>
    <x v="2"/>
    <s v="NY"/>
    <s v="BU3"/>
    <s v="D3"/>
    <n v="29"/>
    <n v="3"/>
    <n v="8"/>
    <n v="5"/>
    <s v="PhD"/>
    <n v="35"/>
    <n v="86"/>
    <n v="0.96938775510204078"/>
    <n v="4.8571428571428568"/>
    <n v="1.0884353741496598E-3"/>
    <n v="1"/>
    <n v="3.0612244897959183E-2"/>
    <n v="0.76530612244897955"/>
    <n v="544.44444444444446"/>
    <n v="0.16326530612244897"/>
  </r>
  <r>
    <n v="11"/>
    <n v="4"/>
    <n v="97"/>
    <n v="72"/>
    <n v="4600"/>
    <n v="8"/>
    <n v="20"/>
    <s v="M"/>
    <s v="LA"/>
    <x v="0"/>
    <x v="0"/>
    <s v="LA"/>
    <s v="BU2"/>
    <s v="D2"/>
    <n v="42"/>
    <n v="8"/>
    <n v="14"/>
    <n v="4"/>
    <s v="Master's"/>
    <n v="26"/>
    <n v="75"/>
    <n v="0.95876288659793818"/>
    <n v="4.95"/>
    <n v="2.0045819014891178E-3"/>
    <n v="1"/>
    <n v="4.1237113402061855E-2"/>
    <n v="0.74226804123711343"/>
    <n v="575"/>
    <n v="0.20618556701030927"/>
  </r>
  <r>
    <n v="12"/>
    <n v="7"/>
    <n v="112"/>
    <n v="90"/>
    <n v="6100"/>
    <n v="13"/>
    <n v="25"/>
    <s v="F"/>
    <s v="SF"/>
    <x v="1"/>
    <x v="1"/>
    <s v="SF"/>
    <s v="BU3"/>
    <s v="D3"/>
    <n v="31"/>
    <n v="5"/>
    <n v="9"/>
    <n v="3"/>
    <s v="Bachelor's"/>
    <n v="22"/>
    <n v="82"/>
    <n v="0.9375"/>
    <n v="4.7894736842105265"/>
    <n v="8.9285714285714283E-4"/>
    <n v="1"/>
    <n v="6.25E-2"/>
    <n v="0.8035714285714286"/>
    <n v="469.23076923076923"/>
    <n v="0.22321428571428573"/>
  </r>
  <r>
    <n v="13"/>
    <n v="6"/>
    <n v="108"/>
    <n v="83"/>
    <n v="5500"/>
    <n v="11"/>
    <n v="24"/>
    <s v="M"/>
    <s v="NY"/>
    <x v="2"/>
    <x v="2"/>
    <s v="NY"/>
    <s v="BU1"/>
    <s v="D1"/>
    <n v="34"/>
    <n v="4"/>
    <n v="7"/>
    <n v="5"/>
    <s v="High School"/>
    <n v="30"/>
    <n v="89"/>
    <n v="0.94444444444444442"/>
    <n v="4.7777777777777777"/>
    <n v="7.8090138331102189E-4"/>
    <n v="1"/>
    <n v="5.5555555555555552E-2"/>
    <n v="0.76851851851851849"/>
    <n v="500"/>
    <n v="0.22222222222222221"/>
  </r>
  <r>
    <n v="14"/>
    <n v="4"/>
    <n v="103"/>
    <n v="78"/>
    <n v="5200"/>
    <n v="10"/>
    <n v="18"/>
    <s v="F"/>
    <s v="LA"/>
    <x v="3"/>
    <x v="3"/>
    <s v="LA"/>
    <s v="BU2"/>
    <s v="D2"/>
    <n v="37"/>
    <n v="6"/>
    <n v="11"/>
    <n v="4"/>
    <s v="Associate's"/>
    <n v="15"/>
    <n v="77"/>
    <n v="0.96116504854368934"/>
    <n v="4.8235294117647056"/>
    <n v="1.3691809808314662E-3"/>
    <n v="1"/>
    <n v="3.8834951456310676E-2"/>
    <n v="0.75728155339805825"/>
    <n v="520"/>
    <n v="0.17475728155339806"/>
  </r>
  <r>
    <n v="15"/>
    <n v="3"/>
    <n v="96"/>
    <n v="72"/>
    <n v="4700"/>
    <n v="9"/>
    <n v="15"/>
    <s v="M"/>
    <s v="SF"/>
    <x v="4"/>
    <x v="2"/>
    <s v="SF"/>
    <s v="BU3"/>
    <s v="D3"/>
    <n v="27"/>
    <n v="3"/>
    <n v="10"/>
    <n v="5"/>
    <s v="PhD"/>
    <n v="38"/>
    <n v="94"/>
    <n v="0.96875"/>
    <n v="4.75"/>
    <n v="1.4467592592592592E-3"/>
    <n v="1"/>
    <n v="3.125E-2"/>
    <n v="0.75"/>
    <n v="522.22222222222217"/>
    <n v="0.15625"/>
  </r>
  <r>
    <n v="16"/>
    <n v="5"/>
    <n v="102"/>
    <n v="87"/>
    <n v="5900"/>
    <n v="12"/>
    <n v="20"/>
    <s v="F"/>
    <s v="NY"/>
    <x v="0"/>
    <x v="0"/>
    <s v="NY"/>
    <s v="BU1"/>
    <s v="D1"/>
    <n v="39"/>
    <n v="7"/>
    <n v="12"/>
    <n v="4"/>
    <s v="Master's"/>
    <n v="28"/>
    <n v="80"/>
    <n v="0.9509803921568627"/>
    <n v="4.8666666666666663"/>
    <n v="1.3522650439486139E-3"/>
    <n v="1"/>
    <n v="4.9019607843137254E-2"/>
    <n v="0.8529411764705882"/>
    <n v="491.66666666666669"/>
    <n v="0.19607843137254902"/>
  </r>
  <r>
    <n v="17"/>
    <n v="6"/>
    <n v="107"/>
    <n v="80"/>
    <n v="5300"/>
    <n v="11"/>
    <n v="26"/>
    <s v="M"/>
    <s v="LA"/>
    <x v="1"/>
    <x v="1"/>
    <s v="LA"/>
    <s v="BU2"/>
    <s v="D2"/>
    <n v="41"/>
    <n v="5"/>
    <n v="8"/>
    <n v="3"/>
    <s v="Bachelor's"/>
    <n v="25"/>
    <n v="85"/>
    <n v="0.94392523364485981"/>
    <n v="4.7142857142857144"/>
    <n v="9.3457943925233649E-4"/>
    <n v="1"/>
    <n v="5.6074766355140186E-2"/>
    <n v="0.74766355140186913"/>
    <n v="481.81818181818181"/>
    <n v="0.24299065420560748"/>
  </r>
  <r>
    <n v="18"/>
    <n v="3"/>
    <n v="99"/>
    <n v="74"/>
    <n v="5000"/>
    <n v="9"/>
    <n v="17"/>
    <s v="F"/>
    <s v="SF"/>
    <x v="2"/>
    <x v="2"/>
    <s v="SF"/>
    <s v="BU3"/>
    <s v="D3"/>
    <n v="35"/>
    <n v="4"/>
    <n v="9"/>
    <n v="5"/>
    <s v="High School"/>
    <n v="20"/>
    <n v="78"/>
    <n v="0.96969696969696972"/>
    <n v="4.6923076923076925"/>
    <n v="1.2285012285012285E-3"/>
    <n v="1"/>
    <n v="3.0303030303030304E-2"/>
    <n v="0.74747474747474751"/>
    <n v="555.55555555555554"/>
    <n v="0.17171717171717171"/>
  </r>
  <r>
    <n v="19"/>
    <n v="5"/>
    <n v="104"/>
    <n v="85"/>
    <n v="5600"/>
    <n v="10"/>
    <n v="23"/>
    <s v="M"/>
    <s v="NY"/>
    <x v="3"/>
    <x v="3"/>
    <s v="NY"/>
    <s v="BU1"/>
    <s v="D1"/>
    <n v="32"/>
    <n v="6"/>
    <n v="11"/>
    <n v="4"/>
    <s v="Associate's"/>
    <n v="22"/>
    <n v="88"/>
    <n v="0.95192307692307687"/>
    <n v="4.75"/>
    <n v="1.2443438914027148E-3"/>
    <n v="1"/>
    <n v="4.807692307692308E-2"/>
    <n v="0.81730769230769229"/>
    <n v="560"/>
    <n v="0.22115384615384615"/>
  </r>
  <r>
    <n v="20"/>
    <n v="2"/>
    <n v="101"/>
    <n v="77"/>
    <n v="5100"/>
    <n v="11"/>
    <n v="14"/>
    <s v="F"/>
    <s v="LA"/>
    <x v="4"/>
    <x v="2"/>
    <s v="LA"/>
    <s v="BU3"/>
    <s v="D3"/>
    <n v="36"/>
    <n v="3"/>
    <n v="8"/>
    <n v="5"/>
    <s v="PhD"/>
    <n v="30"/>
    <n v="92"/>
    <n v="0.98019801980198018"/>
    <n v="4.6363636363636367"/>
    <n v="1.0286742960010286E-3"/>
    <n v="1"/>
    <n v="1.9801980198019802E-2"/>
    <n v="0.76237623762376239"/>
    <n v="463.63636363636363"/>
    <n v="0.13861386138613863"/>
  </r>
  <r>
    <n v="21"/>
    <n v="4"/>
    <n v="94"/>
    <n v="71"/>
    <n v="4800"/>
    <n v="8"/>
    <n v="19"/>
    <s v="M"/>
    <s v="SF"/>
    <x v="0"/>
    <x v="0"/>
    <s v="SF"/>
    <s v="BU2"/>
    <s v="D2"/>
    <n v="33"/>
    <n v="5"/>
    <n v="10"/>
    <n v="4"/>
    <s v="Master's"/>
    <n v="18"/>
    <n v="85"/>
    <n v="0.95744680851063835"/>
    <n v="4.8"/>
    <n v="1.4983518130056938E-3"/>
    <n v="1"/>
    <n v="4.2553191489361701E-2"/>
    <n v="0.75531914893617025"/>
    <n v="600"/>
    <n v="0.20212765957446807"/>
  </r>
  <r>
    <n v="22"/>
    <n v="8"/>
    <n v="116"/>
    <n v="92"/>
    <n v="6300"/>
    <n v="13"/>
    <n v="21"/>
    <s v="F"/>
    <s v="NY"/>
    <x v="1"/>
    <x v="1"/>
    <s v="NY"/>
    <s v="BU2"/>
    <s v="D2"/>
    <n v="28"/>
    <n v="4"/>
    <n v="7"/>
    <n v="3"/>
    <s v="Bachelor's"/>
    <n v="35"/>
    <n v="78"/>
    <n v="0.93103448275862066"/>
    <n v="4.7777777777777777"/>
    <n v="6.5592203898050976E-4"/>
    <n v="1"/>
    <n v="6.8965517241379309E-2"/>
    <n v="0.7931034482758621"/>
    <n v="484.61538461538464"/>
    <n v="0.18103448275862069"/>
  </r>
  <r>
    <n v="23"/>
    <n v="2"/>
    <n v="97"/>
    <n v="76"/>
    <n v="5300"/>
    <n v="10"/>
    <n v="13"/>
    <s v="M"/>
    <s v="LA"/>
    <x v="2"/>
    <x v="2"/>
    <s v="LA"/>
    <s v="BU3"/>
    <s v="D3"/>
    <n v="38"/>
    <n v="7"/>
    <n v="12"/>
    <n v="4"/>
    <s v="High School"/>
    <n v="28"/>
    <n v="90"/>
    <n v="0.97938144329896903"/>
    <n v="4.875"/>
    <n v="1.6277807921866521E-3"/>
    <n v="1"/>
    <n v="2.0618556701030927E-2"/>
    <n v="0.78350515463917525"/>
    <n v="530"/>
    <n v="0.13402061855670103"/>
  </r>
  <r>
    <n v="24"/>
    <n v="5"/>
    <n v="109"/>
    <n v="84"/>
    <n v="5600"/>
    <n v="11"/>
    <n v="27"/>
    <s v="F"/>
    <s v="SF"/>
    <x v="3"/>
    <x v="3"/>
    <s v="SF"/>
    <s v="BU1"/>
    <s v="D1"/>
    <n v="30"/>
    <n v="6"/>
    <n v="9"/>
    <n v="5"/>
    <s v="PhD"/>
    <n v="22"/>
    <n v="88"/>
    <n v="0.95412844036697253"/>
    <n v="4.5714285714285712"/>
    <n v="9.8296199213630396E-4"/>
    <n v="1"/>
    <n v="4.5871559633027525E-2"/>
    <n v="0.77064220183486243"/>
    <n v="509.09090909090907"/>
    <n v="0.24770642201834864"/>
  </r>
  <r>
    <n v="25"/>
    <n v="6"/>
    <n v="112"/>
    <n v="80"/>
    <n v="5400"/>
    <n v="10"/>
    <n v="22"/>
    <s v="M"/>
    <s v="NY"/>
    <x v="4"/>
    <x v="2"/>
    <s v="NY"/>
    <s v="BU3"/>
    <s v="D3"/>
    <n v="34"/>
    <n v="3"/>
    <n v="8"/>
    <n v="4"/>
    <s v="Associate's"/>
    <n v="20"/>
    <n v="85"/>
    <n v="0.9464285714285714"/>
    <n v="4.333333333333333"/>
    <n v="8.9285714285714283E-4"/>
    <n v="1"/>
    <n v="5.3571428571428568E-2"/>
    <n v="0.7142857142857143"/>
    <n v="540"/>
    <n v="0.19642857142857142"/>
  </r>
  <r>
    <n v="26"/>
    <n v="4"/>
    <n v="101"/>
    <n v="79"/>
    <n v="5000"/>
    <n v="9"/>
    <n v="18"/>
    <s v="F"/>
    <s v="LA"/>
    <x v="0"/>
    <x v="0"/>
    <s v="LA"/>
    <s v="BU2"/>
    <s v="D2"/>
    <n v="40"/>
    <n v="5"/>
    <n v="11"/>
    <n v="3"/>
    <s v="Master's"/>
    <n v="32"/>
    <n v="75"/>
    <n v="0.96039603960396036"/>
    <n v="4.5999999999999996"/>
    <n v="1.3786188745456825E-3"/>
    <n v="1"/>
    <n v="3.9603960396039604E-2"/>
    <n v="0.78217821782178221"/>
    <n v="555.55555555555554"/>
    <n v="0.17821782178217821"/>
  </r>
  <r>
    <n v="27"/>
    <n v="3"/>
    <n v="105"/>
    <n v="88"/>
    <n v="5800"/>
    <n v="12"/>
    <n v="16"/>
    <s v="M"/>
    <s v="SF"/>
    <x v="1"/>
    <x v="1"/>
    <s v="SF"/>
    <s v="BU3"/>
    <s v="D3"/>
    <n v="29"/>
    <n v="4"/>
    <n v="10"/>
    <n v="4"/>
    <s v="Bachelor's"/>
    <n v="25"/>
    <n v="82"/>
    <n v="0.97142857142857142"/>
    <n v="4.5"/>
    <n v="1.0822510822510823E-3"/>
    <n v="1"/>
    <n v="2.8571428571428571E-2"/>
    <n v="0.83809523809523812"/>
    <n v="483.33333333333331"/>
    <n v="0.15238095238095239"/>
  </r>
  <r>
    <n v="28"/>
    <n v="7"/>
    <n v="110"/>
    <n v="82"/>
    <n v="5500"/>
    <n v="11"/>
    <n v="25"/>
    <s v="F"/>
    <s v="NY"/>
    <x v="2"/>
    <x v="2"/>
    <s v="NY"/>
    <s v="BU1"/>
    <s v="D1"/>
    <n v="31"/>
    <n v="6"/>
    <n v="9"/>
    <n v="5"/>
    <s v="High School"/>
    <n v="28"/>
    <n v="80"/>
    <n v="0.9363636363636364"/>
    <n v="4.666666666666667"/>
    <n v="9.9778270509977827E-4"/>
    <n v="1"/>
    <n v="6.363636363636363E-2"/>
    <n v="0.74545454545454548"/>
    <n v="500"/>
    <n v="0.22727272727272727"/>
  </r>
  <r>
    <n v="29"/>
    <n v="6"/>
    <n v="107"/>
    <n v="81"/>
    <n v="5200"/>
    <n v="10"/>
    <n v="23"/>
    <s v="M"/>
    <s v="LA"/>
    <x v="3"/>
    <x v="3"/>
    <s v="LA"/>
    <s v="BU2"/>
    <s v="D2"/>
    <n v="33"/>
    <n v="5"/>
    <n v="8"/>
    <n v="4"/>
    <s v="Associate's"/>
    <n v="22"/>
    <n v="88"/>
    <n v="0.94392523364485981"/>
    <n v="4"/>
    <n v="9.2304142148378905E-4"/>
    <n v="1"/>
    <n v="5.6074766355140186E-2"/>
    <n v="0.7570093457943925"/>
    <n v="520"/>
    <n v="0.21495327102803738"/>
  </r>
  <r>
    <n v="30"/>
    <n v="3"/>
    <n v="98"/>
    <n v="74"/>
    <n v="4900"/>
    <n v="9"/>
    <n v="17"/>
    <s v="F"/>
    <s v="SF"/>
    <x v="4"/>
    <x v="2"/>
    <s v="SF"/>
    <s v="BU3"/>
    <s v="D3"/>
    <n v="37"/>
    <n v="3"/>
    <n v="7"/>
    <n v="3"/>
    <s v="PhD"/>
    <n v="35"/>
    <n v="86"/>
    <n v="0.96938775510204078"/>
    <n v="3"/>
    <n v="9.6525096525096527E-4"/>
    <n v="1"/>
    <n v="3.0612244897959183E-2"/>
    <n v="0.75510204081632648"/>
    <n v="544.44444444444446"/>
    <n v="0.173469387755102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6235F-D65F-4B8E-8734-F60C3CFA4A8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CN7" firstHeaderRow="1" firstDataRow="3" firstDataCol="0" rowPageCount="2" colPageCount="1"/>
  <pivotFields count="29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dataField="1" showAll="0"/>
    <pivotField dataField="1" showAll="0"/>
    <pivotField showAll="0"/>
    <pivotField axis="axisPage" showAll="0">
      <items count="28">
        <item x="25"/>
        <item x="24"/>
        <item x="20"/>
        <item x="22"/>
        <item x="19"/>
        <item x="21"/>
        <item x="17"/>
        <item x="23"/>
        <item x="16"/>
        <item x="15"/>
        <item x="13"/>
        <item x="11"/>
        <item x="10"/>
        <item x="1"/>
        <item x="0"/>
        <item x="12"/>
        <item x="4"/>
        <item x="2"/>
        <item x="14"/>
        <item x="18"/>
        <item x="3"/>
        <item x="8"/>
        <item x="7"/>
        <item x="9"/>
        <item x="5"/>
        <item x="6"/>
        <item x="26"/>
        <item t="default"/>
      </items>
    </pivotField>
    <pivotField axis="axisPage" showAll="0">
      <items count="30">
        <item x="1"/>
        <item x="21"/>
        <item x="7"/>
        <item x="12"/>
        <item x="5"/>
        <item x="2"/>
        <item x="11"/>
        <item x="4"/>
        <item x="26"/>
        <item x="16"/>
        <item x="27"/>
        <item x="23"/>
        <item x="25"/>
        <item x="19"/>
        <item x="8"/>
        <item x="9"/>
        <item x="17"/>
        <item x="18"/>
        <item x="0"/>
        <item x="15"/>
        <item x="13"/>
        <item x="24"/>
        <item x="6"/>
        <item x="14"/>
        <item x="20"/>
        <item x="3"/>
        <item x="22"/>
        <item x="10"/>
        <item x="28"/>
        <item t="default"/>
      </items>
    </pivotField>
    <pivotField showAll="0"/>
    <pivotField showAll="0"/>
    <pivotField showAll="0">
      <items count="28">
        <item x="3"/>
        <item x="4"/>
        <item x="10"/>
        <item x="7"/>
        <item x="16"/>
        <item x="15"/>
        <item x="1"/>
        <item x="25"/>
        <item x="19"/>
        <item x="24"/>
        <item x="13"/>
        <item x="18"/>
        <item x="9"/>
        <item x="12"/>
        <item x="22"/>
        <item x="2"/>
        <item x="6"/>
        <item x="23"/>
        <item x="21"/>
        <item x="20"/>
        <item x="0"/>
        <item x="11"/>
        <item x="17"/>
        <item x="5"/>
        <item x="8"/>
        <item x="14"/>
        <item x="26"/>
        <item t="default"/>
      </items>
    </pivotField>
    <pivotField axis="axisCol" showAll="0">
      <items count="23">
        <item x="15"/>
        <item x="9"/>
        <item x="3"/>
        <item x="12"/>
        <item x="6"/>
        <item x="17"/>
        <item x="5"/>
        <item x="11"/>
        <item x="0"/>
        <item x="19"/>
        <item x="4"/>
        <item x="10"/>
        <item x="18"/>
        <item x="1"/>
        <item x="20"/>
        <item x="7"/>
        <item x="13"/>
        <item x="14"/>
        <item x="2"/>
        <item x="8"/>
        <item x="16"/>
        <item x="21"/>
        <item t="default"/>
      </items>
    </pivotField>
    <pivotField dataField="1" showAll="0"/>
  </pivotFields>
  <rowItems count="1">
    <i/>
  </rowItems>
  <colFields count="2">
    <field x="-2"/>
    <field x="27"/>
  </colFields>
  <colItems count="9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r="1" i="1">
      <x v="13"/>
    </i>
    <i r="1" i="1">
      <x v="14"/>
    </i>
    <i r="1" i="1">
      <x v="15"/>
    </i>
    <i r="1" i="1">
      <x v="16"/>
    </i>
    <i r="1" i="1">
      <x v="17"/>
    </i>
    <i r="1" i="1">
      <x v="18"/>
    </i>
    <i r="1" i="1">
      <x v="19"/>
    </i>
    <i r="1" i="1">
      <x v="20"/>
    </i>
    <i r="1" i="1">
      <x v="21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r="1" i="2">
      <x v="8"/>
    </i>
    <i r="1" i="2">
      <x v="9"/>
    </i>
    <i r="1" i="2">
      <x v="10"/>
    </i>
    <i r="1" i="2">
      <x v="11"/>
    </i>
    <i r="1" i="2">
      <x v="12"/>
    </i>
    <i r="1" i="2">
      <x v="13"/>
    </i>
    <i r="1" i="2">
      <x v="14"/>
    </i>
    <i r="1" i="2">
      <x v="15"/>
    </i>
    <i r="1" i="2">
      <x v="16"/>
    </i>
    <i r="1" i="2">
      <x v="17"/>
    </i>
    <i r="1" i="2">
      <x v="18"/>
    </i>
    <i r="1" i="2">
      <x v="19"/>
    </i>
    <i r="1" i="2">
      <x v="20"/>
    </i>
    <i r="1" i="2">
      <x v="21"/>
    </i>
    <i i="3">
      <x v="3"/>
      <x/>
    </i>
    <i r="1" i="3">
      <x v="1"/>
    </i>
    <i r="1" i="3">
      <x v="2"/>
    </i>
    <i r="1" i="3">
      <x v="3"/>
    </i>
    <i r="1" i="3">
      <x v="4"/>
    </i>
    <i r="1" i="3">
      <x v="5"/>
    </i>
    <i r="1" i="3">
      <x v="6"/>
    </i>
    <i r="1" i="3">
      <x v="7"/>
    </i>
    <i r="1" i="3">
      <x v="8"/>
    </i>
    <i r="1" i="3">
      <x v="9"/>
    </i>
    <i r="1" i="3">
      <x v="10"/>
    </i>
    <i r="1" i="3">
      <x v="11"/>
    </i>
    <i r="1" i="3">
      <x v="12"/>
    </i>
    <i r="1" i="3">
      <x v="13"/>
    </i>
    <i r="1" i="3">
      <x v="14"/>
    </i>
    <i r="1" i="3">
      <x v="15"/>
    </i>
    <i r="1" i="3">
      <x v="16"/>
    </i>
    <i r="1" i="3">
      <x v="17"/>
    </i>
    <i r="1" i="3">
      <x v="18"/>
    </i>
    <i r="1" i="3">
      <x v="19"/>
    </i>
    <i r="1" i="3">
      <x v="20"/>
    </i>
    <i r="1" i="3">
      <x v="21"/>
    </i>
    <i t="grand">
      <x/>
    </i>
    <i t="grand" i="1">
      <x/>
    </i>
    <i t="grand" i="2">
      <x/>
    </i>
    <i t="grand" i="3">
      <x/>
    </i>
  </colItems>
  <pageFields count="2">
    <pageField fld="22" hier="-1"/>
    <pageField fld="23" hier="-1"/>
  </pageFields>
  <dataFields count="4">
    <dataField name="Sum of Skills Gap Percentage:" fld="28" baseField="0" baseItem="0"/>
    <dataField name="Sum of Satisfaction Score" fld="20" baseField="0" baseItem="0"/>
    <dataField name="Sum of Training Hours" fld="19" baseField="0" baseItem="0"/>
    <dataField name="Sum of Avg Employees" fld="2" baseField="0" baseItem="0"/>
  </dataFields>
  <chartFormats count="199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0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3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4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5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6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7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8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9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0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1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2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3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4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5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6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7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8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9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0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1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0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3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4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5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6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7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8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9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0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1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2"/>
          </reference>
        </references>
      </pivotArea>
    </chartFormat>
    <chartFormat chart="1" format="104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3"/>
          </reference>
        </references>
      </pivotArea>
    </chartFormat>
    <chartFormat chart="1" format="105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4"/>
          </reference>
        </references>
      </pivotArea>
    </chartFormat>
    <chartFormat chart="1" format="106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5"/>
          </reference>
        </references>
      </pivotArea>
    </chartFormat>
    <chartFormat chart="1" format="107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6"/>
          </reference>
        </references>
      </pivotArea>
    </chartFormat>
    <chartFormat chart="1" format="108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7"/>
          </reference>
        </references>
      </pivotArea>
    </chartFormat>
    <chartFormat chart="1" format="109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8"/>
          </reference>
        </references>
      </pivotArea>
    </chartFormat>
    <chartFormat chart="1" format="110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9"/>
          </reference>
        </references>
      </pivotArea>
    </chartFormat>
    <chartFormat chart="1" format="11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0"/>
          </reference>
        </references>
      </pivotArea>
    </chartFormat>
    <chartFormat chart="1" format="112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1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0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2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3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4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5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6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7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8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9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0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1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2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3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4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5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6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7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8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9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20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21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0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2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3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4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5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6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7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8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9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0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1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2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3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4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5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6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7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8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9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20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21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0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2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3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4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5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6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7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8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9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0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1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2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3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4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5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6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7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8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9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20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2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0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2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3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4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5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6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7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8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9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0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1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2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3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4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5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6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7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8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9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20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21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0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2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3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4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5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6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7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8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9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0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1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2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3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4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5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6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7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8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9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20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21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0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2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3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4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5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6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7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8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9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0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1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2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3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4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5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6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7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8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9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20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99421-2A96-4876-A042-806EDA47BCE0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3" firstHeaderRow="1" firstDataRow="1" firstDataCol="1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4"/>
        <item x="2"/>
        <item x="0"/>
        <item x="3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2" showAll="0"/>
    <pivotField numFmtId="10" showAll="0"/>
    <pivotField numFmtId="10" showAll="0"/>
    <pivotField numFmtId="10" showAll="0"/>
    <pivotField numFmtId="10" showAll="0"/>
    <pivotField dataField="1" numFmtId="164" showAll="0"/>
    <pivotField numFmtId="10" showAll="0"/>
  </pivotFields>
  <rowFields count="2">
    <field x="10"/>
    <field x="9"/>
  </rowFields>
  <rowItems count="10">
    <i>
      <x/>
    </i>
    <i r="1">
      <x/>
    </i>
    <i>
      <x v="1"/>
    </i>
    <i r="1">
      <x v="3"/>
    </i>
    <i>
      <x v="2"/>
    </i>
    <i r="1">
      <x v="1"/>
    </i>
    <i r="1">
      <x v="2"/>
    </i>
    <i>
      <x v="3"/>
    </i>
    <i r="1">
      <x v="4"/>
    </i>
    <i t="grand">
      <x/>
    </i>
  </rowItems>
  <colItems count="1">
    <i/>
  </colItems>
  <dataFields count="1">
    <dataField name="Sum of Cost-Per-Hire:" fld="27" baseField="10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21E2-28B0-4E02-AA82-74D159DDED99}">
  <dimension ref="A1:A20"/>
  <sheetViews>
    <sheetView workbookViewId="0">
      <selection activeCell="A8" sqref="A1:A8"/>
    </sheetView>
  </sheetViews>
  <sheetFormatPr defaultRowHeight="14.4" x14ac:dyDescent="0.55000000000000004"/>
  <cols>
    <col min="1" max="1" width="43.3671875" customWidth="1"/>
  </cols>
  <sheetData>
    <row r="1" spans="1:1" ht="17.399999999999999" x14ac:dyDescent="0.55000000000000004">
      <c r="A1" s="1" t="s">
        <v>0</v>
      </c>
    </row>
    <row r="2" spans="1:1" ht="52.2" x14ac:dyDescent="0.55000000000000004">
      <c r="A2" s="2" t="s">
        <v>73</v>
      </c>
    </row>
    <row r="3" spans="1:1" ht="17.399999999999999" x14ac:dyDescent="0.55000000000000004">
      <c r="A3" s="1" t="s">
        <v>1</v>
      </c>
    </row>
    <row r="4" spans="1:1" ht="52.2" x14ac:dyDescent="0.55000000000000004">
      <c r="A4" s="2" t="s">
        <v>74</v>
      </c>
    </row>
    <row r="5" spans="1:1" ht="17.399999999999999" x14ac:dyDescent="0.55000000000000004">
      <c r="A5" s="1" t="s">
        <v>2</v>
      </c>
    </row>
    <row r="6" spans="1:1" ht="34.799999999999997" x14ac:dyDescent="0.55000000000000004">
      <c r="A6" s="2" t="s">
        <v>75</v>
      </c>
    </row>
    <row r="7" spans="1:1" ht="17.399999999999999" x14ac:dyDescent="0.55000000000000004">
      <c r="A7" s="1" t="s">
        <v>3</v>
      </c>
    </row>
    <row r="8" spans="1:1" ht="52.2" x14ac:dyDescent="0.55000000000000004">
      <c r="A8" s="2" t="s">
        <v>76</v>
      </c>
    </row>
    <row r="10" spans="1:1" ht="17.399999999999999" x14ac:dyDescent="0.55000000000000004">
      <c r="A10" s="1" t="s">
        <v>69</v>
      </c>
    </row>
    <row r="11" spans="1:1" ht="52.2" x14ac:dyDescent="0.55000000000000004">
      <c r="A11" s="2" t="s">
        <v>77</v>
      </c>
    </row>
    <row r="13" spans="1:1" ht="17.399999999999999" x14ac:dyDescent="0.55000000000000004">
      <c r="A13" s="1" t="s">
        <v>70</v>
      </c>
    </row>
    <row r="14" spans="1:1" ht="52.2" x14ac:dyDescent="0.55000000000000004">
      <c r="A14" s="2" t="s">
        <v>78</v>
      </c>
    </row>
    <row r="16" spans="1:1" ht="17.399999999999999" x14ac:dyDescent="0.55000000000000004">
      <c r="A16" s="1" t="s">
        <v>71</v>
      </c>
    </row>
    <row r="17" spans="1:1" ht="52.2" x14ac:dyDescent="0.55000000000000004">
      <c r="A17" s="2" t="s">
        <v>79</v>
      </c>
    </row>
    <row r="19" spans="1:1" ht="17.399999999999999" x14ac:dyDescent="0.55000000000000004">
      <c r="A19" s="1" t="s">
        <v>72</v>
      </c>
    </row>
    <row r="20" spans="1:1" ht="52.2" x14ac:dyDescent="0.55000000000000004">
      <c r="A20" s="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634FD-2EBF-4C28-967C-27853D1F26DE}">
  <dimension ref="A1:A14"/>
  <sheetViews>
    <sheetView workbookViewId="0">
      <selection activeCell="A15" sqref="A15:A29"/>
    </sheetView>
  </sheetViews>
  <sheetFormatPr defaultRowHeight="14.4" x14ac:dyDescent="0.55000000000000004"/>
  <cols>
    <col min="1" max="1" width="43.3671875" customWidth="1"/>
  </cols>
  <sheetData>
    <row r="1" spans="1:1" ht="17.399999999999999" x14ac:dyDescent="0.55000000000000004">
      <c r="A1" s="1" t="s">
        <v>4</v>
      </c>
    </row>
    <row r="2" spans="1:1" ht="17.399999999999999" x14ac:dyDescent="0.55000000000000004">
      <c r="A2" s="2"/>
    </row>
    <row r="3" spans="1:1" ht="17.399999999999999" x14ac:dyDescent="0.55000000000000004">
      <c r="A3" s="1" t="s">
        <v>5</v>
      </c>
    </row>
    <row r="4" spans="1:1" ht="87" x14ac:dyDescent="0.55000000000000004">
      <c r="A4" s="2" t="s">
        <v>6</v>
      </c>
    </row>
    <row r="5" spans="1:1" ht="17.399999999999999" x14ac:dyDescent="0.55000000000000004">
      <c r="A5" s="1"/>
    </row>
    <row r="6" spans="1:1" ht="34.799999999999997" x14ac:dyDescent="0.55000000000000004">
      <c r="A6" s="2" t="s">
        <v>7</v>
      </c>
    </row>
    <row r="7" spans="1:1" ht="87" x14ac:dyDescent="0.55000000000000004">
      <c r="A7" s="1" t="s">
        <v>8</v>
      </c>
    </row>
    <row r="8" spans="1:1" ht="17.399999999999999" x14ac:dyDescent="0.55000000000000004">
      <c r="A8" s="2"/>
    </row>
    <row r="9" spans="1:1" x14ac:dyDescent="0.55000000000000004">
      <c r="A9" t="s">
        <v>9</v>
      </c>
    </row>
    <row r="10" spans="1:1" ht="69.599999999999994" x14ac:dyDescent="0.55000000000000004">
      <c r="A10" s="1" t="s">
        <v>10</v>
      </c>
    </row>
    <row r="11" spans="1:1" ht="17.399999999999999" x14ac:dyDescent="0.55000000000000004">
      <c r="A11" s="2"/>
    </row>
    <row r="12" spans="1:1" x14ac:dyDescent="0.55000000000000004">
      <c r="A12" t="s">
        <v>11</v>
      </c>
    </row>
    <row r="13" spans="1:1" ht="69.599999999999994" x14ac:dyDescent="0.55000000000000004">
      <c r="A13" s="1" t="s">
        <v>12</v>
      </c>
    </row>
    <row r="14" spans="1:1" ht="17.399999999999999" x14ac:dyDescent="0.55000000000000004">
      <c r="A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3713-24A0-4B86-B1CD-46316AEF5A6B}">
  <dimension ref="A1:A20"/>
  <sheetViews>
    <sheetView workbookViewId="0">
      <selection activeCell="A15" sqref="A3:A15"/>
    </sheetView>
  </sheetViews>
  <sheetFormatPr defaultRowHeight="14.4" x14ac:dyDescent="0.55000000000000004"/>
  <cols>
    <col min="1" max="1" width="43.3671875" customWidth="1"/>
  </cols>
  <sheetData>
    <row r="1" spans="1:1" ht="17.399999999999999" x14ac:dyDescent="0.55000000000000004">
      <c r="A1" s="1" t="s">
        <v>13</v>
      </c>
    </row>
    <row r="2" spans="1:1" ht="17.399999999999999" x14ac:dyDescent="0.55000000000000004">
      <c r="A2" s="2"/>
    </row>
    <row r="3" spans="1:1" ht="17.399999999999999" x14ac:dyDescent="0.55000000000000004">
      <c r="A3" s="1" t="s">
        <v>14</v>
      </c>
    </row>
    <row r="4" spans="1:1" ht="52.2" x14ac:dyDescent="0.55000000000000004">
      <c r="A4" s="2" t="s">
        <v>15</v>
      </c>
    </row>
    <row r="5" spans="1:1" ht="17.399999999999999" x14ac:dyDescent="0.55000000000000004">
      <c r="A5" s="1"/>
    </row>
    <row r="6" spans="1:1" ht="17.399999999999999" x14ac:dyDescent="0.55000000000000004">
      <c r="A6" s="2" t="s">
        <v>16</v>
      </c>
    </row>
    <row r="7" spans="1:1" ht="69.599999999999994" x14ac:dyDescent="0.55000000000000004">
      <c r="A7" s="1" t="s">
        <v>17</v>
      </c>
    </row>
    <row r="8" spans="1:1" ht="17.399999999999999" x14ac:dyDescent="0.55000000000000004">
      <c r="A8" s="2"/>
    </row>
    <row r="9" spans="1:1" x14ac:dyDescent="0.55000000000000004">
      <c r="A9" t="s">
        <v>18</v>
      </c>
    </row>
    <row r="10" spans="1:1" ht="17.399999999999999" x14ac:dyDescent="0.55000000000000004">
      <c r="A10" s="1"/>
    </row>
    <row r="11" spans="1:1" ht="17.399999999999999" x14ac:dyDescent="0.55000000000000004">
      <c r="A11" s="2" t="s">
        <v>19</v>
      </c>
    </row>
    <row r="12" spans="1:1" x14ac:dyDescent="0.55000000000000004">
      <c r="A12" t="s">
        <v>20</v>
      </c>
    </row>
    <row r="13" spans="1:1" ht="17.399999999999999" x14ac:dyDescent="0.55000000000000004">
      <c r="A13" s="1"/>
    </row>
    <row r="14" spans="1:1" ht="17.399999999999999" x14ac:dyDescent="0.55000000000000004">
      <c r="A14" s="2" t="s">
        <v>21</v>
      </c>
    </row>
    <row r="15" spans="1:1" x14ac:dyDescent="0.55000000000000004">
      <c r="A15" t="s">
        <v>22</v>
      </c>
    </row>
    <row r="16" spans="1:1" ht="17.399999999999999" x14ac:dyDescent="0.55000000000000004">
      <c r="A16" s="1"/>
    </row>
    <row r="17" spans="1:1" ht="17.399999999999999" x14ac:dyDescent="0.55000000000000004">
      <c r="A17" s="2"/>
    </row>
    <row r="19" spans="1:1" ht="17.399999999999999" x14ac:dyDescent="0.55000000000000004">
      <c r="A19" s="1"/>
    </row>
    <row r="20" spans="1:1" ht="17.399999999999999" x14ac:dyDescent="0.55000000000000004">
      <c r="A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E856-BF23-45E9-80DA-FA041A3B1CCF}">
  <dimension ref="A1:U41"/>
  <sheetViews>
    <sheetView workbookViewId="0">
      <selection activeCell="U41" sqref="A1:U41"/>
    </sheetView>
  </sheetViews>
  <sheetFormatPr defaultColWidth="11.05078125" defaultRowHeight="14.4" x14ac:dyDescent="0.55000000000000004"/>
  <cols>
    <col min="1" max="1" width="14.3125" customWidth="1"/>
  </cols>
  <sheetData>
    <row r="1" spans="1:21" s="3" customFormat="1" ht="43.2" x14ac:dyDescent="0.55000000000000004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</row>
    <row r="2" spans="1:21" x14ac:dyDescent="0.55000000000000004">
      <c r="A2">
        <v>1</v>
      </c>
      <c r="B2">
        <v>5</v>
      </c>
      <c r="C2">
        <v>100</v>
      </c>
      <c r="D2">
        <v>80</v>
      </c>
      <c r="E2">
        <v>5000</v>
      </c>
      <c r="F2">
        <v>10</v>
      </c>
      <c r="G2">
        <v>20</v>
      </c>
      <c r="H2" t="s">
        <v>44</v>
      </c>
      <c r="I2" t="s">
        <v>45</v>
      </c>
      <c r="J2" t="s">
        <v>46</v>
      </c>
      <c r="K2" t="s">
        <v>47</v>
      </c>
      <c r="L2" t="s">
        <v>45</v>
      </c>
      <c r="M2" t="s">
        <v>48</v>
      </c>
      <c r="N2" t="s">
        <v>49</v>
      </c>
      <c r="O2">
        <v>45</v>
      </c>
      <c r="P2">
        <v>5</v>
      </c>
      <c r="Q2">
        <v>10</v>
      </c>
      <c r="R2">
        <v>4</v>
      </c>
      <c r="S2" t="s">
        <v>50</v>
      </c>
      <c r="T2">
        <v>30</v>
      </c>
      <c r="U2">
        <v>75</v>
      </c>
    </row>
    <row r="3" spans="1:21" x14ac:dyDescent="0.55000000000000004">
      <c r="A3">
        <v>2</v>
      </c>
      <c r="B3">
        <v>7</v>
      </c>
      <c r="C3">
        <v>120</v>
      </c>
      <c r="D3">
        <v>90</v>
      </c>
      <c r="E3">
        <v>6000</v>
      </c>
      <c r="F3">
        <v>12</v>
      </c>
      <c r="G3">
        <v>30</v>
      </c>
      <c r="H3" t="s">
        <v>51</v>
      </c>
      <c r="I3" t="s">
        <v>52</v>
      </c>
      <c r="J3" t="s">
        <v>53</v>
      </c>
      <c r="K3" t="s">
        <v>54</v>
      </c>
      <c r="L3" t="s">
        <v>52</v>
      </c>
      <c r="M3" t="s">
        <v>55</v>
      </c>
      <c r="N3" t="s">
        <v>56</v>
      </c>
      <c r="O3">
        <v>30</v>
      </c>
      <c r="P3">
        <v>3</v>
      </c>
      <c r="Q3">
        <v>5</v>
      </c>
      <c r="R3">
        <v>3</v>
      </c>
      <c r="S3" t="s">
        <v>57</v>
      </c>
      <c r="T3">
        <v>20</v>
      </c>
      <c r="U3">
        <v>80</v>
      </c>
    </row>
    <row r="4" spans="1:21" x14ac:dyDescent="0.55000000000000004">
      <c r="A4">
        <v>3</v>
      </c>
      <c r="B4">
        <v>6</v>
      </c>
      <c r="C4">
        <v>110</v>
      </c>
      <c r="D4">
        <v>85</v>
      </c>
      <c r="E4">
        <v>5500</v>
      </c>
      <c r="F4">
        <v>11</v>
      </c>
      <c r="G4">
        <v>25</v>
      </c>
      <c r="H4" t="s">
        <v>44</v>
      </c>
      <c r="I4" t="s">
        <v>58</v>
      </c>
      <c r="J4" t="s">
        <v>59</v>
      </c>
      <c r="K4" t="s">
        <v>60</v>
      </c>
      <c r="L4" t="s">
        <v>58</v>
      </c>
      <c r="M4" t="s">
        <v>61</v>
      </c>
      <c r="N4" t="s">
        <v>62</v>
      </c>
      <c r="O4">
        <v>35</v>
      </c>
      <c r="P4">
        <v>4</v>
      </c>
      <c r="Q4">
        <v>8</v>
      </c>
      <c r="R4">
        <v>5</v>
      </c>
      <c r="S4" t="s">
        <v>63</v>
      </c>
      <c r="T4">
        <v>25</v>
      </c>
      <c r="U4">
        <v>90</v>
      </c>
    </row>
    <row r="5" spans="1:21" x14ac:dyDescent="0.55000000000000004">
      <c r="A5">
        <v>4</v>
      </c>
      <c r="B5">
        <v>3</v>
      </c>
      <c r="C5">
        <v>105</v>
      </c>
      <c r="D5">
        <v>75</v>
      </c>
      <c r="E5">
        <v>4800</v>
      </c>
      <c r="F5">
        <v>9</v>
      </c>
      <c r="G5">
        <v>15</v>
      </c>
      <c r="H5" t="s">
        <v>51</v>
      </c>
      <c r="I5" t="s">
        <v>45</v>
      </c>
      <c r="J5" t="s">
        <v>64</v>
      </c>
      <c r="K5" t="s">
        <v>65</v>
      </c>
      <c r="L5" t="s">
        <v>45</v>
      </c>
      <c r="M5" t="s">
        <v>48</v>
      </c>
      <c r="N5" t="s">
        <v>49</v>
      </c>
      <c r="O5">
        <v>40</v>
      </c>
      <c r="P5">
        <v>6</v>
      </c>
      <c r="Q5">
        <v>12</v>
      </c>
      <c r="R5">
        <v>4</v>
      </c>
      <c r="S5" t="s">
        <v>66</v>
      </c>
      <c r="T5">
        <v>15</v>
      </c>
      <c r="U5">
        <v>70</v>
      </c>
    </row>
    <row r="6" spans="1:21" x14ac:dyDescent="0.55000000000000004">
      <c r="A6">
        <v>5</v>
      </c>
      <c r="B6">
        <v>4</v>
      </c>
      <c r="C6">
        <v>95</v>
      </c>
      <c r="D6">
        <v>70</v>
      </c>
      <c r="E6">
        <v>4500</v>
      </c>
      <c r="F6">
        <v>8</v>
      </c>
      <c r="G6">
        <v>18</v>
      </c>
      <c r="H6" t="s">
        <v>44</v>
      </c>
      <c r="I6" t="s">
        <v>52</v>
      </c>
      <c r="J6" t="s">
        <v>67</v>
      </c>
      <c r="K6" t="s">
        <v>60</v>
      </c>
      <c r="L6" t="s">
        <v>52</v>
      </c>
      <c r="M6" t="s">
        <v>61</v>
      </c>
      <c r="N6" t="s">
        <v>62</v>
      </c>
      <c r="O6">
        <v>28</v>
      </c>
      <c r="P6">
        <v>2</v>
      </c>
      <c r="Q6">
        <v>6</v>
      </c>
      <c r="R6">
        <v>3</v>
      </c>
      <c r="S6" t="s">
        <v>68</v>
      </c>
      <c r="T6">
        <v>40</v>
      </c>
      <c r="U6">
        <v>85</v>
      </c>
    </row>
    <row r="7" spans="1:21" x14ac:dyDescent="0.55000000000000004">
      <c r="A7">
        <v>6</v>
      </c>
      <c r="B7">
        <v>8</v>
      </c>
      <c r="C7">
        <v>115</v>
      </c>
      <c r="D7">
        <v>95</v>
      </c>
      <c r="E7">
        <v>6200</v>
      </c>
      <c r="F7">
        <v>13</v>
      </c>
      <c r="G7">
        <v>22</v>
      </c>
      <c r="H7" t="s">
        <v>51</v>
      </c>
      <c r="I7" t="s">
        <v>58</v>
      </c>
      <c r="J7" t="s">
        <v>46</v>
      </c>
      <c r="K7" t="s">
        <v>47</v>
      </c>
      <c r="L7" t="s">
        <v>58</v>
      </c>
      <c r="M7" t="s">
        <v>55</v>
      </c>
      <c r="N7" t="s">
        <v>56</v>
      </c>
      <c r="O7">
        <v>32</v>
      </c>
      <c r="P7">
        <v>4</v>
      </c>
      <c r="Q7">
        <v>9</v>
      </c>
      <c r="R7">
        <v>4</v>
      </c>
      <c r="S7" t="s">
        <v>57</v>
      </c>
      <c r="T7">
        <v>28</v>
      </c>
      <c r="U7">
        <v>78</v>
      </c>
    </row>
    <row r="8" spans="1:21" x14ac:dyDescent="0.55000000000000004">
      <c r="A8">
        <v>7</v>
      </c>
      <c r="B8">
        <v>2</v>
      </c>
      <c r="C8">
        <v>100</v>
      </c>
      <c r="D8">
        <v>78</v>
      </c>
      <c r="E8">
        <v>5200</v>
      </c>
      <c r="F8">
        <v>10</v>
      </c>
      <c r="G8">
        <v>12</v>
      </c>
      <c r="H8" t="s">
        <v>44</v>
      </c>
      <c r="I8" t="s">
        <v>45</v>
      </c>
      <c r="J8" t="s">
        <v>53</v>
      </c>
      <c r="K8" t="s">
        <v>54</v>
      </c>
      <c r="L8" t="s">
        <v>45</v>
      </c>
      <c r="M8" t="s">
        <v>55</v>
      </c>
      <c r="N8" t="s">
        <v>56</v>
      </c>
      <c r="O8">
        <v>38</v>
      </c>
      <c r="P8">
        <v>7</v>
      </c>
      <c r="Q8">
        <v>11</v>
      </c>
      <c r="R8">
        <v>5</v>
      </c>
      <c r="S8" t="s">
        <v>50</v>
      </c>
      <c r="T8">
        <v>22</v>
      </c>
      <c r="U8">
        <v>88</v>
      </c>
    </row>
    <row r="9" spans="1:21" x14ac:dyDescent="0.55000000000000004">
      <c r="A9">
        <v>8</v>
      </c>
      <c r="B9">
        <v>6</v>
      </c>
      <c r="C9">
        <v>110</v>
      </c>
      <c r="D9">
        <v>82</v>
      </c>
      <c r="E9">
        <v>5400</v>
      </c>
      <c r="F9">
        <v>11</v>
      </c>
      <c r="G9">
        <v>28</v>
      </c>
      <c r="H9" t="s">
        <v>51</v>
      </c>
      <c r="I9" t="s">
        <v>52</v>
      </c>
      <c r="J9" t="s">
        <v>59</v>
      </c>
      <c r="K9" t="s">
        <v>60</v>
      </c>
      <c r="L9" t="s">
        <v>52</v>
      </c>
      <c r="M9" t="s">
        <v>61</v>
      </c>
      <c r="N9" t="s">
        <v>62</v>
      </c>
      <c r="O9">
        <v>36</v>
      </c>
      <c r="P9">
        <v>5</v>
      </c>
      <c r="Q9">
        <v>7</v>
      </c>
      <c r="R9">
        <v>3</v>
      </c>
      <c r="S9" t="s">
        <v>63</v>
      </c>
      <c r="T9">
        <v>32</v>
      </c>
      <c r="U9">
        <v>92</v>
      </c>
    </row>
    <row r="10" spans="1:21" x14ac:dyDescent="0.55000000000000004">
      <c r="A10">
        <v>9</v>
      </c>
      <c r="B10">
        <v>5</v>
      </c>
      <c r="C10">
        <v>105</v>
      </c>
      <c r="D10">
        <v>88</v>
      </c>
      <c r="E10">
        <v>5800</v>
      </c>
      <c r="F10">
        <v>12</v>
      </c>
      <c r="G10">
        <v>21</v>
      </c>
      <c r="H10" t="s">
        <v>44</v>
      </c>
      <c r="I10" t="s">
        <v>58</v>
      </c>
      <c r="J10" t="s">
        <v>64</v>
      </c>
      <c r="K10" t="s">
        <v>65</v>
      </c>
      <c r="L10" t="s">
        <v>58</v>
      </c>
      <c r="M10" t="s">
        <v>48</v>
      </c>
      <c r="N10" t="s">
        <v>49</v>
      </c>
      <c r="O10">
        <v>33</v>
      </c>
      <c r="P10">
        <v>6</v>
      </c>
      <c r="Q10">
        <v>10</v>
      </c>
      <c r="R10">
        <v>4</v>
      </c>
      <c r="S10" t="s">
        <v>66</v>
      </c>
      <c r="T10">
        <v>18</v>
      </c>
      <c r="U10">
        <v>80</v>
      </c>
    </row>
    <row r="11" spans="1:21" x14ac:dyDescent="0.55000000000000004">
      <c r="A11">
        <v>10</v>
      </c>
      <c r="B11">
        <v>3</v>
      </c>
      <c r="C11">
        <v>98</v>
      </c>
      <c r="D11">
        <v>75</v>
      </c>
      <c r="E11">
        <v>4900</v>
      </c>
      <c r="F11">
        <v>9</v>
      </c>
      <c r="G11">
        <v>16</v>
      </c>
      <c r="H11" t="s">
        <v>51</v>
      </c>
      <c r="I11" t="s">
        <v>45</v>
      </c>
      <c r="J11" t="s">
        <v>67</v>
      </c>
      <c r="K11" t="s">
        <v>60</v>
      </c>
      <c r="L11" t="s">
        <v>45</v>
      </c>
      <c r="M11" t="s">
        <v>61</v>
      </c>
      <c r="N11" t="s">
        <v>62</v>
      </c>
      <c r="O11">
        <v>29</v>
      </c>
      <c r="P11">
        <v>3</v>
      </c>
      <c r="Q11">
        <v>8</v>
      </c>
      <c r="R11">
        <v>5</v>
      </c>
      <c r="S11" t="s">
        <v>68</v>
      </c>
      <c r="T11">
        <v>35</v>
      </c>
      <c r="U11">
        <v>86</v>
      </c>
    </row>
    <row r="12" spans="1:21" x14ac:dyDescent="0.55000000000000004">
      <c r="A12">
        <v>11</v>
      </c>
      <c r="B12">
        <v>4</v>
      </c>
      <c r="C12">
        <v>97</v>
      </c>
      <c r="D12">
        <v>72</v>
      </c>
      <c r="E12">
        <v>4600</v>
      </c>
      <c r="F12">
        <v>8</v>
      </c>
      <c r="G12">
        <v>20</v>
      </c>
      <c r="H12" t="s">
        <v>44</v>
      </c>
      <c r="I12" t="s">
        <v>52</v>
      </c>
      <c r="J12" t="s">
        <v>46</v>
      </c>
      <c r="K12" t="s">
        <v>47</v>
      </c>
      <c r="L12" t="s">
        <v>52</v>
      </c>
      <c r="M12" t="s">
        <v>55</v>
      </c>
      <c r="N12" t="s">
        <v>56</v>
      </c>
      <c r="O12">
        <v>42</v>
      </c>
      <c r="P12">
        <v>8</v>
      </c>
      <c r="Q12">
        <v>14</v>
      </c>
      <c r="R12">
        <v>4</v>
      </c>
      <c r="S12" t="s">
        <v>57</v>
      </c>
      <c r="T12">
        <v>26</v>
      </c>
      <c r="U12">
        <v>75</v>
      </c>
    </row>
    <row r="13" spans="1:21" x14ac:dyDescent="0.55000000000000004">
      <c r="A13">
        <v>12</v>
      </c>
      <c r="B13">
        <v>7</v>
      </c>
      <c r="C13">
        <v>112</v>
      </c>
      <c r="D13">
        <v>90</v>
      </c>
      <c r="E13">
        <v>6100</v>
      </c>
      <c r="F13">
        <v>13</v>
      </c>
      <c r="G13">
        <v>25</v>
      </c>
      <c r="H13" t="s">
        <v>51</v>
      </c>
      <c r="I13" t="s">
        <v>58</v>
      </c>
      <c r="J13" t="s">
        <v>53</v>
      </c>
      <c r="K13" t="s">
        <v>54</v>
      </c>
      <c r="L13" t="s">
        <v>58</v>
      </c>
      <c r="M13" t="s">
        <v>61</v>
      </c>
      <c r="N13" t="s">
        <v>62</v>
      </c>
      <c r="O13">
        <v>31</v>
      </c>
      <c r="P13">
        <v>5</v>
      </c>
      <c r="Q13">
        <v>9</v>
      </c>
      <c r="R13">
        <v>3</v>
      </c>
      <c r="S13" t="s">
        <v>50</v>
      </c>
      <c r="T13">
        <v>22</v>
      </c>
      <c r="U13">
        <v>82</v>
      </c>
    </row>
    <row r="14" spans="1:21" x14ac:dyDescent="0.55000000000000004">
      <c r="A14">
        <v>13</v>
      </c>
      <c r="B14">
        <v>6</v>
      </c>
      <c r="C14">
        <v>108</v>
      </c>
      <c r="D14">
        <v>83</v>
      </c>
      <c r="E14">
        <v>5500</v>
      </c>
      <c r="F14">
        <v>11</v>
      </c>
      <c r="G14">
        <v>24</v>
      </c>
      <c r="H14" t="s">
        <v>44</v>
      </c>
      <c r="I14" t="s">
        <v>45</v>
      </c>
      <c r="J14" t="s">
        <v>59</v>
      </c>
      <c r="K14" t="s">
        <v>60</v>
      </c>
      <c r="L14" t="s">
        <v>45</v>
      </c>
      <c r="M14" t="s">
        <v>48</v>
      </c>
      <c r="N14" t="s">
        <v>49</v>
      </c>
      <c r="O14">
        <v>34</v>
      </c>
      <c r="P14">
        <v>4</v>
      </c>
      <c r="Q14">
        <v>7</v>
      </c>
      <c r="R14">
        <v>5</v>
      </c>
      <c r="S14" t="s">
        <v>63</v>
      </c>
      <c r="T14">
        <v>30</v>
      </c>
      <c r="U14">
        <v>89</v>
      </c>
    </row>
    <row r="15" spans="1:21" x14ac:dyDescent="0.55000000000000004">
      <c r="A15">
        <v>14</v>
      </c>
      <c r="B15">
        <v>4</v>
      </c>
      <c r="C15">
        <v>103</v>
      </c>
      <c r="D15">
        <v>78</v>
      </c>
      <c r="E15">
        <v>5200</v>
      </c>
      <c r="F15">
        <v>10</v>
      </c>
      <c r="G15">
        <v>18</v>
      </c>
      <c r="H15" t="s">
        <v>51</v>
      </c>
      <c r="I15" t="s">
        <v>52</v>
      </c>
      <c r="J15" t="s">
        <v>64</v>
      </c>
      <c r="K15" t="s">
        <v>65</v>
      </c>
      <c r="L15" t="s">
        <v>52</v>
      </c>
      <c r="M15" t="s">
        <v>55</v>
      </c>
      <c r="N15" t="s">
        <v>56</v>
      </c>
      <c r="O15">
        <v>37</v>
      </c>
      <c r="P15">
        <v>6</v>
      </c>
      <c r="Q15">
        <v>11</v>
      </c>
      <c r="R15">
        <v>4</v>
      </c>
      <c r="S15" t="s">
        <v>66</v>
      </c>
      <c r="T15">
        <v>15</v>
      </c>
      <c r="U15">
        <v>77</v>
      </c>
    </row>
    <row r="16" spans="1:21" x14ac:dyDescent="0.55000000000000004">
      <c r="A16">
        <v>15</v>
      </c>
      <c r="B16">
        <v>3</v>
      </c>
      <c r="C16">
        <v>96</v>
      </c>
      <c r="D16">
        <v>72</v>
      </c>
      <c r="E16">
        <v>4700</v>
      </c>
      <c r="F16">
        <v>9</v>
      </c>
      <c r="G16">
        <v>15</v>
      </c>
      <c r="H16" t="s">
        <v>44</v>
      </c>
      <c r="I16" t="s">
        <v>58</v>
      </c>
      <c r="J16" t="s">
        <v>67</v>
      </c>
      <c r="K16" t="s">
        <v>60</v>
      </c>
      <c r="L16" t="s">
        <v>58</v>
      </c>
      <c r="M16" t="s">
        <v>61</v>
      </c>
      <c r="N16" t="s">
        <v>62</v>
      </c>
      <c r="O16">
        <v>27</v>
      </c>
      <c r="P16">
        <v>3</v>
      </c>
      <c r="Q16">
        <v>10</v>
      </c>
      <c r="R16">
        <v>5</v>
      </c>
      <c r="S16" t="s">
        <v>68</v>
      </c>
      <c r="T16">
        <v>38</v>
      </c>
      <c r="U16">
        <v>94</v>
      </c>
    </row>
    <row r="17" spans="1:21" x14ac:dyDescent="0.55000000000000004">
      <c r="A17">
        <v>16</v>
      </c>
      <c r="B17">
        <v>5</v>
      </c>
      <c r="C17">
        <v>102</v>
      </c>
      <c r="D17">
        <v>87</v>
      </c>
      <c r="E17">
        <v>5900</v>
      </c>
      <c r="F17">
        <v>12</v>
      </c>
      <c r="G17">
        <v>20</v>
      </c>
      <c r="H17" t="s">
        <v>51</v>
      </c>
      <c r="I17" t="s">
        <v>45</v>
      </c>
      <c r="J17" t="s">
        <v>46</v>
      </c>
      <c r="K17" t="s">
        <v>47</v>
      </c>
      <c r="L17" t="s">
        <v>45</v>
      </c>
      <c r="M17" t="s">
        <v>48</v>
      </c>
      <c r="N17" t="s">
        <v>49</v>
      </c>
      <c r="O17">
        <v>39</v>
      </c>
      <c r="P17">
        <v>7</v>
      </c>
      <c r="Q17">
        <v>12</v>
      </c>
      <c r="R17">
        <v>4</v>
      </c>
      <c r="S17" t="s">
        <v>57</v>
      </c>
      <c r="T17">
        <v>28</v>
      </c>
      <c r="U17">
        <v>80</v>
      </c>
    </row>
    <row r="18" spans="1:21" x14ac:dyDescent="0.55000000000000004">
      <c r="A18">
        <v>17</v>
      </c>
      <c r="B18">
        <v>6</v>
      </c>
      <c r="C18">
        <v>107</v>
      </c>
      <c r="D18">
        <v>80</v>
      </c>
      <c r="E18">
        <v>5300</v>
      </c>
      <c r="F18">
        <v>11</v>
      </c>
      <c r="G18">
        <v>26</v>
      </c>
      <c r="H18" t="s">
        <v>44</v>
      </c>
      <c r="I18" t="s">
        <v>52</v>
      </c>
      <c r="J18" t="s">
        <v>53</v>
      </c>
      <c r="K18" t="s">
        <v>54</v>
      </c>
      <c r="L18" t="s">
        <v>52</v>
      </c>
      <c r="M18" t="s">
        <v>55</v>
      </c>
      <c r="N18" t="s">
        <v>56</v>
      </c>
      <c r="O18">
        <v>41</v>
      </c>
      <c r="P18">
        <v>5</v>
      </c>
      <c r="Q18">
        <v>8</v>
      </c>
      <c r="R18">
        <v>3</v>
      </c>
      <c r="S18" t="s">
        <v>50</v>
      </c>
      <c r="T18">
        <v>25</v>
      </c>
      <c r="U18">
        <v>85</v>
      </c>
    </row>
    <row r="19" spans="1:21" x14ac:dyDescent="0.55000000000000004">
      <c r="A19">
        <v>18</v>
      </c>
      <c r="B19">
        <v>3</v>
      </c>
      <c r="C19">
        <v>99</v>
      </c>
      <c r="D19">
        <v>74</v>
      </c>
      <c r="E19">
        <v>5000</v>
      </c>
      <c r="F19">
        <v>9</v>
      </c>
      <c r="G19">
        <v>17</v>
      </c>
      <c r="H19" t="s">
        <v>51</v>
      </c>
      <c r="I19" t="s">
        <v>58</v>
      </c>
      <c r="J19" t="s">
        <v>59</v>
      </c>
      <c r="K19" t="s">
        <v>60</v>
      </c>
      <c r="L19" t="s">
        <v>58</v>
      </c>
      <c r="M19" t="s">
        <v>61</v>
      </c>
      <c r="N19" t="s">
        <v>62</v>
      </c>
      <c r="O19">
        <v>35</v>
      </c>
      <c r="P19">
        <v>4</v>
      </c>
      <c r="Q19">
        <v>9</v>
      </c>
      <c r="R19">
        <v>5</v>
      </c>
      <c r="S19" t="s">
        <v>63</v>
      </c>
      <c r="T19">
        <v>20</v>
      </c>
      <c r="U19">
        <v>78</v>
      </c>
    </row>
    <row r="20" spans="1:21" x14ac:dyDescent="0.55000000000000004">
      <c r="A20">
        <v>19</v>
      </c>
      <c r="B20">
        <v>5</v>
      </c>
      <c r="C20">
        <v>104</v>
      </c>
      <c r="D20">
        <v>85</v>
      </c>
      <c r="E20">
        <v>5600</v>
      </c>
      <c r="F20">
        <v>10</v>
      </c>
      <c r="G20">
        <v>23</v>
      </c>
      <c r="H20" t="s">
        <v>44</v>
      </c>
      <c r="I20" t="s">
        <v>45</v>
      </c>
      <c r="J20" t="s">
        <v>64</v>
      </c>
      <c r="K20" t="s">
        <v>65</v>
      </c>
      <c r="L20" t="s">
        <v>45</v>
      </c>
      <c r="M20" t="s">
        <v>48</v>
      </c>
      <c r="N20" t="s">
        <v>49</v>
      </c>
      <c r="O20">
        <v>32</v>
      </c>
      <c r="P20">
        <v>6</v>
      </c>
      <c r="Q20">
        <v>11</v>
      </c>
      <c r="R20">
        <v>4</v>
      </c>
      <c r="S20" t="s">
        <v>66</v>
      </c>
      <c r="T20">
        <v>22</v>
      </c>
      <c r="U20">
        <v>88</v>
      </c>
    </row>
    <row r="21" spans="1:21" x14ac:dyDescent="0.55000000000000004">
      <c r="A21">
        <v>20</v>
      </c>
      <c r="B21">
        <v>2</v>
      </c>
      <c r="C21">
        <v>101</v>
      </c>
      <c r="D21">
        <v>77</v>
      </c>
      <c r="E21">
        <v>5100</v>
      </c>
      <c r="F21">
        <v>11</v>
      </c>
      <c r="G21">
        <v>14</v>
      </c>
      <c r="H21" t="s">
        <v>51</v>
      </c>
      <c r="I21" t="s">
        <v>52</v>
      </c>
      <c r="J21" t="s">
        <v>67</v>
      </c>
      <c r="K21" t="s">
        <v>60</v>
      </c>
      <c r="L21" t="s">
        <v>52</v>
      </c>
      <c r="M21" t="s">
        <v>61</v>
      </c>
      <c r="N21" t="s">
        <v>62</v>
      </c>
      <c r="O21">
        <v>36</v>
      </c>
      <c r="P21">
        <v>3</v>
      </c>
      <c r="Q21">
        <v>8</v>
      </c>
      <c r="R21">
        <v>5</v>
      </c>
      <c r="S21" t="s">
        <v>68</v>
      </c>
      <c r="T21">
        <v>30</v>
      </c>
      <c r="U21">
        <v>92</v>
      </c>
    </row>
    <row r="22" spans="1:21" x14ac:dyDescent="0.55000000000000004">
      <c r="A22">
        <v>21</v>
      </c>
      <c r="B22">
        <v>4</v>
      </c>
      <c r="C22">
        <v>94</v>
      </c>
      <c r="D22">
        <v>71</v>
      </c>
      <c r="E22">
        <v>4800</v>
      </c>
      <c r="F22">
        <v>8</v>
      </c>
      <c r="G22">
        <v>19</v>
      </c>
      <c r="H22" t="s">
        <v>44</v>
      </c>
      <c r="I22" t="s">
        <v>58</v>
      </c>
      <c r="J22" t="s">
        <v>46</v>
      </c>
      <c r="K22" t="s">
        <v>47</v>
      </c>
      <c r="L22" t="s">
        <v>58</v>
      </c>
      <c r="M22" t="s">
        <v>55</v>
      </c>
      <c r="N22" t="s">
        <v>56</v>
      </c>
      <c r="O22">
        <v>33</v>
      </c>
      <c r="P22">
        <v>5</v>
      </c>
      <c r="Q22">
        <v>10</v>
      </c>
      <c r="R22">
        <v>4</v>
      </c>
      <c r="S22" t="s">
        <v>57</v>
      </c>
      <c r="T22">
        <v>18</v>
      </c>
      <c r="U22">
        <v>85</v>
      </c>
    </row>
    <row r="23" spans="1:21" x14ac:dyDescent="0.55000000000000004">
      <c r="A23">
        <v>22</v>
      </c>
      <c r="B23">
        <v>8</v>
      </c>
      <c r="C23">
        <v>116</v>
      </c>
      <c r="D23">
        <v>92</v>
      </c>
      <c r="E23">
        <v>6300</v>
      </c>
      <c r="F23">
        <v>13</v>
      </c>
      <c r="G23">
        <v>21</v>
      </c>
      <c r="H23" t="s">
        <v>51</v>
      </c>
      <c r="I23" t="s">
        <v>45</v>
      </c>
      <c r="J23" t="s">
        <v>53</v>
      </c>
      <c r="K23" t="s">
        <v>54</v>
      </c>
      <c r="L23" t="s">
        <v>45</v>
      </c>
      <c r="M23" t="s">
        <v>55</v>
      </c>
      <c r="N23" t="s">
        <v>56</v>
      </c>
      <c r="O23">
        <v>28</v>
      </c>
      <c r="P23">
        <v>4</v>
      </c>
      <c r="Q23">
        <v>7</v>
      </c>
      <c r="R23">
        <v>3</v>
      </c>
      <c r="S23" t="s">
        <v>50</v>
      </c>
      <c r="T23">
        <v>35</v>
      </c>
      <c r="U23">
        <v>78</v>
      </c>
    </row>
    <row r="24" spans="1:21" x14ac:dyDescent="0.55000000000000004">
      <c r="A24">
        <v>23</v>
      </c>
      <c r="B24">
        <v>2</v>
      </c>
      <c r="C24">
        <v>97</v>
      </c>
      <c r="D24">
        <v>76</v>
      </c>
      <c r="E24">
        <v>5300</v>
      </c>
      <c r="F24">
        <v>10</v>
      </c>
      <c r="G24">
        <v>13</v>
      </c>
      <c r="H24" t="s">
        <v>44</v>
      </c>
      <c r="I24" t="s">
        <v>52</v>
      </c>
      <c r="J24" t="s">
        <v>59</v>
      </c>
      <c r="K24" t="s">
        <v>60</v>
      </c>
      <c r="L24" t="s">
        <v>52</v>
      </c>
      <c r="M24" t="s">
        <v>61</v>
      </c>
      <c r="N24" t="s">
        <v>62</v>
      </c>
      <c r="O24">
        <v>38</v>
      </c>
      <c r="P24">
        <v>7</v>
      </c>
      <c r="Q24">
        <v>12</v>
      </c>
      <c r="R24">
        <v>4</v>
      </c>
      <c r="S24" t="s">
        <v>63</v>
      </c>
      <c r="T24">
        <v>28</v>
      </c>
      <c r="U24">
        <v>90</v>
      </c>
    </row>
    <row r="25" spans="1:21" x14ac:dyDescent="0.55000000000000004">
      <c r="A25">
        <v>24</v>
      </c>
      <c r="B25">
        <v>5</v>
      </c>
      <c r="C25">
        <v>109</v>
      </c>
      <c r="D25">
        <v>84</v>
      </c>
      <c r="E25">
        <v>5600</v>
      </c>
      <c r="F25">
        <v>11</v>
      </c>
      <c r="G25">
        <v>27</v>
      </c>
      <c r="H25" t="s">
        <v>51</v>
      </c>
      <c r="I25" t="s">
        <v>58</v>
      </c>
      <c r="J25" t="s">
        <v>64</v>
      </c>
      <c r="K25" t="s">
        <v>65</v>
      </c>
      <c r="L25" t="s">
        <v>58</v>
      </c>
      <c r="M25" t="s">
        <v>48</v>
      </c>
      <c r="N25" t="s">
        <v>49</v>
      </c>
      <c r="O25">
        <v>30</v>
      </c>
      <c r="P25">
        <v>6</v>
      </c>
      <c r="Q25">
        <v>9</v>
      </c>
      <c r="R25">
        <v>5</v>
      </c>
      <c r="S25" t="s">
        <v>68</v>
      </c>
      <c r="T25">
        <v>22</v>
      </c>
      <c r="U25">
        <v>88</v>
      </c>
    </row>
    <row r="26" spans="1:21" x14ac:dyDescent="0.55000000000000004">
      <c r="A26">
        <v>25</v>
      </c>
      <c r="B26">
        <v>6</v>
      </c>
      <c r="C26">
        <v>112</v>
      </c>
      <c r="D26">
        <v>80</v>
      </c>
      <c r="E26">
        <v>5400</v>
      </c>
      <c r="F26">
        <v>10</v>
      </c>
      <c r="G26">
        <v>22</v>
      </c>
      <c r="H26" t="s">
        <v>44</v>
      </c>
      <c r="I26" t="s">
        <v>45</v>
      </c>
      <c r="J26" t="s">
        <v>67</v>
      </c>
      <c r="K26" t="s">
        <v>60</v>
      </c>
      <c r="L26" t="s">
        <v>45</v>
      </c>
      <c r="M26" t="s">
        <v>61</v>
      </c>
      <c r="N26" t="s">
        <v>62</v>
      </c>
      <c r="O26">
        <v>34</v>
      </c>
      <c r="P26">
        <v>3</v>
      </c>
      <c r="Q26">
        <v>8</v>
      </c>
      <c r="R26">
        <v>4</v>
      </c>
      <c r="S26" t="s">
        <v>66</v>
      </c>
      <c r="T26">
        <v>20</v>
      </c>
      <c r="U26">
        <v>85</v>
      </c>
    </row>
    <row r="27" spans="1:21" x14ac:dyDescent="0.55000000000000004">
      <c r="A27">
        <v>26</v>
      </c>
      <c r="B27">
        <v>4</v>
      </c>
      <c r="C27">
        <v>101</v>
      </c>
      <c r="D27">
        <v>79</v>
      </c>
      <c r="E27">
        <v>5000</v>
      </c>
      <c r="F27">
        <v>9</v>
      </c>
      <c r="G27">
        <v>18</v>
      </c>
      <c r="H27" t="s">
        <v>51</v>
      </c>
      <c r="I27" t="s">
        <v>52</v>
      </c>
      <c r="J27" t="s">
        <v>46</v>
      </c>
      <c r="K27" t="s">
        <v>47</v>
      </c>
      <c r="L27" t="s">
        <v>52</v>
      </c>
      <c r="M27" t="s">
        <v>55</v>
      </c>
      <c r="N27" t="s">
        <v>56</v>
      </c>
      <c r="O27">
        <v>40</v>
      </c>
      <c r="P27">
        <v>5</v>
      </c>
      <c r="Q27">
        <v>11</v>
      </c>
      <c r="R27">
        <v>3</v>
      </c>
      <c r="S27" t="s">
        <v>57</v>
      </c>
      <c r="T27">
        <v>32</v>
      </c>
      <c r="U27">
        <v>75</v>
      </c>
    </row>
    <row r="28" spans="1:21" x14ac:dyDescent="0.55000000000000004">
      <c r="A28">
        <v>27</v>
      </c>
      <c r="B28">
        <v>3</v>
      </c>
      <c r="C28">
        <v>105</v>
      </c>
      <c r="D28">
        <v>88</v>
      </c>
      <c r="E28">
        <v>5800</v>
      </c>
      <c r="F28">
        <v>12</v>
      </c>
      <c r="G28">
        <v>16</v>
      </c>
      <c r="H28" t="s">
        <v>44</v>
      </c>
      <c r="I28" t="s">
        <v>58</v>
      </c>
      <c r="J28" t="s">
        <v>53</v>
      </c>
      <c r="K28" t="s">
        <v>54</v>
      </c>
      <c r="L28" t="s">
        <v>58</v>
      </c>
      <c r="M28" t="s">
        <v>61</v>
      </c>
      <c r="N28" t="s">
        <v>62</v>
      </c>
      <c r="O28">
        <v>29</v>
      </c>
      <c r="P28">
        <v>4</v>
      </c>
      <c r="Q28">
        <v>10</v>
      </c>
      <c r="R28">
        <v>4</v>
      </c>
      <c r="S28" t="s">
        <v>50</v>
      </c>
      <c r="T28">
        <v>25</v>
      </c>
      <c r="U28">
        <v>82</v>
      </c>
    </row>
    <row r="29" spans="1:21" x14ac:dyDescent="0.55000000000000004">
      <c r="A29">
        <v>28</v>
      </c>
      <c r="B29">
        <v>7</v>
      </c>
      <c r="C29">
        <v>110</v>
      </c>
      <c r="D29">
        <v>82</v>
      </c>
      <c r="E29">
        <v>5500</v>
      </c>
      <c r="F29">
        <v>11</v>
      </c>
      <c r="G29">
        <v>25</v>
      </c>
      <c r="H29" t="s">
        <v>51</v>
      </c>
      <c r="I29" t="s">
        <v>45</v>
      </c>
      <c r="J29" t="s">
        <v>59</v>
      </c>
      <c r="K29" t="s">
        <v>60</v>
      </c>
      <c r="L29" t="s">
        <v>45</v>
      </c>
      <c r="M29" t="s">
        <v>48</v>
      </c>
      <c r="N29" t="s">
        <v>49</v>
      </c>
      <c r="O29">
        <v>31</v>
      </c>
      <c r="P29">
        <v>6</v>
      </c>
      <c r="Q29">
        <v>9</v>
      </c>
      <c r="R29">
        <v>5</v>
      </c>
      <c r="S29" t="s">
        <v>63</v>
      </c>
      <c r="T29">
        <v>28</v>
      </c>
      <c r="U29">
        <v>80</v>
      </c>
    </row>
    <row r="30" spans="1:21" x14ac:dyDescent="0.55000000000000004">
      <c r="A30">
        <v>29</v>
      </c>
      <c r="B30">
        <v>6</v>
      </c>
      <c r="C30">
        <v>107</v>
      </c>
      <c r="D30">
        <v>81</v>
      </c>
      <c r="E30">
        <v>5200</v>
      </c>
      <c r="F30">
        <v>10</v>
      </c>
      <c r="G30">
        <v>23</v>
      </c>
      <c r="H30" t="s">
        <v>44</v>
      </c>
      <c r="I30" t="s">
        <v>52</v>
      </c>
      <c r="J30" t="s">
        <v>64</v>
      </c>
      <c r="K30" t="s">
        <v>65</v>
      </c>
      <c r="L30" t="s">
        <v>52</v>
      </c>
      <c r="M30" t="s">
        <v>55</v>
      </c>
      <c r="N30" t="s">
        <v>56</v>
      </c>
      <c r="O30">
        <v>33</v>
      </c>
      <c r="P30">
        <v>5</v>
      </c>
      <c r="Q30">
        <v>8</v>
      </c>
      <c r="R30">
        <v>4</v>
      </c>
      <c r="S30" t="s">
        <v>66</v>
      </c>
      <c r="T30">
        <v>22</v>
      </c>
      <c r="U30">
        <v>88</v>
      </c>
    </row>
    <row r="31" spans="1:21" x14ac:dyDescent="0.55000000000000004">
      <c r="A31">
        <v>30</v>
      </c>
      <c r="B31">
        <v>3</v>
      </c>
      <c r="C31">
        <v>98</v>
      </c>
      <c r="D31">
        <v>74</v>
      </c>
      <c r="E31">
        <v>4900</v>
      </c>
      <c r="F31">
        <v>9</v>
      </c>
      <c r="G31">
        <v>17</v>
      </c>
      <c r="H31" t="s">
        <v>51</v>
      </c>
      <c r="I31" t="s">
        <v>58</v>
      </c>
      <c r="J31" t="s">
        <v>67</v>
      </c>
      <c r="K31" t="s">
        <v>60</v>
      </c>
      <c r="L31" t="s">
        <v>58</v>
      </c>
      <c r="M31" t="s">
        <v>61</v>
      </c>
      <c r="N31" t="s">
        <v>62</v>
      </c>
      <c r="O31">
        <v>37</v>
      </c>
      <c r="P31">
        <v>3</v>
      </c>
      <c r="Q31">
        <v>7</v>
      </c>
      <c r="R31">
        <v>3</v>
      </c>
      <c r="S31" t="s">
        <v>68</v>
      </c>
      <c r="T31">
        <v>35</v>
      </c>
      <c r="U31">
        <v>86</v>
      </c>
    </row>
    <row r="34" spans="1:2" x14ac:dyDescent="0.55000000000000004">
      <c r="A34" s="5" t="s">
        <v>81</v>
      </c>
      <c r="B34" s="4">
        <f>(C2-B2)/C2</f>
        <v>0.95</v>
      </c>
    </row>
    <row r="35" spans="1:2" x14ac:dyDescent="0.55000000000000004">
      <c r="A35" s="5" t="s">
        <v>82</v>
      </c>
      <c r="B35" s="6">
        <f>SUM(P2:P31)/COUNT(P2:P31)</f>
        <v>4.8</v>
      </c>
    </row>
    <row r="36" spans="1:2" x14ac:dyDescent="0.55000000000000004">
      <c r="A36" s="5" t="s">
        <v>83</v>
      </c>
      <c r="B36" s="4">
        <f>Q2/(C2*D2)</f>
        <v>1.25E-3</v>
      </c>
    </row>
    <row r="37" spans="1:2" x14ac:dyDescent="0.55000000000000004">
      <c r="A37" s="5" t="s">
        <v>84</v>
      </c>
      <c r="B37" s="4">
        <f>COUNTIF(H2:H31, "&lt;&gt;" &amp; "")/COUNTA(H2:H31)</f>
        <v>1</v>
      </c>
    </row>
    <row r="38" spans="1:2" x14ac:dyDescent="0.55000000000000004">
      <c r="A38" s="5" t="s">
        <v>85</v>
      </c>
      <c r="B38" s="4">
        <f>B2/C2</f>
        <v>0.05</v>
      </c>
    </row>
    <row r="39" spans="1:2" x14ac:dyDescent="0.55000000000000004">
      <c r="A39" s="5" t="s">
        <v>86</v>
      </c>
      <c r="B39" s="4">
        <f>(D2/C2)</f>
        <v>0.8</v>
      </c>
    </row>
    <row r="40" spans="1:2" x14ac:dyDescent="0.55000000000000004">
      <c r="A40" s="5" t="s">
        <v>87</v>
      </c>
      <c r="B40" s="7">
        <f>E2/F2</f>
        <v>500</v>
      </c>
    </row>
    <row r="41" spans="1:2" x14ac:dyDescent="0.55000000000000004">
      <c r="A41" s="5" t="s">
        <v>88</v>
      </c>
      <c r="B41" s="4">
        <f>(G2/C2)</f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70C80-AAB7-4D88-9952-913A68A62F51}">
  <dimension ref="A1:CN7"/>
  <sheetViews>
    <sheetView tabSelected="1" topLeftCell="A3" workbookViewId="0">
      <selection activeCell="A8" sqref="A8"/>
    </sheetView>
  </sheetViews>
  <sheetFormatPr defaultRowHeight="14.4" x14ac:dyDescent="0.55000000000000004"/>
  <cols>
    <col min="1" max="88" width="24.734375" bestFit="1" customWidth="1"/>
    <col min="89" max="89" width="29.3671875" bestFit="1" customWidth="1"/>
    <col min="90" max="90" width="25.734375" bestFit="1" customWidth="1"/>
    <col min="91" max="91" width="23.20703125" bestFit="1" customWidth="1"/>
    <col min="92" max="93" width="23.734375" bestFit="1" customWidth="1"/>
  </cols>
  <sheetData>
    <row r="1" spans="1:92" x14ac:dyDescent="0.55000000000000004">
      <c r="A1" s="8" t="s">
        <v>82</v>
      </c>
      <c r="B1" t="s">
        <v>93</v>
      </c>
    </row>
    <row r="2" spans="1:92" x14ac:dyDescent="0.55000000000000004">
      <c r="A2" s="8" t="s">
        <v>83</v>
      </c>
      <c r="B2" t="s">
        <v>93</v>
      </c>
    </row>
    <row r="4" spans="1:92" x14ac:dyDescent="0.55000000000000004">
      <c r="A4" s="8" t="s">
        <v>94</v>
      </c>
    </row>
    <row r="5" spans="1:92" x14ac:dyDescent="0.55000000000000004">
      <c r="A5" t="s">
        <v>89</v>
      </c>
      <c r="W5" t="s">
        <v>96</v>
      </c>
      <c r="AS5" t="s">
        <v>98</v>
      </c>
      <c r="BO5" t="s">
        <v>100</v>
      </c>
      <c r="CK5" t="s">
        <v>95</v>
      </c>
      <c r="CL5" t="s">
        <v>97</v>
      </c>
      <c r="CM5" t="s">
        <v>99</v>
      </c>
      <c r="CN5" t="s">
        <v>101</v>
      </c>
    </row>
    <row r="6" spans="1:92" x14ac:dyDescent="0.55000000000000004">
      <c r="A6">
        <v>463.63636363636363</v>
      </c>
      <c r="B6">
        <v>469.23076923076923</v>
      </c>
      <c r="C6">
        <v>476.92307692307691</v>
      </c>
      <c r="D6">
        <v>481.81818181818181</v>
      </c>
      <c r="E6">
        <v>483.33333333333331</v>
      </c>
      <c r="F6">
        <v>484.61538461538464</v>
      </c>
      <c r="G6">
        <v>490.90909090909093</v>
      </c>
      <c r="H6">
        <v>491.66666666666669</v>
      </c>
      <c r="I6">
        <v>500</v>
      </c>
      <c r="J6">
        <v>509.09090909090907</v>
      </c>
      <c r="K6">
        <v>520</v>
      </c>
      <c r="L6">
        <v>522.22222222222217</v>
      </c>
      <c r="M6">
        <v>530</v>
      </c>
      <c r="N6">
        <v>533.33333333333337</v>
      </c>
      <c r="O6">
        <v>540</v>
      </c>
      <c r="P6">
        <v>544.44444444444446</v>
      </c>
      <c r="Q6">
        <v>555.55555555555554</v>
      </c>
      <c r="R6">
        <v>560</v>
      </c>
      <c r="S6">
        <v>562.5</v>
      </c>
      <c r="T6">
        <v>575</v>
      </c>
      <c r="U6">
        <v>600</v>
      </c>
      <c r="V6" t="s">
        <v>91</v>
      </c>
      <c r="W6">
        <v>463.63636363636363</v>
      </c>
      <c r="X6">
        <v>469.23076923076923</v>
      </c>
      <c r="Y6">
        <v>476.92307692307691</v>
      </c>
      <c r="Z6">
        <v>481.81818181818181</v>
      </c>
      <c r="AA6">
        <v>483.33333333333331</v>
      </c>
      <c r="AB6">
        <v>484.61538461538464</v>
      </c>
      <c r="AC6">
        <v>490.90909090909093</v>
      </c>
      <c r="AD6">
        <v>491.66666666666669</v>
      </c>
      <c r="AE6">
        <v>500</v>
      </c>
      <c r="AF6">
        <v>509.09090909090907</v>
      </c>
      <c r="AG6">
        <v>520</v>
      </c>
      <c r="AH6">
        <v>522.22222222222217</v>
      </c>
      <c r="AI6">
        <v>530</v>
      </c>
      <c r="AJ6">
        <v>533.33333333333337</v>
      </c>
      <c r="AK6">
        <v>540</v>
      </c>
      <c r="AL6">
        <v>544.44444444444446</v>
      </c>
      <c r="AM6">
        <v>555.55555555555554</v>
      </c>
      <c r="AN6">
        <v>560</v>
      </c>
      <c r="AO6">
        <v>562.5</v>
      </c>
      <c r="AP6">
        <v>575</v>
      </c>
      <c r="AQ6">
        <v>600</v>
      </c>
      <c r="AR6" t="s">
        <v>91</v>
      </c>
      <c r="AS6">
        <v>463.63636363636363</v>
      </c>
      <c r="AT6">
        <v>469.23076923076923</v>
      </c>
      <c r="AU6">
        <v>476.92307692307691</v>
      </c>
      <c r="AV6">
        <v>481.81818181818181</v>
      </c>
      <c r="AW6">
        <v>483.33333333333331</v>
      </c>
      <c r="AX6">
        <v>484.61538461538464</v>
      </c>
      <c r="AY6">
        <v>490.90909090909093</v>
      </c>
      <c r="AZ6">
        <v>491.66666666666669</v>
      </c>
      <c r="BA6">
        <v>500</v>
      </c>
      <c r="BB6">
        <v>509.09090909090907</v>
      </c>
      <c r="BC6">
        <v>520</v>
      </c>
      <c r="BD6">
        <v>522.22222222222217</v>
      </c>
      <c r="BE6">
        <v>530</v>
      </c>
      <c r="BF6">
        <v>533.33333333333337</v>
      </c>
      <c r="BG6">
        <v>540</v>
      </c>
      <c r="BH6">
        <v>544.44444444444446</v>
      </c>
      <c r="BI6">
        <v>555.55555555555554</v>
      </c>
      <c r="BJ6">
        <v>560</v>
      </c>
      <c r="BK6">
        <v>562.5</v>
      </c>
      <c r="BL6">
        <v>575</v>
      </c>
      <c r="BM6">
        <v>600</v>
      </c>
      <c r="BN6" t="s">
        <v>91</v>
      </c>
      <c r="BO6">
        <v>463.63636363636363</v>
      </c>
      <c r="BP6">
        <v>469.23076923076923</v>
      </c>
      <c r="BQ6">
        <v>476.92307692307691</v>
      </c>
      <c r="BR6">
        <v>481.81818181818181</v>
      </c>
      <c r="BS6">
        <v>483.33333333333331</v>
      </c>
      <c r="BT6">
        <v>484.61538461538464</v>
      </c>
      <c r="BU6">
        <v>490.90909090909093</v>
      </c>
      <c r="BV6">
        <v>491.66666666666669</v>
      </c>
      <c r="BW6">
        <v>500</v>
      </c>
      <c r="BX6">
        <v>509.09090909090907</v>
      </c>
      <c r="BY6">
        <v>520</v>
      </c>
      <c r="BZ6">
        <v>522.22222222222217</v>
      </c>
      <c r="CA6">
        <v>530</v>
      </c>
      <c r="CB6">
        <v>533.33333333333337</v>
      </c>
      <c r="CC6">
        <v>540</v>
      </c>
      <c r="CD6">
        <v>544.44444444444446</v>
      </c>
      <c r="CE6">
        <v>555.55555555555554</v>
      </c>
      <c r="CF6">
        <v>560</v>
      </c>
      <c r="CG6">
        <v>562.5</v>
      </c>
      <c r="CH6">
        <v>575</v>
      </c>
      <c r="CI6">
        <v>600</v>
      </c>
      <c r="CJ6" t="s">
        <v>91</v>
      </c>
    </row>
    <row r="7" spans="1:92" x14ac:dyDescent="0.55000000000000004">
      <c r="A7" s="11">
        <v>0.13861386138613863</v>
      </c>
      <c r="B7" s="11">
        <v>0.22321428571428573</v>
      </c>
      <c r="C7" s="11">
        <v>0.19130434782608696</v>
      </c>
      <c r="D7" s="11">
        <v>0.24299065420560748</v>
      </c>
      <c r="E7" s="11">
        <v>0.35238095238095241</v>
      </c>
      <c r="F7" s="11">
        <v>0.18103448275862069</v>
      </c>
      <c r="G7" s="11">
        <v>0.25454545454545452</v>
      </c>
      <c r="H7" s="11">
        <v>0.19607843137254902</v>
      </c>
      <c r="I7" s="11">
        <v>1.1267676767676766</v>
      </c>
      <c r="J7" s="11">
        <v>0.24770642201834864</v>
      </c>
      <c r="K7" s="11">
        <v>0.50971055258143549</v>
      </c>
      <c r="L7" s="11">
        <v>0.15625</v>
      </c>
      <c r="M7" s="11">
        <v>0.13402061855670103</v>
      </c>
      <c r="N7" s="11">
        <v>0.14285714285714285</v>
      </c>
      <c r="O7" s="11">
        <v>0.19642857142857142</v>
      </c>
      <c r="P7" s="11">
        <v>0.33673469387755101</v>
      </c>
      <c r="Q7" s="11">
        <v>0.34993499349934992</v>
      </c>
      <c r="R7" s="11">
        <v>0.22115384615384615</v>
      </c>
      <c r="S7" s="11">
        <v>0.18947368421052632</v>
      </c>
      <c r="T7" s="11">
        <v>0.20618556701030927</v>
      </c>
      <c r="U7" s="11">
        <v>0.20212765957446807</v>
      </c>
      <c r="V7" s="11"/>
      <c r="W7" s="11">
        <v>92</v>
      </c>
      <c r="X7" s="11">
        <v>82</v>
      </c>
      <c r="Y7" s="11">
        <v>78</v>
      </c>
      <c r="Z7" s="11">
        <v>85</v>
      </c>
      <c r="AA7" s="11">
        <v>162</v>
      </c>
      <c r="AB7" s="11">
        <v>78</v>
      </c>
      <c r="AC7" s="11">
        <v>92</v>
      </c>
      <c r="AD7" s="11">
        <v>80</v>
      </c>
      <c r="AE7" s="11">
        <v>414</v>
      </c>
      <c r="AF7" s="11">
        <v>88</v>
      </c>
      <c r="AG7" s="11">
        <v>253</v>
      </c>
      <c r="AH7" s="11">
        <v>94</v>
      </c>
      <c r="AI7" s="11">
        <v>90</v>
      </c>
      <c r="AJ7" s="11">
        <v>70</v>
      </c>
      <c r="AK7" s="11">
        <v>85</v>
      </c>
      <c r="AL7" s="11">
        <v>172</v>
      </c>
      <c r="AM7" s="11">
        <v>153</v>
      </c>
      <c r="AN7" s="11">
        <v>88</v>
      </c>
      <c r="AO7" s="11">
        <v>85</v>
      </c>
      <c r="AP7" s="11">
        <v>75</v>
      </c>
      <c r="AQ7" s="11">
        <v>85</v>
      </c>
      <c r="AR7" s="11"/>
      <c r="AS7" s="11">
        <v>30</v>
      </c>
      <c r="AT7" s="11">
        <v>22</v>
      </c>
      <c r="AU7" s="11">
        <v>28</v>
      </c>
      <c r="AV7" s="11">
        <v>25</v>
      </c>
      <c r="AW7" s="11">
        <v>43</v>
      </c>
      <c r="AX7" s="11">
        <v>35</v>
      </c>
      <c r="AY7" s="11">
        <v>32</v>
      </c>
      <c r="AZ7" s="11">
        <v>28</v>
      </c>
      <c r="BA7" s="11">
        <v>133</v>
      </c>
      <c r="BB7" s="11">
        <v>22</v>
      </c>
      <c r="BC7" s="11">
        <v>59</v>
      </c>
      <c r="BD7" s="11">
        <v>38</v>
      </c>
      <c r="BE7" s="11">
        <v>28</v>
      </c>
      <c r="BF7" s="11">
        <v>15</v>
      </c>
      <c r="BG7" s="11">
        <v>20</v>
      </c>
      <c r="BH7" s="11">
        <v>70</v>
      </c>
      <c r="BI7" s="11">
        <v>52</v>
      </c>
      <c r="BJ7" s="11">
        <v>22</v>
      </c>
      <c r="BK7" s="11">
        <v>40</v>
      </c>
      <c r="BL7" s="11">
        <v>26</v>
      </c>
      <c r="BM7" s="11">
        <v>18</v>
      </c>
      <c r="BN7" s="11"/>
      <c r="BO7" s="11">
        <v>101</v>
      </c>
      <c r="BP7" s="11">
        <v>112</v>
      </c>
      <c r="BQ7" s="11">
        <v>115</v>
      </c>
      <c r="BR7" s="11">
        <v>107</v>
      </c>
      <c r="BS7" s="11">
        <v>210</v>
      </c>
      <c r="BT7" s="11">
        <v>116</v>
      </c>
      <c r="BU7" s="11">
        <v>110</v>
      </c>
      <c r="BV7" s="11">
        <v>102</v>
      </c>
      <c r="BW7" s="11">
        <v>548</v>
      </c>
      <c r="BX7" s="11">
        <v>109</v>
      </c>
      <c r="BY7" s="11">
        <v>310</v>
      </c>
      <c r="BZ7" s="11">
        <v>96</v>
      </c>
      <c r="CA7" s="11">
        <v>97</v>
      </c>
      <c r="CB7" s="11">
        <v>105</v>
      </c>
      <c r="CC7" s="11">
        <v>112</v>
      </c>
      <c r="CD7" s="11">
        <v>196</v>
      </c>
      <c r="CE7" s="11">
        <v>200</v>
      </c>
      <c r="CF7" s="11">
        <v>104</v>
      </c>
      <c r="CG7" s="11">
        <v>95</v>
      </c>
      <c r="CH7" s="11">
        <v>97</v>
      </c>
      <c r="CI7" s="11">
        <v>94</v>
      </c>
      <c r="CJ7" s="11"/>
      <c r="CK7" s="11">
        <v>5.7995138987256212</v>
      </c>
      <c r="CL7" s="11">
        <v>2501</v>
      </c>
      <c r="CM7" s="11">
        <v>786</v>
      </c>
      <c r="CN7" s="11">
        <v>3136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E2DED-9012-4FBA-B64C-4A5572A91617}">
  <dimension ref="A3:B13"/>
  <sheetViews>
    <sheetView topLeftCell="A2" workbookViewId="0">
      <selection activeCell="E21" sqref="E21"/>
    </sheetView>
  </sheetViews>
  <sheetFormatPr defaultRowHeight="14.4" x14ac:dyDescent="0.55000000000000004"/>
  <cols>
    <col min="1" max="1" width="12.47265625" bestFit="1" customWidth="1"/>
    <col min="2" max="2" width="18.20703125" bestFit="1" customWidth="1"/>
  </cols>
  <sheetData>
    <row r="3" spans="1:2" x14ac:dyDescent="0.55000000000000004">
      <c r="A3" s="8" t="s">
        <v>90</v>
      </c>
      <c r="B3" t="s">
        <v>102</v>
      </c>
    </row>
    <row r="4" spans="1:2" x14ac:dyDescent="0.55000000000000004">
      <c r="A4" s="9" t="s">
        <v>54</v>
      </c>
      <c r="B4" s="12">
        <v>2938.9976689976693</v>
      </c>
    </row>
    <row r="5" spans="1:2" x14ac:dyDescent="0.55000000000000004">
      <c r="A5" s="10" t="s">
        <v>53</v>
      </c>
      <c r="B5" s="12">
        <v>2938.9976689976693</v>
      </c>
    </row>
    <row r="6" spans="1:2" x14ac:dyDescent="0.55000000000000004">
      <c r="A6" s="9" t="s">
        <v>47</v>
      </c>
      <c r="B6" s="12">
        <v>3199.1452991452993</v>
      </c>
    </row>
    <row r="7" spans="1:2" x14ac:dyDescent="0.55000000000000004">
      <c r="A7" s="10" t="s">
        <v>46</v>
      </c>
      <c r="B7" s="12">
        <v>3199.1452991452993</v>
      </c>
    </row>
    <row r="8" spans="1:2" x14ac:dyDescent="0.55000000000000004">
      <c r="A8" s="9" t="s">
        <v>60</v>
      </c>
      <c r="B8" s="12">
        <v>6253.712121212121</v>
      </c>
    </row>
    <row r="9" spans="1:2" x14ac:dyDescent="0.55000000000000004">
      <c r="A9" s="10" t="s">
        <v>67</v>
      </c>
      <c r="B9" s="12">
        <v>3177.2474747474744</v>
      </c>
    </row>
    <row r="10" spans="1:2" x14ac:dyDescent="0.55000000000000004">
      <c r="A10" s="10" t="s">
        <v>59</v>
      </c>
      <c r="B10" s="12">
        <v>3076.4646464646466</v>
      </c>
    </row>
    <row r="11" spans="1:2" x14ac:dyDescent="0.55000000000000004">
      <c r="A11" s="9" t="s">
        <v>65</v>
      </c>
      <c r="B11" s="12">
        <v>3125.757575757576</v>
      </c>
    </row>
    <row r="12" spans="1:2" x14ac:dyDescent="0.55000000000000004">
      <c r="A12" s="10" t="s">
        <v>64</v>
      </c>
      <c r="B12" s="12">
        <v>3125.757575757576</v>
      </c>
    </row>
    <row r="13" spans="1:2" x14ac:dyDescent="0.55000000000000004">
      <c r="A13" s="9" t="s">
        <v>92</v>
      </c>
      <c r="B13" s="12">
        <v>15517.612665112665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2BD-2898-4C6B-857B-708E05A922E4}">
  <dimension ref="A1:AC31"/>
  <sheetViews>
    <sheetView workbookViewId="0">
      <selection activeCell="L1" sqref="A1:XFD1048576"/>
    </sheetView>
  </sheetViews>
  <sheetFormatPr defaultRowHeight="14.4" x14ac:dyDescent="0.55000000000000004"/>
  <cols>
    <col min="23" max="23" width="12.15625" bestFit="1" customWidth="1"/>
  </cols>
  <sheetData>
    <row r="1" spans="1:29" ht="43.2" x14ac:dyDescent="0.55000000000000004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</row>
    <row r="2" spans="1:29" x14ac:dyDescent="0.55000000000000004">
      <c r="A2">
        <v>1</v>
      </c>
      <c r="B2">
        <v>5</v>
      </c>
      <c r="C2">
        <v>100</v>
      </c>
      <c r="D2">
        <v>80</v>
      </c>
      <c r="E2">
        <v>5000</v>
      </c>
      <c r="F2">
        <v>10</v>
      </c>
      <c r="G2">
        <v>20</v>
      </c>
      <c r="H2" t="s">
        <v>44</v>
      </c>
      <c r="I2" t="s">
        <v>45</v>
      </c>
      <c r="J2" t="s">
        <v>46</v>
      </c>
      <c r="K2" t="s">
        <v>47</v>
      </c>
      <c r="L2" t="s">
        <v>45</v>
      </c>
      <c r="M2" t="s">
        <v>48</v>
      </c>
      <c r="N2" t="s">
        <v>49</v>
      </c>
      <c r="O2">
        <v>45</v>
      </c>
      <c r="P2">
        <v>5</v>
      </c>
      <c r="Q2">
        <v>10</v>
      </c>
      <c r="R2">
        <v>4</v>
      </c>
      <c r="S2" t="s">
        <v>50</v>
      </c>
      <c r="T2">
        <v>30</v>
      </c>
      <c r="U2">
        <v>75</v>
      </c>
      <c r="V2" s="4">
        <f>(C2-B2)/C2</f>
        <v>0.95</v>
      </c>
      <c r="W2" s="6">
        <f>SUM(P2:P31)/COUNT(P2:P31)</f>
        <v>4.8</v>
      </c>
      <c r="X2" s="4">
        <f>Q2/(C2*D2)</f>
        <v>1.25E-3</v>
      </c>
      <c r="Y2" s="4">
        <f>COUNTIF(H2:H31, "&lt;&gt;" &amp; "")/COUNTA(H2:H31)</f>
        <v>1</v>
      </c>
      <c r="Z2" s="4">
        <f>B2/C2</f>
        <v>0.05</v>
      </c>
      <c r="AA2" s="4">
        <f>(D2/C2)</f>
        <v>0.8</v>
      </c>
      <c r="AB2" s="7">
        <f>E2/F2</f>
        <v>500</v>
      </c>
      <c r="AC2" s="4">
        <f>(G2/C2)</f>
        <v>0.2</v>
      </c>
    </row>
    <row r="3" spans="1:29" x14ac:dyDescent="0.55000000000000004">
      <c r="A3">
        <v>2</v>
      </c>
      <c r="B3">
        <v>7</v>
      </c>
      <c r="C3">
        <v>120</v>
      </c>
      <c r="D3">
        <v>90</v>
      </c>
      <c r="E3">
        <v>6000</v>
      </c>
      <c r="F3">
        <v>12</v>
      </c>
      <c r="G3">
        <v>30</v>
      </c>
      <c r="H3" t="s">
        <v>51</v>
      </c>
      <c r="I3" t="s">
        <v>52</v>
      </c>
      <c r="J3" t="s">
        <v>53</v>
      </c>
      <c r="K3" t="s">
        <v>54</v>
      </c>
      <c r="L3" t="s">
        <v>52</v>
      </c>
      <c r="M3" t="s">
        <v>55</v>
      </c>
      <c r="N3" t="s">
        <v>56</v>
      </c>
      <c r="O3">
        <v>30</v>
      </c>
      <c r="P3">
        <v>3</v>
      </c>
      <c r="Q3">
        <v>5</v>
      </c>
      <c r="R3">
        <v>3</v>
      </c>
      <c r="S3" t="s">
        <v>57</v>
      </c>
      <c r="T3">
        <v>20</v>
      </c>
      <c r="U3">
        <v>80</v>
      </c>
      <c r="V3" s="4">
        <f t="shared" ref="V3:V31" si="0">(C3-B3)/C3</f>
        <v>0.94166666666666665</v>
      </c>
      <c r="W3" s="6">
        <f>SUM(P3:P32)/COUNT(P3:P32)</f>
        <v>4.7931034482758621</v>
      </c>
      <c r="X3" s="4">
        <f t="shared" ref="X3:X31" si="1">Q3/(C3*D3)</f>
        <v>4.6296296296296298E-4</v>
      </c>
      <c r="Y3" s="4">
        <f t="shared" ref="Y3:Y31" si="2">COUNTIF(H3:H32, "&lt;&gt;" &amp; "")/COUNTA(H3:H32)</f>
        <v>1</v>
      </c>
      <c r="Z3" s="4">
        <f t="shared" ref="Z3:Z31" si="3">B3/C3</f>
        <v>5.8333333333333334E-2</v>
      </c>
      <c r="AA3" s="4">
        <f t="shared" ref="AA3:AA31" si="4">(D3/C3)</f>
        <v>0.75</v>
      </c>
      <c r="AB3" s="7">
        <f t="shared" ref="AB3:AB31" si="5">E3/F3</f>
        <v>500</v>
      </c>
      <c r="AC3" s="4">
        <f t="shared" ref="AC3:AC31" si="6">(G3/C3)</f>
        <v>0.25</v>
      </c>
    </row>
    <row r="4" spans="1:29" x14ac:dyDescent="0.55000000000000004">
      <c r="A4">
        <v>3</v>
      </c>
      <c r="B4">
        <v>6</v>
      </c>
      <c r="C4">
        <v>110</v>
      </c>
      <c r="D4">
        <v>85</v>
      </c>
      <c r="E4">
        <v>5500</v>
      </c>
      <c r="F4">
        <v>11</v>
      </c>
      <c r="G4">
        <v>25</v>
      </c>
      <c r="H4" t="s">
        <v>44</v>
      </c>
      <c r="I4" t="s">
        <v>58</v>
      </c>
      <c r="J4" t="s">
        <v>59</v>
      </c>
      <c r="K4" t="s">
        <v>60</v>
      </c>
      <c r="L4" t="s">
        <v>58</v>
      </c>
      <c r="M4" t="s">
        <v>61</v>
      </c>
      <c r="N4" t="s">
        <v>62</v>
      </c>
      <c r="O4">
        <v>35</v>
      </c>
      <c r="P4">
        <v>4</v>
      </c>
      <c r="Q4">
        <v>8</v>
      </c>
      <c r="R4">
        <v>5</v>
      </c>
      <c r="S4" t="s">
        <v>63</v>
      </c>
      <c r="T4">
        <v>25</v>
      </c>
      <c r="U4">
        <v>90</v>
      </c>
      <c r="V4" s="4">
        <f t="shared" si="0"/>
        <v>0.94545454545454544</v>
      </c>
      <c r="W4" s="6">
        <f t="shared" ref="W4:W31" si="7">SUM(P4:P33)/COUNT(P4:P33)</f>
        <v>4.8571428571428568</v>
      </c>
      <c r="X4" s="4">
        <f t="shared" si="1"/>
        <v>8.5561497326203204E-4</v>
      </c>
      <c r="Y4" s="4">
        <f t="shared" si="2"/>
        <v>1</v>
      </c>
      <c r="Z4" s="4">
        <f t="shared" si="3"/>
        <v>5.4545454545454543E-2</v>
      </c>
      <c r="AA4" s="4">
        <f t="shared" si="4"/>
        <v>0.77272727272727271</v>
      </c>
      <c r="AB4" s="7">
        <f t="shared" si="5"/>
        <v>500</v>
      </c>
      <c r="AC4" s="4">
        <f t="shared" si="6"/>
        <v>0.22727272727272727</v>
      </c>
    </row>
    <row r="5" spans="1:29" x14ac:dyDescent="0.55000000000000004">
      <c r="A5">
        <v>4</v>
      </c>
      <c r="B5">
        <v>3</v>
      </c>
      <c r="C5">
        <v>105</v>
      </c>
      <c r="D5">
        <v>75</v>
      </c>
      <c r="E5">
        <v>4800</v>
      </c>
      <c r="F5">
        <v>9</v>
      </c>
      <c r="G5">
        <v>15</v>
      </c>
      <c r="H5" t="s">
        <v>51</v>
      </c>
      <c r="I5" t="s">
        <v>45</v>
      </c>
      <c r="J5" t="s">
        <v>64</v>
      </c>
      <c r="K5" t="s">
        <v>65</v>
      </c>
      <c r="L5" t="s">
        <v>45</v>
      </c>
      <c r="M5" t="s">
        <v>48</v>
      </c>
      <c r="N5" t="s">
        <v>49</v>
      </c>
      <c r="O5">
        <v>40</v>
      </c>
      <c r="P5">
        <v>6</v>
      </c>
      <c r="Q5">
        <v>12</v>
      </c>
      <c r="R5">
        <v>4</v>
      </c>
      <c r="S5" t="s">
        <v>66</v>
      </c>
      <c r="T5">
        <v>15</v>
      </c>
      <c r="U5">
        <v>70</v>
      </c>
      <c r="V5" s="4">
        <f t="shared" si="0"/>
        <v>0.97142857142857142</v>
      </c>
      <c r="W5" s="6">
        <f t="shared" si="7"/>
        <v>4.8888888888888893</v>
      </c>
      <c r="X5" s="4">
        <f t="shared" si="1"/>
        <v>1.5238095238095239E-3</v>
      </c>
      <c r="Y5" s="4">
        <f t="shared" si="2"/>
        <v>1</v>
      </c>
      <c r="Z5" s="4">
        <f t="shared" si="3"/>
        <v>2.8571428571428571E-2</v>
      </c>
      <c r="AA5" s="4">
        <f t="shared" si="4"/>
        <v>0.7142857142857143</v>
      </c>
      <c r="AB5" s="7">
        <f t="shared" si="5"/>
        <v>533.33333333333337</v>
      </c>
      <c r="AC5" s="4">
        <f t="shared" si="6"/>
        <v>0.14285714285714285</v>
      </c>
    </row>
    <row r="6" spans="1:29" x14ac:dyDescent="0.55000000000000004">
      <c r="A6">
        <v>5</v>
      </c>
      <c r="B6">
        <v>4</v>
      </c>
      <c r="C6">
        <v>95</v>
      </c>
      <c r="D6">
        <v>70</v>
      </c>
      <c r="E6">
        <v>4500</v>
      </c>
      <c r="F6">
        <v>8</v>
      </c>
      <c r="G6">
        <v>18</v>
      </c>
      <c r="H6" t="s">
        <v>44</v>
      </c>
      <c r="I6" t="s">
        <v>52</v>
      </c>
      <c r="J6" t="s">
        <v>67</v>
      </c>
      <c r="K6" t="s">
        <v>60</v>
      </c>
      <c r="L6" t="s">
        <v>52</v>
      </c>
      <c r="M6" t="s">
        <v>61</v>
      </c>
      <c r="N6" t="s">
        <v>62</v>
      </c>
      <c r="O6">
        <v>28</v>
      </c>
      <c r="P6">
        <v>2</v>
      </c>
      <c r="Q6">
        <v>6</v>
      </c>
      <c r="R6">
        <v>3</v>
      </c>
      <c r="S6" t="s">
        <v>68</v>
      </c>
      <c r="T6">
        <v>40</v>
      </c>
      <c r="U6">
        <v>85</v>
      </c>
      <c r="V6" s="4">
        <f t="shared" si="0"/>
        <v>0.95789473684210524</v>
      </c>
      <c r="W6" s="6">
        <f t="shared" si="7"/>
        <v>4.8461538461538458</v>
      </c>
      <c r="X6" s="4">
        <f t="shared" si="1"/>
        <v>9.0225563909774437E-4</v>
      </c>
      <c r="Y6" s="4">
        <f t="shared" si="2"/>
        <v>1</v>
      </c>
      <c r="Z6" s="4">
        <f t="shared" si="3"/>
        <v>4.2105263157894736E-2</v>
      </c>
      <c r="AA6" s="4">
        <f t="shared" si="4"/>
        <v>0.73684210526315785</v>
      </c>
      <c r="AB6" s="7">
        <f t="shared" si="5"/>
        <v>562.5</v>
      </c>
      <c r="AC6" s="4">
        <f t="shared" si="6"/>
        <v>0.18947368421052632</v>
      </c>
    </row>
    <row r="7" spans="1:29" x14ac:dyDescent="0.55000000000000004">
      <c r="A7">
        <v>6</v>
      </c>
      <c r="B7">
        <v>8</v>
      </c>
      <c r="C7">
        <v>115</v>
      </c>
      <c r="D7">
        <v>95</v>
      </c>
      <c r="E7">
        <v>6200</v>
      </c>
      <c r="F7">
        <v>13</v>
      </c>
      <c r="G7">
        <v>22</v>
      </c>
      <c r="H7" t="s">
        <v>51</v>
      </c>
      <c r="I7" t="s">
        <v>58</v>
      </c>
      <c r="J7" t="s">
        <v>46</v>
      </c>
      <c r="K7" t="s">
        <v>47</v>
      </c>
      <c r="L7" t="s">
        <v>58</v>
      </c>
      <c r="M7" t="s">
        <v>55</v>
      </c>
      <c r="N7" t="s">
        <v>56</v>
      </c>
      <c r="O7">
        <v>32</v>
      </c>
      <c r="P7">
        <v>4</v>
      </c>
      <c r="Q7">
        <v>9</v>
      </c>
      <c r="R7">
        <v>4</v>
      </c>
      <c r="S7" t="s">
        <v>57</v>
      </c>
      <c r="T7">
        <v>28</v>
      </c>
      <c r="U7">
        <v>78</v>
      </c>
      <c r="V7" s="4">
        <f t="shared" si="0"/>
        <v>0.93043478260869561</v>
      </c>
      <c r="W7" s="6">
        <f t="shared" si="7"/>
        <v>4.96</v>
      </c>
      <c r="X7" s="4">
        <f t="shared" si="1"/>
        <v>8.2379862700228835E-4</v>
      </c>
      <c r="Y7" s="4">
        <f t="shared" si="2"/>
        <v>1</v>
      </c>
      <c r="Z7" s="4">
        <f t="shared" si="3"/>
        <v>6.9565217391304349E-2</v>
      </c>
      <c r="AA7" s="4">
        <f t="shared" si="4"/>
        <v>0.82608695652173914</v>
      </c>
      <c r="AB7" s="7">
        <f t="shared" si="5"/>
        <v>476.92307692307691</v>
      </c>
      <c r="AC7" s="4">
        <f t="shared" si="6"/>
        <v>0.19130434782608696</v>
      </c>
    </row>
    <row r="8" spans="1:29" x14ac:dyDescent="0.55000000000000004">
      <c r="A8">
        <v>7</v>
      </c>
      <c r="B8">
        <v>2</v>
      </c>
      <c r="C8">
        <v>100</v>
      </c>
      <c r="D8">
        <v>78</v>
      </c>
      <c r="E8">
        <v>5200</v>
      </c>
      <c r="F8">
        <v>10</v>
      </c>
      <c r="G8">
        <v>12</v>
      </c>
      <c r="H8" t="s">
        <v>44</v>
      </c>
      <c r="I8" t="s">
        <v>45</v>
      </c>
      <c r="J8" t="s">
        <v>53</v>
      </c>
      <c r="K8" t="s">
        <v>54</v>
      </c>
      <c r="L8" t="s">
        <v>45</v>
      </c>
      <c r="M8" t="s">
        <v>55</v>
      </c>
      <c r="N8" t="s">
        <v>56</v>
      </c>
      <c r="O8">
        <v>38</v>
      </c>
      <c r="P8">
        <v>7</v>
      </c>
      <c r="Q8">
        <v>11</v>
      </c>
      <c r="R8">
        <v>5</v>
      </c>
      <c r="S8" t="s">
        <v>50</v>
      </c>
      <c r="T8">
        <v>22</v>
      </c>
      <c r="U8">
        <v>88</v>
      </c>
      <c r="V8" s="4">
        <f t="shared" si="0"/>
        <v>0.98</v>
      </c>
      <c r="W8" s="6">
        <f t="shared" si="7"/>
        <v>5</v>
      </c>
      <c r="X8" s="4">
        <f t="shared" si="1"/>
        <v>1.4102564102564104E-3</v>
      </c>
      <c r="Y8" s="4">
        <f t="shared" si="2"/>
        <v>1</v>
      </c>
      <c r="Z8" s="4">
        <f t="shared" si="3"/>
        <v>0.02</v>
      </c>
      <c r="AA8" s="4">
        <f t="shared" si="4"/>
        <v>0.78</v>
      </c>
      <c r="AB8" s="7">
        <f t="shared" si="5"/>
        <v>520</v>
      </c>
      <c r="AC8" s="4">
        <f t="shared" si="6"/>
        <v>0.12</v>
      </c>
    </row>
    <row r="9" spans="1:29" x14ac:dyDescent="0.55000000000000004">
      <c r="A9">
        <v>8</v>
      </c>
      <c r="B9">
        <v>6</v>
      </c>
      <c r="C9">
        <v>110</v>
      </c>
      <c r="D9">
        <v>82</v>
      </c>
      <c r="E9">
        <v>5400</v>
      </c>
      <c r="F9">
        <v>11</v>
      </c>
      <c r="G9">
        <v>28</v>
      </c>
      <c r="H9" t="s">
        <v>51</v>
      </c>
      <c r="I9" t="s">
        <v>52</v>
      </c>
      <c r="J9" t="s">
        <v>59</v>
      </c>
      <c r="K9" t="s">
        <v>60</v>
      </c>
      <c r="L9" t="s">
        <v>52</v>
      </c>
      <c r="M9" t="s">
        <v>61</v>
      </c>
      <c r="N9" t="s">
        <v>62</v>
      </c>
      <c r="O9">
        <v>36</v>
      </c>
      <c r="P9">
        <v>5</v>
      </c>
      <c r="Q9">
        <v>7</v>
      </c>
      <c r="R9">
        <v>3</v>
      </c>
      <c r="S9" t="s">
        <v>63</v>
      </c>
      <c r="T9">
        <v>32</v>
      </c>
      <c r="U9">
        <v>92</v>
      </c>
      <c r="V9" s="4">
        <f t="shared" si="0"/>
        <v>0.94545454545454544</v>
      </c>
      <c r="W9" s="6">
        <f t="shared" si="7"/>
        <v>4.9130434782608692</v>
      </c>
      <c r="X9" s="4">
        <f t="shared" si="1"/>
        <v>7.7605321507760532E-4</v>
      </c>
      <c r="Y9" s="4">
        <f t="shared" si="2"/>
        <v>1</v>
      </c>
      <c r="Z9" s="4">
        <f t="shared" si="3"/>
        <v>5.4545454545454543E-2</v>
      </c>
      <c r="AA9" s="4">
        <f t="shared" si="4"/>
        <v>0.74545454545454548</v>
      </c>
      <c r="AB9" s="7">
        <f t="shared" si="5"/>
        <v>490.90909090909093</v>
      </c>
      <c r="AC9" s="4">
        <f t="shared" si="6"/>
        <v>0.25454545454545452</v>
      </c>
    </row>
    <row r="10" spans="1:29" x14ac:dyDescent="0.55000000000000004">
      <c r="A10">
        <v>9</v>
      </c>
      <c r="B10">
        <v>5</v>
      </c>
      <c r="C10">
        <v>105</v>
      </c>
      <c r="D10">
        <v>88</v>
      </c>
      <c r="E10">
        <v>5800</v>
      </c>
      <c r="F10">
        <v>12</v>
      </c>
      <c r="G10">
        <v>21</v>
      </c>
      <c r="H10" t="s">
        <v>44</v>
      </c>
      <c r="I10" t="s">
        <v>58</v>
      </c>
      <c r="J10" t="s">
        <v>64</v>
      </c>
      <c r="K10" t="s">
        <v>65</v>
      </c>
      <c r="L10" t="s">
        <v>58</v>
      </c>
      <c r="M10" t="s">
        <v>48</v>
      </c>
      <c r="N10" t="s">
        <v>49</v>
      </c>
      <c r="O10">
        <v>33</v>
      </c>
      <c r="P10">
        <v>6</v>
      </c>
      <c r="Q10">
        <v>10</v>
      </c>
      <c r="R10">
        <v>4</v>
      </c>
      <c r="S10" t="s">
        <v>66</v>
      </c>
      <c r="T10">
        <v>18</v>
      </c>
      <c r="U10">
        <v>80</v>
      </c>
      <c r="V10" s="4">
        <f t="shared" si="0"/>
        <v>0.95238095238095233</v>
      </c>
      <c r="W10" s="6">
        <f t="shared" si="7"/>
        <v>4.9090909090909092</v>
      </c>
      <c r="X10" s="4">
        <f t="shared" si="1"/>
        <v>1.0822510822510823E-3</v>
      </c>
      <c r="Y10" s="4">
        <f t="shared" si="2"/>
        <v>1</v>
      </c>
      <c r="Z10" s="4">
        <f t="shared" si="3"/>
        <v>4.7619047619047616E-2</v>
      </c>
      <c r="AA10" s="4">
        <f t="shared" si="4"/>
        <v>0.83809523809523812</v>
      </c>
      <c r="AB10" s="7">
        <f t="shared" si="5"/>
        <v>483.33333333333331</v>
      </c>
      <c r="AC10" s="4">
        <f t="shared" si="6"/>
        <v>0.2</v>
      </c>
    </row>
    <row r="11" spans="1:29" x14ac:dyDescent="0.55000000000000004">
      <c r="A11">
        <v>10</v>
      </c>
      <c r="B11">
        <v>3</v>
      </c>
      <c r="C11">
        <v>98</v>
      </c>
      <c r="D11">
        <v>75</v>
      </c>
      <c r="E11">
        <v>4900</v>
      </c>
      <c r="F11">
        <v>9</v>
      </c>
      <c r="G11">
        <v>16</v>
      </c>
      <c r="H11" t="s">
        <v>51</v>
      </c>
      <c r="I11" t="s">
        <v>45</v>
      </c>
      <c r="J11" t="s">
        <v>67</v>
      </c>
      <c r="K11" t="s">
        <v>60</v>
      </c>
      <c r="L11" t="s">
        <v>45</v>
      </c>
      <c r="M11" t="s">
        <v>61</v>
      </c>
      <c r="N11" t="s">
        <v>62</v>
      </c>
      <c r="O11">
        <v>29</v>
      </c>
      <c r="P11">
        <v>3</v>
      </c>
      <c r="Q11">
        <v>8</v>
      </c>
      <c r="R11">
        <v>5</v>
      </c>
      <c r="S11" t="s">
        <v>68</v>
      </c>
      <c r="T11">
        <v>35</v>
      </c>
      <c r="U11">
        <v>86</v>
      </c>
      <c r="V11" s="4">
        <f t="shared" si="0"/>
        <v>0.96938775510204078</v>
      </c>
      <c r="W11" s="6">
        <f t="shared" si="7"/>
        <v>4.8571428571428568</v>
      </c>
      <c r="X11" s="4">
        <f t="shared" si="1"/>
        <v>1.0884353741496598E-3</v>
      </c>
      <c r="Y11" s="4">
        <f t="shared" si="2"/>
        <v>1</v>
      </c>
      <c r="Z11" s="4">
        <f t="shared" si="3"/>
        <v>3.0612244897959183E-2</v>
      </c>
      <c r="AA11" s="4">
        <f t="shared" si="4"/>
        <v>0.76530612244897955</v>
      </c>
      <c r="AB11" s="7">
        <f t="shared" si="5"/>
        <v>544.44444444444446</v>
      </c>
      <c r="AC11" s="4">
        <f t="shared" si="6"/>
        <v>0.16326530612244897</v>
      </c>
    </row>
    <row r="12" spans="1:29" x14ac:dyDescent="0.55000000000000004">
      <c r="A12">
        <v>11</v>
      </c>
      <c r="B12">
        <v>4</v>
      </c>
      <c r="C12">
        <v>97</v>
      </c>
      <c r="D12">
        <v>72</v>
      </c>
      <c r="E12">
        <v>4600</v>
      </c>
      <c r="F12">
        <v>8</v>
      </c>
      <c r="G12">
        <v>20</v>
      </c>
      <c r="H12" t="s">
        <v>44</v>
      </c>
      <c r="I12" t="s">
        <v>52</v>
      </c>
      <c r="J12" t="s">
        <v>46</v>
      </c>
      <c r="K12" t="s">
        <v>47</v>
      </c>
      <c r="L12" t="s">
        <v>52</v>
      </c>
      <c r="M12" t="s">
        <v>55</v>
      </c>
      <c r="N12" t="s">
        <v>56</v>
      </c>
      <c r="O12">
        <v>42</v>
      </c>
      <c r="P12">
        <v>8</v>
      </c>
      <c r="Q12">
        <v>14</v>
      </c>
      <c r="R12">
        <v>4</v>
      </c>
      <c r="S12" t="s">
        <v>57</v>
      </c>
      <c r="T12">
        <v>26</v>
      </c>
      <c r="U12">
        <v>75</v>
      </c>
      <c r="V12" s="4">
        <f t="shared" si="0"/>
        <v>0.95876288659793818</v>
      </c>
      <c r="W12" s="6">
        <f t="shared" si="7"/>
        <v>4.95</v>
      </c>
      <c r="X12" s="4">
        <f t="shared" si="1"/>
        <v>2.0045819014891178E-3</v>
      </c>
      <c r="Y12" s="4">
        <f t="shared" si="2"/>
        <v>1</v>
      </c>
      <c r="Z12" s="4">
        <f t="shared" si="3"/>
        <v>4.1237113402061855E-2</v>
      </c>
      <c r="AA12" s="4">
        <f t="shared" si="4"/>
        <v>0.74226804123711343</v>
      </c>
      <c r="AB12" s="7">
        <f t="shared" si="5"/>
        <v>575</v>
      </c>
      <c r="AC12" s="4">
        <f t="shared" si="6"/>
        <v>0.20618556701030927</v>
      </c>
    </row>
    <row r="13" spans="1:29" x14ac:dyDescent="0.55000000000000004">
      <c r="A13">
        <v>12</v>
      </c>
      <c r="B13">
        <v>7</v>
      </c>
      <c r="C13">
        <v>112</v>
      </c>
      <c r="D13">
        <v>90</v>
      </c>
      <c r="E13">
        <v>6100</v>
      </c>
      <c r="F13">
        <v>13</v>
      </c>
      <c r="G13">
        <v>25</v>
      </c>
      <c r="H13" t="s">
        <v>51</v>
      </c>
      <c r="I13" t="s">
        <v>58</v>
      </c>
      <c r="J13" t="s">
        <v>53</v>
      </c>
      <c r="K13" t="s">
        <v>54</v>
      </c>
      <c r="L13" t="s">
        <v>58</v>
      </c>
      <c r="M13" t="s">
        <v>61</v>
      </c>
      <c r="N13" t="s">
        <v>62</v>
      </c>
      <c r="O13">
        <v>31</v>
      </c>
      <c r="P13">
        <v>5</v>
      </c>
      <c r="Q13">
        <v>9</v>
      </c>
      <c r="R13">
        <v>3</v>
      </c>
      <c r="S13" t="s">
        <v>50</v>
      </c>
      <c r="T13">
        <v>22</v>
      </c>
      <c r="U13">
        <v>82</v>
      </c>
      <c r="V13" s="4">
        <f t="shared" si="0"/>
        <v>0.9375</v>
      </c>
      <c r="W13" s="6">
        <f t="shared" si="7"/>
        <v>4.7894736842105265</v>
      </c>
      <c r="X13" s="4">
        <f t="shared" si="1"/>
        <v>8.9285714285714283E-4</v>
      </c>
      <c r="Y13" s="4">
        <f t="shared" si="2"/>
        <v>1</v>
      </c>
      <c r="Z13" s="4">
        <f t="shared" si="3"/>
        <v>6.25E-2</v>
      </c>
      <c r="AA13" s="4">
        <f t="shared" si="4"/>
        <v>0.8035714285714286</v>
      </c>
      <c r="AB13" s="7">
        <f t="shared" si="5"/>
        <v>469.23076923076923</v>
      </c>
      <c r="AC13" s="4">
        <f t="shared" si="6"/>
        <v>0.22321428571428573</v>
      </c>
    </row>
    <row r="14" spans="1:29" x14ac:dyDescent="0.55000000000000004">
      <c r="A14">
        <v>13</v>
      </c>
      <c r="B14">
        <v>6</v>
      </c>
      <c r="C14">
        <v>108</v>
      </c>
      <c r="D14">
        <v>83</v>
      </c>
      <c r="E14">
        <v>5500</v>
      </c>
      <c r="F14">
        <v>11</v>
      </c>
      <c r="G14">
        <v>24</v>
      </c>
      <c r="H14" t="s">
        <v>44</v>
      </c>
      <c r="I14" t="s">
        <v>45</v>
      </c>
      <c r="J14" t="s">
        <v>59</v>
      </c>
      <c r="K14" t="s">
        <v>60</v>
      </c>
      <c r="L14" t="s">
        <v>45</v>
      </c>
      <c r="M14" t="s">
        <v>48</v>
      </c>
      <c r="N14" t="s">
        <v>49</v>
      </c>
      <c r="O14">
        <v>34</v>
      </c>
      <c r="P14">
        <v>4</v>
      </c>
      <c r="Q14">
        <v>7</v>
      </c>
      <c r="R14">
        <v>5</v>
      </c>
      <c r="S14" t="s">
        <v>63</v>
      </c>
      <c r="T14">
        <v>30</v>
      </c>
      <c r="U14">
        <v>89</v>
      </c>
      <c r="V14" s="4">
        <f t="shared" si="0"/>
        <v>0.94444444444444442</v>
      </c>
      <c r="W14" s="6">
        <f t="shared" si="7"/>
        <v>4.7777777777777777</v>
      </c>
      <c r="X14" s="4">
        <f t="shared" si="1"/>
        <v>7.8090138331102189E-4</v>
      </c>
      <c r="Y14" s="4">
        <f t="shared" si="2"/>
        <v>1</v>
      </c>
      <c r="Z14" s="4">
        <f t="shared" si="3"/>
        <v>5.5555555555555552E-2</v>
      </c>
      <c r="AA14" s="4">
        <f t="shared" si="4"/>
        <v>0.76851851851851849</v>
      </c>
      <c r="AB14" s="7">
        <f t="shared" si="5"/>
        <v>500</v>
      </c>
      <c r="AC14" s="4">
        <f t="shared" si="6"/>
        <v>0.22222222222222221</v>
      </c>
    </row>
    <row r="15" spans="1:29" x14ac:dyDescent="0.55000000000000004">
      <c r="A15">
        <v>14</v>
      </c>
      <c r="B15">
        <v>4</v>
      </c>
      <c r="C15">
        <v>103</v>
      </c>
      <c r="D15">
        <v>78</v>
      </c>
      <c r="E15">
        <v>5200</v>
      </c>
      <c r="F15">
        <v>10</v>
      </c>
      <c r="G15">
        <v>18</v>
      </c>
      <c r="H15" t="s">
        <v>51</v>
      </c>
      <c r="I15" t="s">
        <v>52</v>
      </c>
      <c r="J15" t="s">
        <v>64</v>
      </c>
      <c r="K15" t="s">
        <v>65</v>
      </c>
      <c r="L15" t="s">
        <v>52</v>
      </c>
      <c r="M15" t="s">
        <v>55</v>
      </c>
      <c r="N15" t="s">
        <v>56</v>
      </c>
      <c r="O15">
        <v>37</v>
      </c>
      <c r="P15">
        <v>6</v>
      </c>
      <c r="Q15">
        <v>11</v>
      </c>
      <c r="R15">
        <v>4</v>
      </c>
      <c r="S15" t="s">
        <v>66</v>
      </c>
      <c r="T15">
        <v>15</v>
      </c>
      <c r="U15">
        <v>77</v>
      </c>
      <c r="V15" s="4">
        <f t="shared" si="0"/>
        <v>0.96116504854368934</v>
      </c>
      <c r="W15" s="6">
        <f t="shared" si="7"/>
        <v>4.8235294117647056</v>
      </c>
      <c r="X15" s="4">
        <f t="shared" si="1"/>
        <v>1.3691809808314662E-3</v>
      </c>
      <c r="Y15" s="4">
        <f t="shared" si="2"/>
        <v>1</v>
      </c>
      <c r="Z15" s="4">
        <f t="shared" si="3"/>
        <v>3.8834951456310676E-2</v>
      </c>
      <c r="AA15" s="4">
        <f t="shared" si="4"/>
        <v>0.75728155339805825</v>
      </c>
      <c r="AB15" s="7">
        <f t="shared" si="5"/>
        <v>520</v>
      </c>
      <c r="AC15" s="4">
        <f t="shared" si="6"/>
        <v>0.17475728155339806</v>
      </c>
    </row>
    <row r="16" spans="1:29" x14ac:dyDescent="0.55000000000000004">
      <c r="A16">
        <v>15</v>
      </c>
      <c r="B16">
        <v>3</v>
      </c>
      <c r="C16">
        <v>96</v>
      </c>
      <c r="D16">
        <v>72</v>
      </c>
      <c r="E16">
        <v>4700</v>
      </c>
      <c r="F16">
        <v>9</v>
      </c>
      <c r="G16">
        <v>15</v>
      </c>
      <c r="H16" t="s">
        <v>44</v>
      </c>
      <c r="I16" t="s">
        <v>58</v>
      </c>
      <c r="J16" t="s">
        <v>67</v>
      </c>
      <c r="K16" t="s">
        <v>60</v>
      </c>
      <c r="L16" t="s">
        <v>58</v>
      </c>
      <c r="M16" t="s">
        <v>61</v>
      </c>
      <c r="N16" t="s">
        <v>62</v>
      </c>
      <c r="O16">
        <v>27</v>
      </c>
      <c r="P16">
        <v>3</v>
      </c>
      <c r="Q16">
        <v>10</v>
      </c>
      <c r="R16">
        <v>5</v>
      </c>
      <c r="S16" t="s">
        <v>68</v>
      </c>
      <c r="T16">
        <v>38</v>
      </c>
      <c r="U16">
        <v>94</v>
      </c>
      <c r="V16" s="4">
        <f t="shared" si="0"/>
        <v>0.96875</v>
      </c>
      <c r="W16" s="6">
        <f t="shared" si="7"/>
        <v>4.75</v>
      </c>
      <c r="X16" s="4">
        <f t="shared" si="1"/>
        <v>1.4467592592592592E-3</v>
      </c>
      <c r="Y16" s="4">
        <f t="shared" si="2"/>
        <v>1</v>
      </c>
      <c r="Z16" s="4">
        <f t="shared" si="3"/>
        <v>3.125E-2</v>
      </c>
      <c r="AA16" s="4">
        <f t="shared" si="4"/>
        <v>0.75</v>
      </c>
      <c r="AB16" s="7">
        <f t="shared" si="5"/>
        <v>522.22222222222217</v>
      </c>
      <c r="AC16" s="4">
        <f t="shared" si="6"/>
        <v>0.15625</v>
      </c>
    </row>
    <row r="17" spans="1:29" x14ac:dyDescent="0.55000000000000004">
      <c r="A17">
        <v>16</v>
      </c>
      <c r="B17">
        <v>5</v>
      </c>
      <c r="C17">
        <v>102</v>
      </c>
      <c r="D17">
        <v>87</v>
      </c>
      <c r="E17">
        <v>5900</v>
      </c>
      <c r="F17">
        <v>12</v>
      </c>
      <c r="G17">
        <v>20</v>
      </c>
      <c r="H17" t="s">
        <v>51</v>
      </c>
      <c r="I17" t="s">
        <v>45</v>
      </c>
      <c r="J17" t="s">
        <v>46</v>
      </c>
      <c r="K17" t="s">
        <v>47</v>
      </c>
      <c r="L17" t="s">
        <v>45</v>
      </c>
      <c r="M17" t="s">
        <v>48</v>
      </c>
      <c r="N17" t="s">
        <v>49</v>
      </c>
      <c r="O17">
        <v>39</v>
      </c>
      <c r="P17">
        <v>7</v>
      </c>
      <c r="Q17">
        <v>12</v>
      </c>
      <c r="R17">
        <v>4</v>
      </c>
      <c r="S17" t="s">
        <v>57</v>
      </c>
      <c r="T17">
        <v>28</v>
      </c>
      <c r="U17">
        <v>80</v>
      </c>
      <c r="V17" s="4">
        <f t="shared" si="0"/>
        <v>0.9509803921568627</v>
      </c>
      <c r="W17" s="6">
        <f t="shared" si="7"/>
        <v>4.8666666666666663</v>
      </c>
      <c r="X17" s="4">
        <f t="shared" si="1"/>
        <v>1.3522650439486139E-3</v>
      </c>
      <c r="Y17" s="4">
        <f t="shared" si="2"/>
        <v>1</v>
      </c>
      <c r="Z17" s="4">
        <f t="shared" si="3"/>
        <v>4.9019607843137254E-2</v>
      </c>
      <c r="AA17" s="4">
        <f t="shared" si="4"/>
        <v>0.8529411764705882</v>
      </c>
      <c r="AB17" s="7">
        <f t="shared" si="5"/>
        <v>491.66666666666669</v>
      </c>
      <c r="AC17" s="4">
        <f t="shared" si="6"/>
        <v>0.19607843137254902</v>
      </c>
    </row>
    <row r="18" spans="1:29" x14ac:dyDescent="0.55000000000000004">
      <c r="A18">
        <v>17</v>
      </c>
      <c r="B18">
        <v>6</v>
      </c>
      <c r="C18">
        <v>107</v>
      </c>
      <c r="D18">
        <v>80</v>
      </c>
      <c r="E18">
        <v>5300</v>
      </c>
      <c r="F18">
        <v>11</v>
      </c>
      <c r="G18">
        <v>26</v>
      </c>
      <c r="H18" t="s">
        <v>44</v>
      </c>
      <c r="I18" t="s">
        <v>52</v>
      </c>
      <c r="J18" t="s">
        <v>53</v>
      </c>
      <c r="K18" t="s">
        <v>54</v>
      </c>
      <c r="L18" t="s">
        <v>52</v>
      </c>
      <c r="M18" t="s">
        <v>55</v>
      </c>
      <c r="N18" t="s">
        <v>56</v>
      </c>
      <c r="O18">
        <v>41</v>
      </c>
      <c r="P18">
        <v>5</v>
      </c>
      <c r="Q18">
        <v>8</v>
      </c>
      <c r="R18">
        <v>3</v>
      </c>
      <c r="S18" t="s">
        <v>50</v>
      </c>
      <c r="T18">
        <v>25</v>
      </c>
      <c r="U18">
        <v>85</v>
      </c>
      <c r="V18" s="4">
        <f t="shared" si="0"/>
        <v>0.94392523364485981</v>
      </c>
      <c r="W18" s="6">
        <f t="shared" si="7"/>
        <v>4.7142857142857144</v>
      </c>
      <c r="X18" s="4">
        <f t="shared" si="1"/>
        <v>9.3457943925233649E-4</v>
      </c>
      <c r="Y18" s="4">
        <f t="shared" si="2"/>
        <v>1</v>
      </c>
      <c r="Z18" s="4">
        <f t="shared" si="3"/>
        <v>5.6074766355140186E-2</v>
      </c>
      <c r="AA18" s="4">
        <f t="shared" si="4"/>
        <v>0.74766355140186913</v>
      </c>
      <c r="AB18" s="7">
        <f t="shared" si="5"/>
        <v>481.81818181818181</v>
      </c>
      <c r="AC18" s="4">
        <f t="shared" si="6"/>
        <v>0.24299065420560748</v>
      </c>
    </row>
    <row r="19" spans="1:29" x14ac:dyDescent="0.55000000000000004">
      <c r="A19">
        <v>18</v>
      </c>
      <c r="B19">
        <v>3</v>
      </c>
      <c r="C19">
        <v>99</v>
      </c>
      <c r="D19">
        <v>74</v>
      </c>
      <c r="E19">
        <v>5000</v>
      </c>
      <c r="F19">
        <v>9</v>
      </c>
      <c r="G19">
        <v>17</v>
      </c>
      <c r="H19" t="s">
        <v>51</v>
      </c>
      <c r="I19" t="s">
        <v>58</v>
      </c>
      <c r="J19" t="s">
        <v>59</v>
      </c>
      <c r="K19" t="s">
        <v>60</v>
      </c>
      <c r="L19" t="s">
        <v>58</v>
      </c>
      <c r="M19" t="s">
        <v>61</v>
      </c>
      <c r="N19" t="s">
        <v>62</v>
      </c>
      <c r="O19">
        <v>35</v>
      </c>
      <c r="P19">
        <v>4</v>
      </c>
      <c r="Q19">
        <v>9</v>
      </c>
      <c r="R19">
        <v>5</v>
      </c>
      <c r="S19" t="s">
        <v>63</v>
      </c>
      <c r="T19">
        <v>20</v>
      </c>
      <c r="U19">
        <v>78</v>
      </c>
      <c r="V19" s="4">
        <f t="shared" si="0"/>
        <v>0.96969696969696972</v>
      </c>
      <c r="W19" s="6">
        <f t="shared" si="7"/>
        <v>4.6923076923076925</v>
      </c>
      <c r="X19" s="4">
        <f t="shared" si="1"/>
        <v>1.2285012285012285E-3</v>
      </c>
      <c r="Y19" s="4">
        <f t="shared" si="2"/>
        <v>1</v>
      </c>
      <c r="Z19" s="4">
        <f t="shared" si="3"/>
        <v>3.0303030303030304E-2</v>
      </c>
      <c r="AA19" s="4">
        <f t="shared" si="4"/>
        <v>0.74747474747474751</v>
      </c>
      <c r="AB19" s="7">
        <f t="shared" si="5"/>
        <v>555.55555555555554</v>
      </c>
      <c r="AC19" s="4">
        <f t="shared" si="6"/>
        <v>0.17171717171717171</v>
      </c>
    </row>
    <row r="20" spans="1:29" x14ac:dyDescent="0.55000000000000004">
      <c r="A20">
        <v>19</v>
      </c>
      <c r="B20">
        <v>5</v>
      </c>
      <c r="C20">
        <v>104</v>
      </c>
      <c r="D20">
        <v>85</v>
      </c>
      <c r="E20">
        <v>5600</v>
      </c>
      <c r="F20">
        <v>10</v>
      </c>
      <c r="G20">
        <v>23</v>
      </c>
      <c r="H20" t="s">
        <v>44</v>
      </c>
      <c r="I20" t="s">
        <v>45</v>
      </c>
      <c r="J20" t="s">
        <v>64</v>
      </c>
      <c r="K20" t="s">
        <v>65</v>
      </c>
      <c r="L20" t="s">
        <v>45</v>
      </c>
      <c r="M20" t="s">
        <v>48</v>
      </c>
      <c r="N20" t="s">
        <v>49</v>
      </c>
      <c r="O20">
        <v>32</v>
      </c>
      <c r="P20">
        <v>6</v>
      </c>
      <c r="Q20">
        <v>11</v>
      </c>
      <c r="R20">
        <v>4</v>
      </c>
      <c r="S20" t="s">
        <v>66</v>
      </c>
      <c r="T20">
        <v>22</v>
      </c>
      <c r="U20">
        <v>88</v>
      </c>
      <c r="V20" s="4">
        <f t="shared" si="0"/>
        <v>0.95192307692307687</v>
      </c>
      <c r="W20" s="6">
        <f t="shared" si="7"/>
        <v>4.75</v>
      </c>
      <c r="X20" s="4">
        <f t="shared" si="1"/>
        <v>1.2443438914027148E-3</v>
      </c>
      <c r="Y20" s="4">
        <f t="shared" si="2"/>
        <v>1</v>
      </c>
      <c r="Z20" s="4">
        <f t="shared" si="3"/>
        <v>4.807692307692308E-2</v>
      </c>
      <c r="AA20" s="4">
        <f t="shared" si="4"/>
        <v>0.81730769230769229</v>
      </c>
      <c r="AB20" s="7">
        <f t="shared" si="5"/>
        <v>560</v>
      </c>
      <c r="AC20" s="4">
        <f t="shared" si="6"/>
        <v>0.22115384615384615</v>
      </c>
    </row>
    <row r="21" spans="1:29" x14ac:dyDescent="0.55000000000000004">
      <c r="A21">
        <v>20</v>
      </c>
      <c r="B21">
        <v>2</v>
      </c>
      <c r="C21">
        <v>101</v>
      </c>
      <c r="D21">
        <v>77</v>
      </c>
      <c r="E21">
        <v>5100</v>
      </c>
      <c r="F21">
        <v>11</v>
      </c>
      <c r="G21">
        <v>14</v>
      </c>
      <c r="H21" t="s">
        <v>51</v>
      </c>
      <c r="I21" t="s">
        <v>52</v>
      </c>
      <c r="J21" t="s">
        <v>67</v>
      </c>
      <c r="K21" t="s">
        <v>60</v>
      </c>
      <c r="L21" t="s">
        <v>52</v>
      </c>
      <c r="M21" t="s">
        <v>61</v>
      </c>
      <c r="N21" t="s">
        <v>62</v>
      </c>
      <c r="O21">
        <v>36</v>
      </c>
      <c r="P21">
        <v>3</v>
      </c>
      <c r="Q21">
        <v>8</v>
      </c>
      <c r="R21">
        <v>5</v>
      </c>
      <c r="S21" t="s">
        <v>68</v>
      </c>
      <c r="T21">
        <v>30</v>
      </c>
      <c r="U21">
        <v>92</v>
      </c>
      <c r="V21" s="4">
        <f t="shared" si="0"/>
        <v>0.98019801980198018</v>
      </c>
      <c r="W21" s="6">
        <f t="shared" si="7"/>
        <v>4.6363636363636367</v>
      </c>
      <c r="X21" s="4">
        <f t="shared" si="1"/>
        <v>1.0286742960010286E-3</v>
      </c>
      <c r="Y21" s="4">
        <f t="shared" si="2"/>
        <v>1</v>
      </c>
      <c r="Z21" s="4">
        <f t="shared" si="3"/>
        <v>1.9801980198019802E-2</v>
      </c>
      <c r="AA21" s="4">
        <f t="shared" si="4"/>
        <v>0.76237623762376239</v>
      </c>
      <c r="AB21" s="7">
        <f t="shared" si="5"/>
        <v>463.63636363636363</v>
      </c>
      <c r="AC21" s="4">
        <f t="shared" si="6"/>
        <v>0.13861386138613863</v>
      </c>
    </row>
    <row r="22" spans="1:29" x14ac:dyDescent="0.55000000000000004">
      <c r="A22">
        <v>21</v>
      </c>
      <c r="B22">
        <v>4</v>
      </c>
      <c r="C22">
        <v>94</v>
      </c>
      <c r="D22">
        <v>71</v>
      </c>
      <c r="E22">
        <v>4800</v>
      </c>
      <c r="F22">
        <v>8</v>
      </c>
      <c r="G22">
        <v>19</v>
      </c>
      <c r="H22" t="s">
        <v>44</v>
      </c>
      <c r="I22" t="s">
        <v>58</v>
      </c>
      <c r="J22" t="s">
        <v>46</v>
      </c>
      <c r="K22" t="s">
        <v>47</v>
      </c>
      <c r="L22" t="s">
        <v>58</v>
      </c>
      <c r="M22" t="s">
        <v>55</v>
      </c>
      <c r="N22" t="s">
        <v>56</v>
      </c>
      <c r="O22">
        <v>33</v>
      </c>
      <c r="P22">
        <v>5</v>
      </c>
      <c r="Q22">
        <v>10</v>
      </c>
      <c r="R22">
        <v>4</v>
      </c>
      <c r="S22" t="s">
        <v>57</v>
      </c>
      <c r="T22">
        <v>18</v>
      </c>
      <c r="U22">
        <v>85</v>
      </c>
      <c r="V22" s="4">
        <f t="shared" si="0"/>
        <v>0.95744680851063835</v>
      </c>
      <c r="W22" s="6">
        <f t="shared" si="7"/>
        <v>4.8</v>
      </c>
      <c r="X22" s="4">
        <f t="shared" si="1"/>
        <v>1.4983518130056938E-3</v>
      </c>
      <c r="Y22" s="4">
        <f t="shared" si="2"/>
        <v>1</v>
      </c>
      <c r="Z22" s="4">
        <f t="shared" si="3"/>
        <v>4.2553191489361701E-2</v>
      </c>
      <c r="AA22" s="4">
        <f t="shared" si="4"/>
        <v>0.75531914893617025</v>
      </c>
      <c r="AB22" s="7">
        <f t="shared" si="5"/>
        <v>600</v>
      </c>
      <c r="AC22" s="4">
        <f t="shared" si="6"/>
        <v>0.20212765957446807</v>
      </c>
    </row>
    <row r="23" spans="1:29" x14ac:dyDescent="0.55000000000000004">
      <c r="A23">
        <v>22</v>
      </c>
      <c r="B23">
        <v>8</v>
      </c>
      <c r="C23">
        <v>116</v>
      </c>
      <c r="D23">
        <v>92</v>
      </c>
      <c r="E23">
        <v>6300</v>
      </c>
      <c r="F23">
        <v>13</v>
      </c>
      <c r="G23">
        <v>21</v>
      </c>
      <c r="H23" t="s">
        <v>51</v>
      </c>
      <c r="I23" t="s">
        <v>45</v>
      </c>
      <c r="J23" t="s">
        <v>53</v>
      </c>
      <c r="K23" t="s">
        <v>54</v>
      </c>
      <c r="L23" t="s">
        <v>45</v>
      </c>
      <c r="M23" t="s">
        <v>55</v>
      </c>
      <c r="N23" t="s">
        <v>56</v>
      </c>
      <c r="O23">
        <v>28</v>
      </c>
      <c r="P23">
        <v>4</v>
      </c>
      <c r="Q23">
        <v>7</v>
      </c>
      <c r="R23">
        <v>3</v>
      </c>
      <c r="S23" t="s">
        <v>50</v>
      </c>
      <c r="T23">
        <v>35</v>
      </c>
      <c r="U23">
        <v>78</v>
      </c>
      <c r="V23" s="4">
        <f t="shared" si="0"/>
        <v>0.93103448275862066</v>
      </c>
      <c r="W23" s="6">
        <f t="shared" si="7"/>
        <v>4.7777777777777777</v>
      </c>
      <c r="X23" s="4">
        <f t="shared" si="1"/>
        <v>6.5592203898050976E-4</v>
      </c>
      <c r="Y23" s="4">
        <f t="shared" si="2"/>
        <v>1</v>
      </c>
      <c r="Z23" s="4">
        <f t="shared" si="3"/>
        <v>6.8965517241379309E-2</v>
      </c>
      <c r="AA23" s="4">
        <f t="shared" si="4"/>
        <v>0.7931034482758621</v>
      </c>
      <c r="AB23" s="7">
        <f t="shared" si="5"/>
        <v>484.61538461538464</v>
      </c>
      <c r="AC23" s="4">
        <f t="shared" si="6"/>
        <v>0.18103448275862069</v>
      </c>
    </row>
    <row r="24" spans="1:29" x14ac:dyDescent="0.55000000000000004">
      <c r="A24">
        <v>23</v>
      </c>
      <c r="B24">
        <v>2</v>
      </c>
      <c r="C24">
        <v>97</v>
      </c>
      <c r="D24">
        <v>76</v>
      </c>
      <c r="E24">
        <v>5300</v>
      </c>
      <c r="F24">
        <v>10</v>
      </c>
      <c r="G24">
        <v>13</v>
      </c>
      <c r="H24" t="s">
        <v>44</v>
      </c>
      <c r="I24" t="s">
        <v>52</v>
      </c>
      <c r="J24" t="s">
        <v>59</v>
      </c>
      <c r="K24" t="s">
        <v>60</v>
      </c>
      <c r="L24" t="s">
        <v>52</v>
      </c>
      <c r="M24" t="s">
        <v>61</v>
      </c>
      <c r="N24" t="s">
        <v>62</v>
      </c>
      <c r="O24">
        <v>38</v>
      </c>
      <c r="P24">
        <v>7</v>
      </c>
      <c r="Q24">
        <v>12</v>
      </c>
      <c r="R24">
        <v>4</v>
      </c>
      <c r="S24" t="s">
        <v>63</v>
      </c>
      <c r="T24">
        <v>28</v>
      </c>
      <c r="U24">
        <v>90</v>
      </c>
      <c r="V24" s="4">
        <f t="shared" si="0"/>
        <v>0.97938144329896903</v>
      </c>
      <c r="W24" s="6">
        <f t="shared" si="7"/>
        <v>4.875</v>
      </c>
      <c r="X24" s="4">
        <f t="shared" si="1"/>
        <v>1.6277807921866521E-3</v>
      </c>
      <c r="Y24" s="4">
        <f t="shared" si="2"/>
        <v>1</v>
      </c>
      <c r="Z24" s="4">
        <f t="shared" si="3"/>
        <v>2.0618556701030927E-2</v>
      </c>
      <c r="AA24" s="4">
        <f t="shared" si="4"/>
        <v>0.78350515463917525</v>
      </c>
      <c r="AB24" s="7">
        <f t="shared" si="5"/>
        <v>530</v>
      </c>
      <c r="AC24" s="4">
        <f t="shared" si="6"/>
        <v>0.13402061855670103</v>
      </c>
    </row>
    <row r="25" spans="1:29" x14ac:dyDescent="0.55000000000000004">
      <c r="A25">
        <v>24</v>
      </c>
      <c r="B25">
        <v>5</v>
      </c>
      <c r="C25">
        <v>109</v>
      </c>
      <c r="D25">
        <v>84</v>
      </c>
      <c r="E25">
        <v>5600</v>
      </c>
      <c r="F25">
        <v>11</v>
      </c>
      <c r="G25">
        <v>27</v>
      </c>
      <c r="H25" t="s">
        <v>51</v>
      </c>
      <c r="I25" t="s">
        <v>58</v>
      </c>
      <c r="J25" t="s">
        <v>64</v>
      </c>
      <c r="K25" t="s">
        <v>65</v>
      </c>
      <c r="L25" t="s">
        <v>58</v>
      </c>
      <c r="M25" t="s">
        <v>48</v>
      </c>
      <c r="N25" t="s">
        <v>49</v>
      </c>
      <c r="O25">
        <v>30</v>
      </c>
      <c r="P25">
        <v>6</v>
      </c>
      <c r="Q25">
        <v>9</v>
      </c>
      <c r="R25">
        <v>5</v>
      </c>
      <c r="S25" t="s">
        <v>68</v>
      </c>
      <c r="T25">
        <v>22</v>
      </c>
      <c r="U25">
        <v>88</v>
      </c>
      <c r="V25" s="4">
        <f t="shared" si="0"/>
        <v>0.95412844036697253</v>
      </c>
      <c r="W25" s="6">
        <f t="shared" si="7"/>
        <v>4.5714285714285712</v>
      </c>
      <c r="X25" s="4">
        <f t="shared" si="1"/>
        <v>9.8296199213630396E-4</v>
      </c>
      <c r="Y25" s="4">
        <f t="shared" si="2"/>
        <v>1</v>
      </c>
      <c r="Z25" s="4">
        <f t="shared" si="3"/>
        <v>4.5871559633027525E-2</v>
      </c>
      <c r="AA25" s="4">
        <f t="shared" si="4"/>
        <v>0.77064220183486243</v>
      </c>
      <c r="AB25" s="7">
        <f t="shared" si="5"/>
        <v>509.09090909090907</v>
      </c>
      <c r="AC25" s="4">
        <f t="shared" si="6"/>
        <v>0.24770642201834864</v>
      </c>
    </row>
    <row r="26" spans="1:29" x14ac:dyDescent="0.55000000000000004">
      <c r="A26">
        <v>25</v>
      </c>
      <c r="B26">
        <v>6</v>
      </c>
      <c r="C26">
        <v>112</v>
      </c>
      <c r="D26">
        <v>80</v>
      </c>
      <c r="E26">
        <v>5400</v>
      </c>
      <c r="F26">
        <v>10</v>
      </c>
      <c r="G26">
        <v>22</v>
      </c>
      <c r="H26" t="s">
        <v>44</v>
      </c>
      <c r="I26" t="s">
        <v>45</v>
      </c>
      <c r="J26" t="s">
        <v>67</v>
      </c>
      <c r="K26" t="s">
        <v>60</v>
      </c>
      <c r="L26" t="s">
        <v>45</v>
      </c>
      <c r="M26" t="s">
        <v>61</v>
      </c>
      <c r="N26" t="s">
        <v>62</v>
      </c>
      <c r="O26">
        <v>34</v>
      </c>
      <c r="P26">
        <v>3</v>
      </c>
      <c r="Q26">
        <v>8</v>
      </c>
      <c r="R26">
        <v>4</v>
      </c>
      <c r="S26" t="s">
        <v>66</v>
      </c>
      <c r="T26">
        <v>20</v>
      </c>
      <c r="U26">
        <v>85</v>
      </c>
      <c r="V26" s="4">
        <f t="shared" si="0"/>
        <v>0.9464285714285714</v>
      </c>
      <c r="W26" s="6">
        <f t="shared" si="7"/>
        <v>4.333333333333333</v>
      </c>
      <c r="X26" s="4">
        <f t="shared" si="1"/>
        <v>8.9285714285714283E-4</v>
      </c>
      <c r="Y26" s="4">
        <f t="shared" si="2"/>
        <v>1</v>
      </c>
      <c r="Z26" s="4">
        <f t="shared" si="3"/>
        <v>5.3571428571428568E-2</v>
      </c>
      <c r="AA26" s="4">
        <f t="shared" si="4"/>
        <v>0.7142857142857143</v>
      </c>
      <c r="AB26" s="7">
        <f t="shared" si="5"/>
        <v>540</v>
      </c>
      <c r="AC26" s="4">
        <f t="shared" si="6"/>
        <v>0.19642857142857142</v>
      </c>
    </row>
    <row r="27" spans="1:29" x14ac:dyDescent="0.55000000000000004">
      <c r="A27">
        <v>26</v>
      </c>
      <c r="B27">
        <v>4</v>
      </c>
      <c r="C27">
        <v>101</v>
      </c>
      <c r="D27">
        <v>79</v>
      </c>
      <c r="E27">
        <v>5000</v>
      </c>
      <c r="F27">
        <v>9</v>
      </c>
      <c r="G27">
        <v>18</v>
      </c>
      <c r="H27" t="s">
        <v>51</v>
      </c>
      <c r="I27" t="s">
        <v>52</v>
      </c>
      <c r="J27" t="s">
        <v>46</v>
      </c>
      <c r="K27" t="s">
        <v>47</v>
      </c>
      <c r="L27" t="s">
        <v>52</v>
      </c>
      <c r="M27" t="s">
        <v>55</v>
      </c>
      <c r="N27" t="s">
        <v>56</v>
      </c>
      <c r="O27">
        <v>40</v>
      </c>
      <c r="P27">
        <v>5</v>
      </c>
      <c r="Q27">
        <v>11</v>
      </c>
      <c r="R27">
        <v>3</v>
      </c>
      <c r="S27" t="s">
        <v>57</v>
      </c>
      <c r="T27">
        <v>32</v>
      </c>
      <c r="U27">
        <v>75</v>
      </c>
      <c r="V27" s="4">
        <f t="shared" si="0"/>
        <v>0.96039603960396036</v>
      </c>
      <c r="W27" s="6">
        <f t="shared" si="7"/>
        <v>4.5999999999999996</v>
      </c>
      <c r="X27" s="4">
        <f t="shared" si="1"/>
        <v>1.3786188745456825E-3</v>
      </c>
      <c r="Y27" s="4">
        <f t="shared" si="2"/>
        <v>1</v>
      </c>
      <c r="Z27" s="4">
        <f t="shared" si="3"/>
        <v>3.9603960396039604E-2</v>
      </c>
      <c r="AA27" s="4">
        <f t="shared" si="4"/>
        <v>0.78217821782178221</v>
      </c>
      <c r="AB27" s="7">
        <f t="shared" si="5"/>
        <v>555.55555555555554</v>
      </c>
      <c r="AC27" s="4">
        <f t="shared" si="6"/>
        <v>0.17821782178217821</v>
      </c>
    </row>
    <row r="28" spans="1:29" x14ac:dyDescent="0.55000000000000004">
      <c r="A28">
        <v>27</v>
      </c>
      <c r="B28">
        <v>3</v>
      </c>
      <c r="C28">
        <v>105</v>
      </c>
      <c r="D28">
        <v>88</v>
      </c>
      <c r="E28">
        <v>5800</v>
      </c>
      <c r="F28">
        <v>12</v>
      </c>
      <c r="G28">
        <v>16</v>
      </c>
      <c r="H28" t="s">
        <v>44</v>
      </c>
      <c r="I28" t="s">
        <v>58</v>
      </c>
      <c r="J28" t="s">
        <v>53</v>
      </c>
      <c r="K28" t="s">
        <v>54</v>
      </c>
      <c r="L28" t="s">
        <v>58</v>
      </c>
      <c r="M28" t="s">
        <v>61</v>
      </c>
      <c r="N28" t="s">
        <v>62</v>
      </c>
      <c r="O28">
        <v>29</v>
      </c>
      <c r="P28">
        <v>4</v>
      </c>
      <c r="Q28">
        <v>10</v>
      </c>
      <c r="R28">
        <v>4</v>
      </c>
      <c r="S28" t="s">
        <v>50</v>
      </c>
      <c r="T28">
        <v>25</v>
      </c>
      <c r="U28">
        <v>82</v>
      </c>
      <c r="V28" s="4">
        <f t="shared" si="0"/>
        <v>0.97142857142857142</v>
      </c>
      <c r="W28" s="6">
        <f t="shared" si="7"/>
        <v>4.5</v>
      </c>
      <c r="X28" s="4">
        <f t="shared" si="1"/>
        <v>1.0822510822510823E-3</v>
      </c>
      <c r="Y28" s="4">
        <f t="shared" si="2"/>
        <v>1</v>
      </c>
      <c r="Z28" s="4">
        <f t="shared" si="3"/>
        <v>2.8571428571428571E-2</v>
      </c>
      <c r="AA28" s="4">
        <f t="shared" si="4"/>
        <v>0.83809523809523812</v>
      </c>
      <c r="AB28" s="7">
        <f t="shared" si="5"/>
        <v>483.33333333333331</v>
      </c>
      <c r="AC28" s="4">
        <f t="shared" si="6"/>
        <v>0.15238095238095239</v>
      </c>
    </row>
    <row r="29" spans="1:29" x14ac:dyDescent="0.55000000000000004">
      <c r="A29">
        <v>28</v>
      </c>
      <c r="B29">
        <v>7</v>
      </c>
      <c r="C29">
        <v>110</v>
      </c>
      <c r="D29">
        <v>82</v>
      </c>
      <c r="E29">
        <v>5500</v>
      </c>
      <c r="F29">
        <v>11</v>
      </c>
      <c r="G29">
        <v>25</v>
      </c>
      <c r="H29" t="s">
        <v>51</v>
      </c>
      <c r="I29" t="s">
        <v>45</v>
      </c>
      <c r="J29" t="s">
        <v>59</v>
      </c>
      <c r="K29" t="s">
        <v>60</v>
      </c>
      <c r="L29" t="s">
        <v>45</v>
      </c>
      <c r="M29" t="s">
        <v>48</v>
      </c>
      <c r="N29" t="s">
        <v>49</v>
      </c>
      <c r="O29">
        <v>31</v>
      </c>
      <c r="P29">
        <v>6</v>
      </c>
      <c r="Q29">
        <v>9</v>
      </c>
      <c r="R29">
        <v>5</v>
      </c>
      <c r="S29" t="s">
        <v>63</v>
      </c>
      <c r="T29">
        <v>28</v>
      </c>
      <c r="U29">
        <v>80</v>
      </c>
      <c r="V29" s="4">
        <f t="shared" si="0"/>
        <v>0.9363636363636364</v>
      </c>
      <c r="W29" s="6">
        <f t="shared" si="7"/>
        <v>4.666666666666667</v>
      </c>
      <c r="X29" s="4">
        <f t="shared" si="1"/>
        <v>9.9778270509977827E-4</v>
      </c>
      <c r="Y29" s="4">
        <f t="shared" si="2"/>
        <v>1</v>
      </c>
      <c r="Z29" s="4">
        <f t="shared" si="3"/>
        <v>6.363636363636363E-2</v>
      </c>
      <c r="AA29" s="4">
        <f t="shared" si="4"/>
        <v>0.74545454545454548</v>
      </c>
      <c r="AB29" s="7">
        <f t="shared" si="5"/>
        <v>500</v>
      </c>
      <c r="AC29" s="4">
        <f t="shared" si="6"/>
        <v>0.22727272727272727</v>
      </c>
    </row>
    <row r="30" spans="1:29" x14ac:dyDescent="0.55000000000000004">
      <c r="A30">
        <v>29</v>
      </c>
      <c r="B30">
        <v>6</v>
      </c>
      <c r="C30">
        <v>107</v>
      </c>
      <c r="D30">
        <v>81</v>
      </c>
      <c r="E30">
        <v>5200</v>
      </c>
      <c r="F30">
        <v>10</v>
      </c>
      <c r="G30">
        <v>23</v>
      </c>
      <c r="H30" t="s">
        <v>44</v>
      </c>
      <c r="I30" t="s">
        <v>52</v>
      </c>
      <c r="J30" t="s">
        <v>64</v>
      </c>
      <c r="K30" t="s">
        <v>65</v>
      </c>
      <c r="L30" t="s">
        <v>52</v>
      </c>
      <c r="M30" t="s">
        <v>55</v>
      </c>
      <c r="N30" t="s">
        <v>56</v>
      </c>
      <c r="O30">
        <v>33</v>
      </c>
      <c r="P30">
        <v>5</v>
      </c>
      <c r="Q30">
        <v>8</v>
      </c>
      <c r="R30">
        <v>4</v>
      </c>
      <c r="S30" t="s">
        <v>66</v>
      </c>
      <c r="T30">
        <v>22</v>
      </c>
      <c r="U30">
        <v>88</v>
      </c>
      <c r="V30" s="4">
        <f t="shared" si="0"/>
        <v>0.94392523364485981</v>
      </c>
      <c r="W30" s="6">
        <f t="shared" si="7"/>
        <v>4</v>
      </c>
      <c r="X30" s="4">
        <f t="shared" si="1"/>
        <v>9.2304142148378905E-4</v>
      </c>
      <c r="Y30" s="4">
        <f t="shared" si="2"/>
        <v>1</v>
      </c>
      <c r="Z30" s="4">
        <f t="shared" si="3"/>
        <v>5.6074766355140186E-2</v>
      </c>
      <c r="AA30" s="4">
        <f t="shared" si="4"/>
        <v>0.7570093457943925</v>
      </c>
      <c r="AB30" s="7">
        <f t="shared" si="5"/>
        <v>520</v>
      </c>
      <c r="AC30" s="4">
        <f t="shared" si="6"/>
        <v>0.21495327102803738</v>
      </c>
    </row>
    <row r="31" spans="1:29" x14ac:dyDescent="0.55000000000000004">
      <c r="A31">
        <v>30</v>
      </c>
      <c r="B31">
        <v>3</v>
      </c>
      <c r="C31">
        <v>98</v>
      </c>
      <c r="D31">
        <v>74</v>
      </c>
      <c r="E31">
        <v>4900</v>
      </c>
      <c r="F31">
        <v>9</v>
      </c>
      <c r="G31">
        <v>17</v>
      </c>
      <c r="H31" t="s">
        <v>51</v>
      </c>
      <c r="I31" t="s">
        <v>58</v>
      </c>
      <c r="J31" t="s">
        <v>67</v>
      </c>
      <c r="K31" t="s">
        <v>60</v>
      </c>
      <c r="L31" t="s">
        <v>58</v>
      </c>
      <c r="M31" t="s">
        <v>61</v>
      </c>
      <c r="N31" t="s">
        <v>62</v>
      </c>
      <c r="O31">
        <v>37</v>
      </c>
      <c r="P31">
        <v>3</v>
      </c>
      <c r="Q31">
        <v>7</v>
      </c>
      <c r="R31">
        <v>3</v>
      </c>
      <c r="S31" t="s">
        <v>68</v>
      </c>
      <c r="T31">
        <v>35</v>
      </c>
      <c r="U31">
        <v>86</v>
      </c>
      <c r="V31" s="4">
        <f t="shared" si="0"/>
        <v>0.96938775510204078</v>
      </c>
      <c r="W31" s="6">
        <f t="shared" si="7"/>
        <v>3</v>
      </c>
      <c r="X31" s="4">
        <f t="shared" si="1"/>
        <v>9.6525096525096527E-4</v>
      </c>
      <c r="Y31" s="4">
        <f t="shared" si="2"/>
        <v>1</v>
      </c>
      <c r="Z31" s="4">
        <f t="shared" si="3"/>
        <v>3.0612244897959183E-2</v>
      </c>
      <c r="AA31" s="4">
        <f t="shared" si="4"/>
        <v>0.75510204081632648</v>
      </c>
      <c r="AB31" s="7">
        <f t="shared" si="5"/>
        <v>544.44444444444446</v>
      </c>
      <c r="AC31" s="4">
        <f t="shared" si="6"/>
        <v>0.17346938775510204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2619-6351-4D95-94F7-899F6F21F6CA}">
  <dimension ref="A1"/>
  <sheetViews>
    <sheetView workbookViewId="0">
      <selection activeCell="E51" sqref="E51"/>
    </sheetView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Formulas</vt:lpstr>
      <vt:lpstr>AI Tactics</vt:lpstr>
      <vt:lpstr>Dashboard</vt:lpstr>
      <vt:lpstr>Example-Data</vt:lpstr>
      <vt:lpstr>Tenure vs. Skill Gap</vt:lpstr>
      <vt:lpstr>Cost-per-Hire</vt:lpstr>
      <vt:lpstr>Example-Engineered-Data</vt:lpstr>
      <vt:lpstr>scrap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Cole</dc:creator>
  <cp:lastModifiedBy>Scott Cole</cp:lastModifiedBy>
  <dcterms:created xsi:type="dcterms:W3CDTF">2023-11-17T23:59:56Z</dcterms:created>
  <dcterms:modified xsi:type="dcterms:W3CDTF">2023-11-19T19:32:35Z</dcterms:modified>
</cp:coreProperties>
</file>