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hull/Documents - Scott’s MacBook Pro/Graduate Research/Masters_Thesis_Code/Thesis_Code_3/"/>
    </mc:Choice>
  </mc:AlternateContent>
  <xr:revisionPtr revIDLastSave="0" documentId="8_{6391BF7F-6F6D-6048-A2BA-1968B3041787}" xr6:coauthVersionLast="43" xr6:coauthVersionMax="43" xr10:uidLastSave="{00000000-0000-0000-0000-000000000000}"/>
  <bookViews>
    <workbookView xWindow="0" yWindow="0" windowWidth="28800" windowHeight="18000" xr2:uid="{2B9EA978-0E12-AB4A-BFF0-60E6FBB4C2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B23" i="1"/>
  <c r="B20" i="1"/>
  <c r="B14" i="1"/>
  <c r="B16" i="1"/>
  <c r="B25" i="1" l="1"/>
  <c r="B22" i="1"/>
  <c r="D23" i="1" s="1"/>
  <c r="B21" i="1"/>
  <c r="B3" i="1" s="1"/>
  <c r="AF448" i="1" l="1"/>
  <c r="AF447" i="1"/>
  <c r="B34" i="1"/>
  <c r="B26" i="1"/>
  <c r="B24" i="1"/>
  <c r="G49" i="1"/>
  <c r="G50" i="1" s="1"/>
  <c r="G51" i="1" s="1"/>
  <c r="AG447" i="1" l="1"/>
  <c r="AG448" i="1"/>
  <c r="AH448" i="1"/>
  <c r="AF75" i="1"/>
  <c r="AF83" i="1"/>
  <c r="AF87" i="1"/>
  <c r="AF107" i="1"/>
  <c r="AF128" i="1"/>
  <c r="AF136" i="1"/>
  <c r="AF144" i="1"/>
  <c r="AF145" i="1"/>
  <c r="AF156" i="1"/>
  <c r="AF172" i="1"/>
  <c r="AF178" i="1"/>
  <c r="AF189" i="1"/>
  <c r="AF71" i="1"/>
  <c r="AF72" i="1"/>
  <c r="AF79" i="1"/>
  <c r="AF90" i="1"/>
  <c r="AF110" i="1"/>
  <c r="AF118" i="1"/>
  <c r="AF126" i="1"/>
  <c r="AF127" i="1"/>
  <c r="AF70" i="1"/>
  <c r="AF82" i="1"/>
  <c r="AF86" i="1"/>
  <c r="AF98" i="1"/>
  <c r="AF102" i="1"/>
  <c r="AF106" i="1"/>
  <c r="AF113" i="1"/>
  <c r="AF125" i="1"/>
  <c r="AF159" i="1"/>
  <c r="AF169" i="1"/>
  <c r="AF180" i="1"/>
  <c r="AF192" i="1"/>
  <c r="AF194" i="1"/>
  <c r="AF81" i="1"/>
  <c r="AF95" i="1"/>
  <c r="AF96" i="1"/>
  <c r="AF97" i="1"/>
  <c r="AF101" i="1"/>
  <c r="AF105" i="1"/>
  <c r="AF109" i="1"/>
  <c r="AF124" i="1"/>
  <c r="AF134" i="1"/>
  <c r="AF135" i="1"/>
  <c r="AF142" i="1"/>
  <c r="AF143" i="1"/>
  <c r="AF150" i="1"/>
  <c r="AF151" i="1"/>
  <c r="AF162" i="1"/>
  <c r="AF174" i="1"/>
  <c r="AF183" i="1"/>
  <c r="AF186" i="1"/>
  <c r="AF74" i="1"/>
  <c r="AF78" i="1"/>
  <c r="AF92" i="1"/>
  <c r="AF93" i="1"/>
  <c r="AF94" i="1"/>
  <c r="AF117" i="1"/>
  <c r="AF132" i="1"/>
  <c r="AF158" i="1"/>
  <c r="AF161" i="1"/>
  <c r="AF164" i="1"/>
  <c r="AF168" i="1"/>
  <c r="AF171" i="1"/>
  <c r="AF182" i="1"/>
  <c r="AF191" i="1"/>
  <c r="AF85" i="1"/>
  <c r="AF89" i="1"/>
  <c r="AF100" i="1"/>
  <c r="AF104" i="1"/>
  <c r="AF112" i="1"/>
  <c r="AF116" i="1"/>
  <c r="AF122" i="1"/>
  <c r="AF123" i="1"/>
  <c r="AF130" i="1"/>
  <c r="AG130" i="1" s="1"/>
  <c r="AF131" i="1"/>
  <c r="AF133" i="1"/>
  <c r="AF140" i="1"/>
  <c r="AF141" i="1"/>
  <c r="AF149" i="1"/>
  <c r="AF69" i="1"/>
  <c r="AF84" i="1"/>
  <c r="AF154" i="1"/>
  <c r="AF160" i="1"/>
  <c r="AF181" i="1"/>
  <c r="AF196" i="1"/>
  <c r="AF211" i="1"/>
  <c r="AF216" i="1"/>
  <c r="AF227" i="1"/>
  <c r="AF232" i="1"/>
  <c r="AF240" i="1"/>
  <c r="AF241" i="1"/>
  <c r="AF253" i="1"/>
  <c r="AF77" i="1"/>
  <c r="AF88" i="1"/>
  <c r="AF91" i="1"/>
  <c r="AF152" i="1"/>
  <c r="AF165" i="1"/>
  <c r="AF170" i="1"/>
  <c r="AF177" i="1"/>
  <c r="AF119" i="1"/>
  <c r="AF121" i="1"/>
  <c r="AF137" i="1"/>
  <c r="AF148" i="1"/>
  <c r="AF163" i="1"/>
  <c r="AF175" i="1"/>
  <c r="AF179" i="1"/>
  <c r="AF184" i="1"/>
  <c r="AF198" i="1"/>
  <c r="AF231" i="1"/>
  <c r="AF236" i="1"/>
  <c r="AF237" i="1"/>
  <c r="AF239" i="1"/>
  <c r="AF255" i="1"/>
  <c r="AF258" i="1"/>
  <c r="AF261" i="1"/>
  <c r="AF73" i="1"/>
  <c r="AF115" i="1"/>
  <c r="AF129" i="1"/>
  <c r="AF167" i="1"/>
  <c r="AF173" i="1"/>
  <c r="AF99" i="1"/>
  <c r="AF139" i="1"/>
  <c r="AF147" i="1"/>
  <c r="AF155" i="1"/>
  <c r="AF157" i="1"/>
  <c r="AF193" i="1"/>
  <c r="AF197" i="1"/>
  <c r="AF80" i="1"/>
  <c r="AF108" i="1"/>
  <c r="AF153" i="1"/>
  <c r="AF176" i="1"/>
  <c r="AF185" i="1"/>
  <c r="AF202" i="1"/>
  <c r="AF217" i="1"/>
  <c r="AF229" i="1"/>
  <c r="AF234" i="1"/>
  <c r="AF244" i="1"/>
  <c r="AF254" i="1"/>
  <c r="AF268" i="1"/>
  <c r="AF273" i="1"/>
  <c r="AF293" i="1"/>
  <c r="AG293" i="1" s="1"/>
  <c r="AF120" i="1"/>
  <c r="AF218" i="1"/>
  <c r="AF220" i="1"/>
  <c r="AF222" i="1"/>
  <c r="AF247" i="1"/>
  <c r="AF257" i="1"/>
  <c r="AF259" i="1"/>
  <c r="AF264" i="1"/>
  <c r="AF267" i="1"/>
  <c r="AF282" i="1"/>
  <c r="AF208" i="1"/>
  <c r="AF212" i="1"/>
  <c r="AF243" i="1"/>
  <c r="AF103" i="1"/>
  <c r="AF146" i="1"/>
  <c r="AF199" i="1"/>
  <c r="AF201" i="1"/>
  <c r="AF203" i="1"/>
  <c r="AF205" i="1"/>
  <c r="AF210" i="1"/>
  <c r="AF224" i="1"/>
  <c r="AF226" i="1"/>
  <c r="AF228" i="1"/>
  <c r="AF246" i="1"/>
  <c r="AF249" i="1"/>
  <c r="AF251" i="1"/>
  <c r="AF263" i="1"/>
  <c r="AF266" i="1"/>
  <c r="AF280" i="1"/>
  <c r="AF290" i="1"/>
  <c r="AF302" i="1"/>
  <c r="AF305" i="1"/>
  <c r="AF306" i="1"/>
  <c r="AF335" i="1"/>
  <c r="AF336" i="1"/>
  <c r="AF349" i="1"/>
  <c r="AF352" i="1"/>
  <c r="AF187" i="1"/>
  <c r="AF207" i="1"/>
  <c r="AF221" i="1"/>
  <c r="AF111" i="1"/>
  <c r="AF114" i="1"/>
  <c r="AF209" i="1"/>
  <c r="AF223" i="1"/>
  <c r="AF245" i="1"/>
  <c r="AF252" i="1"/>
  <c r="AF288" i="1"/>
  <c r="AF299" i="1"/>
  <c r="AG299" i="1" s="1"/>
  <c r="AF304" i="1"/>
  <c r="AF309" i="1"/>
  <c r="AF326" i="1"/>
  <c r="AF333" i="1"/>
  <c r="AF334" i="1"/>
  <c r="AF341" i="1"/>
  <c r="AF351" i="1"/>
  <c r="AF354" i="1"/>
  <c r="AF188" i="1"/>
  <c r="AF200" i="1"/>
  <c r="AF204" i="1"/>
  <c r="AF225" i="1"/>
  <c r="AF235" i="1"/>
  <c r="AF238" i="1"/>
  <c r="AF250" i="1"/>
  <c r="AF260" i="1"/>
  <c r="AF262" i="1"/>
  <c r="AF265" i="1"/>
  <c r="AF274" i="1"/>
  <c r="AF286" i="1"/>
  <c r="AF287" i="1"/>
  <c r="AF298" i="1"/>
  <c r="AF310" i="1"/>
  <c r="AF317" i="1"/>
  <c r="AF320" i="1"/>
  <c r="AF321" i="1"/>
  <c r="AF328" i="1"/>
  <c r="AF344" i="1"/>
  <c r="AF357" i="1"/>
  <c r="AF214" i="1"/>
  <c r="AF269" i="1"/>
  <c r="AF276" i="1"/>
  <c r="AF291" i="1"/>
  <c r="AG291" i="1" s="1"/>
  <c r="AF323" i="1"/>
  <c r="AF331" i="1"/>
  <c r="AF339" i="1"/>
  <c r="AF348" i="1"/>
  <c r="AF350" i="1"/>
  <c r="AF359" i="1"/>
  <c r="AF362" i="1"/>
  <c r="AF375" i="1"/>
  <c r="AF396" i="1"/>
  <c r="AF397" i="1"/>
  <c r="AF416" i="1"/>
  <c r="AF166" i="1"/>
  <c r="AF278" i="1"/>
  <c r="AF283" i="1"/>
  <c r="AF301" i="1"/>
  <c r="AG301" i="1" s="1"/>
  <c r="AF316" i="1"/>
  <c r="AF248" i="1"/>
  <c r="AF272" i="1"/>
  <c r="AF285" i="1"/>
  <c r="AF319" i="1"/>
  <c r="AF206" i="1"/>
  <c r="AF270" i="1"/>
  <c r="AF295" i="1"/>
  <c r="AG295" i="1" s="1"/>
  <c r="AF300" i="1"/>
  <c r="AF303" i="1"/>
  <c r="AF312" i="1"/>
  <c r="AF322" i="1"/>
  <c r="AF325" i="1"/>
  <c r="AG325" i="1" s="1"/>
  <c r="AF138" i="1"/>
  <c r="AF215" i="1"/>
  <c r="AF292" i="1"/>
  <c r="AF297" i="1"/>
  <c r="AG297" i="1" s="1"/>
  <c r="AF76" i="1"/>
  <c r="AF213" i="1"/>
  <c r="AF242" i="1"/>
  <c r="AF275" i="1"/>
  <c r="AF277" i="1"/>
  <c r="AF284" i="1"/>
  <c r="AF318" i="1"/>
  <c r="AF340" i="1"/>
  <c r="AF195" i="1"/>
  <c r="AF219" i="1"/>
  <c r="AF279" i="1"/>
  <c r="AF281" i="1"/>
  <c r="AF294" i="1"/>
  <c r="AF308" i="1"/>
  <c r="AF324" i="1"/>
  <c r="AF327" i="1"/>
  <c r="AF332" i="1"/>
  <c r="AF363" i="1"/>
  <c r="AF366" i="1"/>
  <c r="AF377" i="1"/>
  <c r="AF398" i="1"/>
  <c r="AF402" i="1"/>
  <c r="AF407" i="1"/>
  <c r="AF413" i="1"/>
  <c r="AF417" i="1"/>
  <c r="AF422" i="1"/>
  <c r="AF423" i="1"/>
  <c r="AF429" i="1"/>
  <c r="AF431" i="1"/>
  <c r="AF433" i="1"/>
  <c r="AF435" i="1"/>
  <c r="AF190" i="1"/>
  <c r="AF233" i="1"/>
  <c r="AF307" i="1"/>
  <c r="AF364" i="1"/>
  <c r="AF389" i="1"/>
  <c r="AF399" i="1"/>
  <c r="AF436" i="1"/>
  <c r="AF438" i="1"/>
  <c r="AF369" i="1"/>
  <c r="AF388" i="1"/>
  <c r="AF434" i="1"/>
  <c r="AF440" i="1"/>
  <c r="AF444" i="1"/>
  <c r="AF230" i="1"/>
  <c r="AF330" i="1"/>
  <c r="AF346" i="1"/>
  <c r="AF373" i="1"/>
  <c r="AF381" i="1"/>
  <c r="AF271" i="1"/>
  <c r="AF315" i="1"/>
  <c r="AF355" i="1"/>
  <c r="AF372" i="1"/>
  <c r="AF380" i="1"/>
  <c r="AF387" i="1"/>
  <c r="AF395" i="1"/>
  <c r="AF404" i="1"/>
  <c r="AF409" i="1"/>
  <c r="AF412" i="1"/>
  <c r="AF418" i="1"/>
  <c r="AF428" i="1"/>
  <c r="AF432" i="1"/>
  <c r="AF313" i="1"/>
  <c r="AF342" i="1"/>
  <c r="AF353" i="1"/>
  <c r="AF361" i="1"/>
  <c r="AF368" i="1"/>
  <c r="AF376" i="1"/>
  <c r="AF386" i="1"/>
  <c r="AF394" i="1"/>
  <c r="AF401" i="1"/>
  <c r="AF415" i="1"/>
  <c r="AF430" i="1"/>
  <c r="AF446" i="1"/>
  <c r="AH447" i="1" s="1"/>
  <c r="AF427" i="1"/>
  <c r="AF393" i="1"/>
  <c r="AF406" i="1"/>
  <c r="AF437" i="1"/>
  <c r="AF296" i="1"/>
  <c r="AF311" i="1"/>
  <c r="AF338" i="1"/>
  <c r="AF347" i="1"/>
  <c r="AF371" i="1"/>
  <c r="AF379" i="1"/>
  <c r="AF385" i="1"/>
  <c r="AF400" i="1"/>
  <c r="AF426" i="1"/>
  <c r="AF441" i="1"/>
  <c r="AF289" i="1"/>
  <c r="AG289" i="1" s="1"/>
  <c r="AF356" i="1"/>
  <c r="AF358" i="1"/>
  <c r="AF384" i="1"/>
  <c r="AF392" i="1"/>
  <c r="AF403" i="1"/>
  <c r="AF408" i="1"/>
  <c r="AF411" i="1"/>
  <c r="AF414" i="1"/>
  <c r="AF420" i="1"/>
  <c r="AF421" i="1"/>
  <c r="AF443" i="1"/>
  <c r="AF256" i="1"/>
  <c r="AF329" i="1"/>
  <c r="AF345" i="1"/>
  <c r="AF360" i="1"/>
  <c r="AF365" i="1"/>
  <c r="AF370" i="1"/>
  <c r="AF378" i="1"/>
  <c r="AF383" i="1"/>
  <c r="AF391" i="1"/>
  <c r="AF425" i="1"/>
  <c r="AF445" i="1"/>
  <c r="AF314" i="1"/>
  <c r="AF337" i="1"/>
  <c r="AF343" i="1"/>
  <c r="AF367" i="1"/>
  <c r="AF374" i="1"/>
  <c r="AF382" i="1"/>
  <c r="AF390" i="1"/>
  <c r="AF405" i="1"/>
  <c r="AF410" i="1"/>
  <c r="AF419" i="1"/>
  <c r="AF424" i="1"/>
  <c r="AF442" i="1"/>
  <c r="AF439" i="1"/>
  <c r="B27" i="1"/>
  <c r="B32" i="1"/>
  <c r="B33" i="1"/>
  <c r="AH403" i="1" l="1"/>
  <c r="AG403" i="1"/>
  <c r="AH401" i="1"/>
  <c r="AG401" i="1"/>
  <c r="AG313" i="1"/>
  <c r="AH313" i="1"/>
  <c r="AH369" i="1"/>
  <c r="AG369" i="1"/>
  <c r="AG190" i="1"/>
  <c r="AH190" i="1"/>
  <c r="AG327" i="1"/>
  <c r="AH327" i="1"/>
  <c r="AH301" i="1"/>
  <c r="AH300" i="1"/>
  <c r="AG300" i="1"/>
  <c r="AG316" i="1"/>
  <c r="AH316" i="1"/>
  <c r="AG188" i="1"/>
  <c r="AH188" i="1"/>
  <c r="AG72" i="1"/>
  <c r="AH72" i="1"/>
  <c r="AH439" i="1"/>
  <c r="AG439" i="1"/>
  <c r="AH374" i="1"/>
  <c r="AG374" i="1"/>
  <c r="AH383" i="1"/>
  <c r="AG383" i="1"/>
  <c r="AH443" i="1"/>
  <c r="AG443" i="1"/>
  <c r="AH384" i="1"/>
  <c r="AG384" i="1"/>
  <c r="AH379" i="1"/>
  <c r="AG379" i="1"/>
  <c r="AG406" i="1"/>
  <c r="AH406" i="1"/>
  <c r="AG386" i="1"/>
  <c r="AH386" i="1"/>
  <c r="AG428" i="1"/>
  <c r="AH428" i="1"/>
  <c r="AH372" i="1"/>
  <c r="AG372" i="1"/>
  <c r="AG230" i="1"/>
  <c r="AH230" i="1"/>
  <c r="AG436" i="1"/>
  <c r="AH436" i="1"/>
  <c r="AG433" i="1"/>
  <c r="AH433" i="1"/>
  <c r="AH402" i="1"/>
  <c r="AG402" i="1"/>
  <c r="AG308" i="1"/>
  <c r="AH308" i="1"/>
  <c r="AG284" i="1"/>
  <c r="AH284" i="1"/>
  <c r="AG215" i="1"/>
  <c r="AH215" i="1"/>
  <c r="AG270" i="1"/>
  <c r="AH270" i="1"/>
  <c r="AG283" i="1"/>
  <c r="AH283" i="1"/>
  <c r="AG359" i="1"/>
  <c r="AH359" i="1"/>
  <c r="AG269" i="1"/>
  <c r="AH269" i="1"/>
  <c r="AH310" i="1"/>
  <c r="AG310" i="1"/>
  <c r="AH250" i="1"/>
  <c r="AG250" i="1"/>
  <c r="AG351" i="1"/>
  <c r="AH351" i="1"/>
  <c r="AH289" i="1"/>
  <c r="AG288" i="1"/>
  <c r="AH288" i="1"/>
  <c r="AG207" i="1"/>
  <c r="AH207" i="1"/>
  <c r="AG302" i="1"/>
  <c r="AH302" i="1"/>
  <c r="AH228" i="1"/>
  <c r="AG228" i="1"/>
  <c r="AG146" i="1"/>
  <c r="AH146" i="1"/>
  <c r="AH259" i="1"/>
  <c r="AG259" i="1"/>
  <c r="AG273" i="1"/>
  <c r="AH273" i="1"/>
  <c r="AH185" i="1"/>
  <c r="AG185" i="1"/>
  <c r="AH155" i="1"/>
  <c r="AG155" i="1"/>
  <c r="AG73" i="1"/>
  <c r="AH73" i="1"/>
  <c r="AG198" i="1"/>
  <c r="AH198" i="1"/>
  <c r="AG119" i="1"/>
  <c r="AH119" i="1"/>
  <c r="AH253" i="1"/>
  <c r="AG253" i="1"/>
  <c r="AG181" i="1"/>
  <c r="AH181" i="1"/>
  <c r="AG133" i="1"/>
  <c r="AH133" i="1"/>
  <c r="AH100" i="1"/>
  <c r="AG100" i="1"/>
  <c r="AH161" i="1"/>
  <c r="AG161" i="1"/>
  <c r="AH74" i="1"/>
  <c r="AG74" i="1"/>
  <c r="AG142" i="1"/>
  <c r="AH142" i="1"/>
  <c r="AG96" i="1"/>
  <c r="AH96" i="1"/>
  <c r="AG125" i="1"/>
  <c r="AH125" i="1"/>
  <c r="AG127" i="1"/>
  <c r="AH127" i="1"/>
  <c r="AH189" i="1"/>
  <c r="AG189" i="1"/>
  <c r="AG107" i="1"/>
  <c r="AH107" i="1"/>
  <c r="AG442" i="1"/>
  <c r="AH442" i="1"/>
  <c r="AG367" i="1"/>
  <c r="AH367" i="1"/>
  <c r="AH378" i="1"/>
  <c r="AG378" i="1"/>
  <c r="AH421" i="1"/>
  <c r="AG421" i="1"/>
  <c r="AH358" i="1"/>
  <c r="AG358" i="1"/>
  <c r="AH371" i="1"/>
  <c r="AG371" i="1"/>
  <c r="AG393" i="1"/>
  <c r="AH393" i="1"/>
  <c r="AH376" i="1"/>
  <c r="AG376" i="1"/>
  <c r="AG418" i="1"/>
  <c r="AH418" i="1"/>
  <c r="AG355" i="1"/>
  <c r="AH355" i="1"/>
  <c r="AH399" i="1"/>
  <c r="AG399" i="1"/>
  <c r="AH431" i="1"/>
  <c r="AG431" i="1"/>
  <c r="AH398" i="1"/>
  <c r="AG398" i="1"/>
  <c r="AH295" i="1"/>
  <c r="AH294" i="1"/>
  <c r="AG294" i="1"/>
  <c r="AG277" i="1"/>
  <c r="AH277" i="1"/>
  <c r="AG138" i="1"/>
  <c r="AH138" i="1"/>
  <c r="AG206" i="1"/>
  <c r="AH206" i="1"/>
  <c r="AG278" i="1"/>
  <c r="AH278" i="1"/>
  <c r="AH350" i="1"/>
  <c r="AG350" i="1"/>
  <c r="AG214" i="1"/>
  <c r="AH214" i="1"/>
  <c r="AH299" i="1"/>
  <c r="AG298" i="1"/>
  <c r="AH298" i="1"/>
  <c r="AH238" i="1"/>
  <c r="AG238" i="1"/>
  <c r="AG341" i="1"/>
  <c r="AH341" i="1"/>
  <c r="AG252" i="1"/>
  <c r="AH252" i="1"/>
  <c r="AH187" i="1"/>
  <c r="AG187" i="1"/>
  <c r="AH291" i="1"/>
  <c r="AG290" i="1"/>
  <c r="AH290" i="1"/>
  <c r="AG226" i="1"/>
  <c r="AH226" i="1"/>
  <c r="AG103" i="1"/>
  <c r="AH103" i="1"/>
  <c r="AH257" i="1"/>
  <c r="AG257" i="1"/>
  <c r="AG268" i="1"/>
  <c r="AH268" i="1"/>
  <c r="AH176" i="1"/>
  <c r="AG176" i="1"/>
  <c r="AH147" i="1"/>
  <c r="AG147" i="1"/>
  <c r="AH261" i="1"/>
  <c r="AG261" i="1"/>
  <c r="AH184" i="1"/>
  <c r="AG184" i="1"/>
  <c r="AH177" i="1"/>
  <c r="AG177" i="1"/>
  <c r="AH241" i="1"/>
  <c r="AG241" i="1"/>
  <c r="AH160" i="1"/>
  <c r="AG160" i="1"/>
  <c r="AG131" i="1"/>
  <c r="AH131" i="1"/>
  <c r="AG89" i="1"/>
  <c r="AH89" i="1"/>
  <c r="AH158" i="1"/>
  <c r="AG158" i="1"/>
  <c r="AG186" i="1"/>
  <c r="AH186" i="1"/>
  <c r="AH135" i="1"/>
  <c r="AG135" i="1"/>
  <c r="AG95" i="1"/>
  <c r="AH95" i="1"/>
  <c r="AH113" i="1"/>
  <c r="AG113" i="1"/>
  <c r="AG126" i="1"/>
  <c r="AH126" i="1"/>
  <c r="AG178" i="1"/>
  <c r="AH178" i="1"/>
  <c r="AG87" i="1"/>
  <c r="AH87" i="1"/>
  <c r="AG390" i="1"/>
  <c r="AH390" i="1"/>
  <c r="AG370" i="1"/>
  <c r="AH370" i="1"/>
  <c r="AG427" i="1"/>
  <c r="AH427" i="1"/>
  <c r="AH444" i="1"/>
  <c r="AG444" i="1"/>
  <c r="AH377" i="1"/>
  <c r="AG377" i="1"/>
  <c r="AH166" i="1"/>
  <c r="AG166" i="1"/>
  <c r="AG287" i="1"/>
  <c r="AH287" i="1"/>
  <c r="AH245" i="1"/>
  <c r="AG245" i="1"/>
  <c r="AH352" i="1"/>
  <c r="AG352" i="1"/>
  <c r="AG224" i="1"/>
  <c r="AH224" i="1"/>
  <c r="AG254" i="1"/>
  <c r="AH254" i="1"/>
  <c r="AH139" i="1"/>
  <c r="AG139" i="1"/>
  <c r="AG258" i="1"/>
  <c r="AH258" i="1"/>
  <c r="AH170" i="1"/>
  <c r="AG170" i="1"/>
  <c r="AH154" i="1"/>
  <c r="AG154" i="1"/>
  <c r="AH183" i="1"/>
  <c r="AG183" i="1"/>
  <c r="AG83" i="1"/>
  <c r="AH83" i="1"/>
  <c r="AH419" i="1"/>
  <c r="AG419" i="1"/>
  <c r="AG337" i="1"/>
  <c r="AH337" i="1"/>
  <c r="AG365" i="1"/>
  <c r="AH365" i="1"/>
  <c r="AG414" i="1"/>
  <c r="AH414" i="1"/>
  <c r="AH338" i="1"/>
  <c r="AG338" i="1"/>
  <c r="AH446" i="1"/>
  <c r="AG446" i="1"/>
  <c r="AH361" i="1"/>
  <c r="AG361" i="1"/>
  <c r="AH409" i="1"/>
  <c r="AG409" i="1"/>
  <c r="AG271" i="1"/>
  <c r="AH271" i="1"/>
  <c r="AH440" i="1"/>
  <c r="AG440" i="1"/>
  <c r="AH364" i="1"/>
  <c r="AG364" i="1"/>
  <c r="AG423" i="1"/>
  <c r="AH423" i="1"/>
  <c r="AH366" i="1"/>
  <c r="AG366" i="1"/>
  <c r="AG279" i="1"/>
  <c r="AH279" i="1"/>
  <c r="AH242" i="1"/>
  <c r="AG242" i="1"/>
  <c r="AG322" i="1"/>
  <c r="AH322" i="1"/>
  <c r="AG285" i="1"/>
  <c r="AH285" i="1"/>
  <c r="AG416" i="1"/>
  <c r="AH416" i="1"/>
  <c r="AH339" i="1"/>
  <c r="AG339" i="1"/>
  <c r="AH344" i="1"/>
  <c r="AG344" i="1"/>
  <c r="AG286" i="1"/>
  <c r="AH286" i="1"/>
  <c r="AH225" i="1"/>
  <c r="AG225" i="1"/>
  <c r="AG333" i="1"/>
  <c r="AH333" i="1"/>
  <c r="AH223" i="1"/>
  <c r="AG223" i="1"/>
  <c r="AG349" i="1"/>
  <c r="AH349" i="1"/>
  <c r="AG266" i="1"/>
  <c r="AH266" i="1"/>
  <c r="AG210" i="1"/>
  <c r="AH210" i="1"/>
  <c r="AG212" i="1"/>
  <c r="AH212" i="1"/>
  <c r="AG222" i="1"/>
  <c r="AH222" i="1"/>
  <c r="AH244" i="1"/>
  <c r="AG244" i="1"/>
  <c r="AH108" i="1"/>
  <c r="AG108" i="1"/>
  <c r="AG99" i="1"/>
  <c r="AH99" i="1"/>
  <c r="AH255" i="1"/>
  <c r="AG255" i="1"/>
  <c r="AG175" i="1"/>
  <c r="AH175" i="1"/>
  <c r="AH165" i="1"/>
  <c r="AG165" i="1"/>
  <c r="AG232" i="1"/>
  <c r="AH232" i="1"/>
  <c r="AG84" i="1"/>
  <c r="AH84" i="1"/>
  <c r="AH123" i="1"/>
  <c r="AG123" i="1"/>
  <c r="AG191" i="1"/>
  <c r="AH191" i="1"/>
  <c r="AH117" i="1"/>
  <c r="AG117" i="1"/>
  <c r="AG174" i="1"/>
  <c r="AH174" i="1"/>
  <c r="AG124" i="1"/>
  <c r="AH124" i="1"/>
  <c r="AG194" i="1"/>
  <c r="AH194" i="1"/>
  <c r="AH102" i="1"/>
  <c r="AG102" i="1"/>
  <c r="AH110" i="1"/>
  <c r="AG110" i="1"/>
  <c r="AH156" i="1"/>
  <c r="AG156" i="1"/>
  <c r="AG75" i="1"/>
  <c r="AH75" i="1"/>
  <c r="AG343" i="1"/>
  <c r="AH343" i="1"/>
  <c r="AG412" i="1"/>
  <c r="AH412" i="1"/>
  <c r="AG281" i="1"/>
  <c r="AH281" i="1"/>
  <c r="AH235" i="1"/>
  <c r="AG235" i="1"/>
  <c r="AH247" i="1"/>
  <c r="AG247" i="1"/>
  <c r="AG132" i="1"/>
  <c r="AH132" i="1"/>
  <c r="AH81" i="1"/>
  <c r="AG81" i="1"/>
  <c r="AG106" i="1"/>
  <c r="AH106" i="1"/>
  <c r="AG118" i="1"/>
  <c r="AH118" i="1"/>
  <c r="AG410" i="1"/>
  <c r="AH410" i="1"/>
  <c r="AG314" i="1"/>
  <c r="AH314" i="1"/>
  <c r="AH360" i="1"/>
  <c r="AG360" i="1"/>
  <c r="AH411" i="1"/>
  <c r="AG411" i="1"/>
  <c r="AH441" i="1"/>
  <c r="AG441" i="1"/>
  <c r="AG311" i="1"/>
  <c r="AH311" i="1"/>
  <c r="AG430" i="1"/>
  <c r="AH430" i="1"/>
  <c r="AG353" i="1"/>
  <c r="AH353" i="1"/>
  <c r="AG404" i="1"/>
  <c r="AH404" i="1"/>
  <c r="AG381" i="1"/>
  <c r="AH381" i="1"/>
  <c r="AG434" i="1"/>
  <c r="AH434" i="1"/>
  <c r="AG307" i="1"/>
  <c r="AH307" i="1"/>
  <c r="AG422" i="1"/>
  <c r="AH422" i="1"/>
  <c r="AG363" i="1"/>
  <c r="AH363" i="1"/>
  <c r="AG219" i="1"/>
  <c r="AH219" i="1"/>
  <c r="AH213" i="1"/>
  <c r="AG213" i="1"/>
  <c r="AG312" i="1"/>
  <c r="AH312" i="1"/>
  <c r="AG272" i="1"/>
  <c r="AH272" i="1"/>
  <c r="AH397" i="1"/>
  <c r="AG397" i="1"/>
  <c r="AH331" i="1"/>
  <c r="AG331" i="1"/>
  <c r="AG328" i="1"/>
  <c r="AH328" i="1"/>
  <c r="AG274" i="1"/>
  <c r="AH274" i="1"/>
  <c r="AG204" i="1"/>
  <c r="AH204" i="1"/>
  <c r="AG326" i="1"/>
  <c r="AH326" i="1"/>
  <c r="AG209" i="1"/>
  <c r="AH209" i="1"/>
  <c r="AG336" i="1"/>
  <c r="AH336" i="1"/>
  <c r="AH263" i="1"/>
  <c r="AG263" i="1"/>
  <c r="AH205" i="1"/>
  <c r="AG205" i="1"/>
  <c r="AG208" i="1"/>
  <c r="AH208" i="1"/>
  <c r="AH220" i="1"/>
  <c r="AG220" i="1"/>
  <c r="AG234" i="1"/>
  <c r="AH234" i="1"/>
  <c r="AG80" i="1"/>
  <c r="AH80" i="1"/>
  <c r="AG173" i="1"/>
  <c r="AH173" i="1"/>
  <c r="AH239" i="1"/>
  <c r="AG239" i="1"/>
  <c r="AH163" i="1"/>
  <c r="AG163" i="1"/>
  <c r="AG152" i="1"/>
  <c r="AH152" i="1"/>
  <c r="AG227" i="1"/>
  <c r="AH227" i="1"/>
  <c r="AG69" i="1"/>
  <c r="AG122" i="1"/>
  <c r="AH122" i="1"/>
  <c r="AG182" i="1"/>
  <c r="AH182" i="1"/>
  <c r="AG94" i="1"/>
  <c r="AH94" i="1"/>
  <c r="AH162" i="1"/>
  <c r="AG162" i="1"/>
  <c r="AH109" i="1"/>
  <c r="AG109" i="1"/>
  <c r="AG192" i="1"/>
  <c r="AH192" i="1"/>
  <c r="AG98" i="1"/>
  <c r="AH98" i="1"/>
  <c r="AG90" i="1"/>
  <c r="AH90" i="1"/>
  <c r="AG145" i="1"/>
  <c r="AH145" i="1"/>
  <c r="AG400" i="1"/>
  <c r="AH400" i="1"/>
  <c r="AH424" i="1"/>
  <c r="AG424" i="1"/>
  <c r="AG420" i="1"/>
  <c r="AH420" i="1"/>
  <c r="AH356" i="1"/>
  <c r="AG356" i="1"/>
  <c r="AG347" i="1"/>
  <c r="AH347" i="1"/>
  <c r="AH368" i="1"/>
  <c r="AG368" i="1"/>
  <c r="AG315" i="1"/>
  <c r="AH315" i="1"/>
  <c r="AG389" i="1"/>
  <c r="AH389" i="1"/>
  <c r="AH429" i="1"/>
  <c r="AG429" i="1"/>
  <c r="AG275" i="1"/>
  <c r="AH275" i="1"/>
  <c r="AG319" i="1"/>
  <c r="AH319" i="1"/>
  <c r="AH348" i="1"/>
  <c r="AG348" i="1"/>
  <c r="AG357" i="1"/>
  <c r="AH357" i="1"/>
  <c r="AG334" i="1"/>
  <c r="AH334" i="1"/>
  <c r="AG280" i="1"/>
  <c r="AH280" i="1"/>
  <c r="AH243" i="1"/>
  <c r="AG243" i="1"/>
  <c r="AH153" i="1"/>
  <c r="AG153" i="1"/>
  <c r="AH179" i="1"/>
  <c r="AG179" i="1"/>
  <c r="AH240" i="1"/>
  <c r="AG240" i="1"/>
  <c r="AG85" i="1"/>
  <c r="AH85" i="1"/>
  <c r="AG134" i="1"/>
  <c r="AH134" i="1"/>
  <c r="AG172" i="1"/>
  <c r="AH172" i="1"/>
  <c r="AH405" i="1"/>
  <c r="AG405" i="1"/>
  <c r="AG445" i="1"/>
  <c r="AH445" i="1"/>
  <c r="AG345" i="1"/>
  <c r="AH345" i="1"/>
  <c r="AG408" i="1"/>
  <c r="AH408" i="1"/>
  <c r="AG426" i="1"/>
  <c r="AH426" i="1"/>
  <c r="AH297" i="1"/>
  <c r="AG296" i="1"/>
  <c r="AH296" i="1"/>
  <c r="AH415" i="1"/>
  <c r="AG415" i="1"/>
  <c r="AH342" i="1"/>
  <c r="AG342" i="1"/>
  <c r="AH395" i="1"/>
  <c r="AG395" i="1"/>
  <c r="AG373" i="1"/>
  <c r="AH373" i="1"/>
  <c r="AG388" i="1"/>
  <c r="AH388" i="1"/>
  <c r="AG233" i="1"/>
  <c r="AH233" i="1"/>
  <c r="AH417" i="1"/>
  <c r="AG417" i="1"/>
  <c r="AG332" i="1"/>
  <c r="AH332" i="1"/>
  <c r="AG195" i="1"/>
  <c r="AH195" i="1"/>
  <c r="AG76" i="1"/>
  <c r="AH76" i="1"/>
  <c r="AH303" i="1"/>
  <c r="AG303" i="1"/>
  <c r="AH248" i="1"/>
  <c r="AG248" i="1"/>
  <c r="AG396" i="1"/>
  <c r="AH396" i="1"/>
  <c r="AG323" i="1"/>
  <c r="AH323" i="1"/>
  <c r="AH321" i="1"/>
  <c r="AG321" i="1"/>
  <c r="AG265" i="1"/>
  <c r="AH265" i="1"/>
  <c r="AG200" i="1"/>
  <c r="AH200" i="1"/>
  <c r="AG309" i="1"/>
  <c r="AH309" i="1"/>
  <c r="AH114" i="1"/>
  <c r="AG114" i="1"/>
  <c r="AG335" i="1"/>
  <c r="AH335" i="1"/>
  <c r="AH251" i="1"/>
  <c r="AG251" i="1"/>
  <c r="AG203" i="1"/>
  <c r="AH203" i="1"/>
  <c r="AH282" i="1"/>
  <c r="AG282" i="1"/>
  <c r="AG218" i="1"/>
  <c r="AH218" i="1"/>
  <c r="AG229" i="1"/>
  <c r="AH229" i="1"/>
  <c r="AG197" i="1"/>
  <c r="AH197" i="1"/>
  <c r="AH167" i="1"/>
  <c r="AG167" i="1"/>
  <c r="AH237" i="1"/>
  <c r="AG237" i="1"/>
  <c r="AH148" i="1"/>
  <c r="AG148" i="1"/>
  <c r="AG91" i="1"/>
  <c r="AH91" i="1"/>
  <c r="AH216" i="1"/>
  <c r="AG216" i="1"/>
  <c r="AG149" i="1"/>
  <c r="AH149" i="1"/>
  <c r="AH116" i="1"/>
  <c r="AG116" i="1"/>
  <c r="AH171" i="1"/>
  <c r="AG171" i="1"/>
  <c r="AG93" i="1"/>
  <c r="AH93" i="1"/>
  <c r="AH151" i="1"/>
  <c r="AG151" i="1"/>
  <c r="AH105" i="1"/>
  <c r="AG105" i="1"/>
  <c r="AG180" i="1"/>
  <c r="AH180" i="1"/>
  <c r="AG86" i="1"/>
  <c r="AH86" i="1"/>
  <c r="AH79" i="1"/>
  <c r="AG79" i="1"/>
  <c r="AG144" i="1"/>
  <c r="AH144" i="1"/>
  <c r="AH329" i="1"/>
  <c r="AG329" i="1"/>
  <c r="AH346" i="1"/>
  <c r="AG346" i="1"/>
  <c r="AG340" i="1"/>
  <c r="AH340" i="1"/>
  <c r="AG320" i="1"/>
  <c r="AH320" i="1"/>
  <c r="AG262" i="1"/>
  <c r="AH262" i="1"/>
  <c r="AH304" i="1"/>
  <c r="AG304" i="1"/>
  <c r="AG111" i="1"/>
  <c r="AH111" i="1"/>
  <c r="AH306" i="1"/>
  <c r="AG306" i="1"/>
  <c r="AH249" i="1"/>
  <c r="AG249" i="1"/>
  <c r="AH201" i="1"/>
  <c r="AG201" i="1"/>
  <c r="AG267" i="1"/>
  <c r="AH267" i="1"/>
  <c r="AG120" i="1"/>
  <c r="AH120" i="1"/>
  <c r="AH217" i="1"/>
  <c r="AG217" i="1"/>
  <c r="AG193" i="1"/>
  <c r="AH193" i="1"/>
  <c r="AH130" i="1"/>
  <c r="AH129" i="1"/>
  <c r="AG129" i="1"/>
  <c r="AH236" i="1"/>
  <c r="AG236" i="1"/>
  <c r="AG137" i="1"/>
  <c r="AH137" i="1"/>
  <c r="AG88" i="1"/>
  <c r="AH88" i="1"/>
  <c r="AG211" i="1"/>
  <c r="AH211" i="1"/>
  <c r="AG141" i="1"/>
  <c r="AH141" i="1"/>
  <c r="AH112" i="1"/>
  <c r="AG112" i="1"/>
  <c r="AG168" i="1"/>
  <c r="AH168" i="1"/>
  <c r="AG92" i="1"/>
  <c r="AH92" i="1"/>
  <c r="AG150" i="1"/>
  <c r="AH150" i="1"/>
  <c r="AH101" i="1"/>
  <c r="AG101" i="1"/>
  <c r="AH169" i="1"/>
  <c r="AG169" i="1"/>
  <c r="AG82" i="1"/>
  <c r="AH82" i="1"/>
  <c r="AG425" i="1"/>
  <c r="AH425" i="1"/>
  <c r="AG387" i="1"/>
  <c r="AH387" i="1"/>
  <c r="AH413" i="1"/>
  <c r="AG413" i="1"/>
  <c r="AG375" i="1"/>
  <c r="AH375" i="1"/>
  <c r="AH136" i="1"/>
  <c r="AG136" i="1"/>
  <c r="AH382" i="1"/>
  <c r="AG382" i="1"/>
  <c r="AH391" i="1"/>
  <c r="AG391" i="1"/>
  <c r="AG256" i="1"/>
  <c r="AH256" i="1"/>
  <c r="AG392" i="1"/>
  <c r="AH392" i="1"/>
  <c r="AG385" i="1"/>
  <c r="AH385" i="1"/>
  <c r="AH437" i="1"/>
  <c r="AG437" i="1"/>
  <c r="AG394" i="1"/>
  <c r="AH394" i="1"/>
  <c r="AG432" i="1"/>
  <c r="AH432" i="1"/>
  <c r="AH380" i="1"/>
  <c r="AG380" i="1"/>
  <c r="AG330" i="1"/>
  <c r="AH330" i="1"/>
  <c r="AH438" i="1"/>
  <c r="AG438" i="1"/>
  <c r="AH435" i="1"/>
  <c r="AG435" i="1"/>
  <c r="AH407" i="1"/>
  <c r="AG407" i="1"/>
  <c r="AH325" i="1"/>
  <c r="AG324" i="1"/>
  <c r="AH324" i="1"/>
  <c r="AG318" i="1"/>
  <c r="AH318" i="1"/>
  <c r="AH293" i="1"/>
  <c r="AG292" i="1"/>
  <c r="AH292" i="1"/>
  <c r="AH362" i="1"/>
  <c r="AG362" i="1"/>
  <c r="AG276" i="1"/>
  <c r="AH276" i="1"/>
  <c r="AG317" i="1"/>
  <c r="AH317" i="1"/>
  <c r="AG260" i="1"/>
  <c r="AH260" i="1"/>
  <c r="AH354" i="1"/>
  <c r="AG354" i="1"/>
  <c r="AG221" i="1"/>
  <c r="AH221" i="1"/>
  <c r="AG305" i="1"/>
  <c r="AH305" i="1"/>
  <c r="AH246" i="1"/>
  <c r="AG246" i="1"/>
  <c r="AG199" i="1"/>
  <c r="AH199" i="1"/>
  <c r="AG264" i="1"/>
  <c r="AH264" i="1"/>
  <c r="AG202" i="1"/>
  <c r="AH202" i="1"/>
  <c r="AG157" i="1"/>
  <c r="AH157" i="1"/>
  <c r="AG115" i="1"/>
  <c r="AH115" i="1"/>
  <c r="AG231" i="1"/>
  <c r="AH231" i="1"/>
  <c r="AH121" i="1"/>
  <c r="AG121" i="1"/>
  <c r="AH77" i="1"/>
  <c r="AG77" i="1"/>
  <c r="AG196" i="1"/>
  <c r="AH196" i="1"/>
  <c r="AH140" i="1"/>
  <c r="AG140" i="1"/>
  <c r="AH104" i="1"/>
  <c r="AG104" i="1"/>
  <c r="AH164" i="1"/>
  <c r="AG164" i="1"/>
  <c r="AG78" i="1"/>
  <c r="AH78" i="1"/>
  <c r="AH143" i="1"/>
  <c r="AG143" i="1"/>
  <c r="AG97" i="1"/>
  <c r="AH97" i="1"/>
  <c r="AH159" i="1"/>
  <c r="AG159" i="1"/>
  <c r="AG70" i="1"/>
  <c r="AH70" i="1"/>
  <c r="AG71" i="1"/>
  <c r="AH71" i="1"/>
  <c r="AG128" i="1"/>
  <c r="AH128" i="1"/>
  <c r="F49" i="1" l="1"/>
  <c r="G52" i="1"/>
  <c r="G53" i="1" s="1"/>
  <c r="G54" i="1" s="1"/>
  <c r="G55" i="1" s="1"/>
  <c r="G56" i="1" s="1"/>
  <c r="G57" i="1" s="1"/>
  <c r="I48" i="1"/>
  <c r="B10" i="1"/>
  <c r="B11" i="1" s="1"/>
  <c r="B7" i="1"/>
  <c r="CG65" i="1" l="1"/>
  <c r="CH65" i="1" s="1"/>
  <c r="CG62" i="1"/>
  <c r="CH62" i="1" s="1"/>
  <c r="CG55" i="1"/>
  <c r="CH55" i="1" s="1"/>
  <c r="CG52" i="1"/>
  <c r="CH52" i="1" s="1"/>
  <c r="CG49" i="1"/>
  <c r="CG64" i="1"/>
  <c r="CH64" i="1" s="1"/>
  <c r="CG61" i="1"/>
  <c r="CH61" i="1" s="1"/>
  <c r="CG58" i="1"/>
  <c r="CH58" i="1" s="1"/>
  <c r="CG51" i="1"/>
  <c r="CH51" i="1" s="1"/>
  <c r="CG48" i="1"/>
  <c r="CG63" i="1"/>
  <c r="CH63" i="1" s="1"/>
  <c r="CG57" i="1"/>
  <c r="CH57" i="1" s="1"/>
  <c r="CG50" i="1"/>
  <c r="CH50" i="1" s="1"/>
  <c r="CG56" i="1"/>
  <c r="CH56" i="1" s="1"/>
  <c r="CG68" i="1"/>
  <c r="CH68" i="1" s="1"/>
  <c r="CG60" i="1"/>
  <c r="CH60" i="1" s="1"/>
  <c r="CG54" i="1"/>
  <c r="CH54" i="1" s="1"/>
  <c r="CG66" i="1"/>
  <c r="CH66" i="1" s="1"/>
  <c r="CG59" i="1"/>
  <c r="CH59" i="1" s="1"/>
  <c r="CG53" i="1"/>
  <c r="CH53" i="1" s="1"/>
  <c r="CG67" i="1"/>
  <c r="CH67" i="1" s="1"/>
  <c r="L48" i="1"/>
  <c r="M48" i="1" s="1"/>
  <c r="N48" i="1" s="1"/>
  <c r="G58" i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B5" i="1"/>
  <c r="AT48" i="1" s="1"/>
  <c r="AF48" i="1"/>
  <c r="J48" i="1"/>
  <c r="F50" i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l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CH49" i="1"/>
  <c r="AT49" i="1"/>
  <c r="AT50" i="1" s="1"/>
  <c r="H49" i="1"/>
  <c r="H52" i="1"/>
  <c r="H51" i="1"/>
  <c r="H50" i="1"/>
  <c r="CH48" i="1"/>
  <c r="CI48" i="1"/>
  <c r="CJ48" i="1" s="1"/>
  <c r="O48" i="1"/>
  <c r="R48" i="1" s="1"/>
  <c r="AF56" i="1"/>
  <c r="AF62" i="1"/>
  <c r="AF57" i="1"/>
  <c r="AF66" i="1"/>
  <c r="AF67" i="1"/>
  <c r="AF53" i="1"/>
  <c r="AF52" i="1"/>
  <c r="AF49" i="1"/>
  <c r="AF54" i="1"/>
  <c r="AF60" i="1"/>
  <c r="AF59" i="1"/>
  <c r="AF58" i="1"/>
  <c r="AF63" i="1"/>
  <c r="AF51" i="1"/>
  <c r="AF50" i="1"/>
  <c r="AF55" i="1"/>
  <c r="AF68" i="1"/>
  <c r="AH69" i="1" s="1"/>
  <c r="AF61" i="1"/>
  <c r="AF65" i="1"/>
  <c r="AF64" i="1"/>
  <c r="V68" i="1"/>
  <c r="V69" i="1" s="1"/>
  <c r="H61" i="1"/>
  <c r="H66" i="1"/>
  <c r="H55" i="1"/>
  <c r="H54" i="1"/>
  <c r="H62" i="1"/>
  <c r="H59" i="1"/>
  <c r="H57" i="1"/>
  <c r="X68" i="1"/>
  <c r="H65" i="1"/>
  <c r="H58" i="1"/>
  <c r="H67" i="1"/>
  <c r="H53" i="1"/>
  <c r="K48" i="1"/>
  <c r="H63" i="1"/>
  <c r="H68" i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56" i="1"/>
  <c r="H60" i="1"/>
  <c r="H64" i="1"/>
  <c r="BB447" i="1" l="1"/>
  <c r="BF447" i="1" s="1"/>
  <c r="H448" i="1"/>
  <c r="AL447" i="1"/>
  <c r="X69" i="1"/>
  <c r="Z69" i="1" s="1"/>
  <c r="V70" i="1"/>
  <c r="V67" i="1"/>
  <c r="V66" i="1" s="1"/>
  <c r="W69" i="1"/>
  <c r="CJ49" i="1"/>
  <c r="CJ50" i="1" s="1"/>
  <c r="I49" i="1"/>
  <c r="I50" i="1" s="1"/>
  <c r="I51" i="1" s="1"/>
  <c r="Q48" i="1"/>
  <c r="S48" i="1" s="1"/>
  <c r="T48" i="1" s="1"/>
  <c r="P48" i="1"/>
  <c r="AT51" i="1"/>
  <c r="AC68" i="1"/>
  <c r="B4" i="1" s="1"/>
  <c r="Z68" i="1"/>
  <c r="BB448" i="1" l="1"/>
  <c r="BF448" i="1" s="1"/>
  <c r="AL448" i="1"/>
  <c r="V71" i="1"/>
  <c r="W70" i="1"/>
  <c r="X70" i="1"/>
  <c r="Y70" i="1" s="1"/>
  <c r="AC69" i="1"/>
  <c r="Y69" i="1"/>
  <c r="X67" i="1"/>
  <c r="X66" i="1" s="1"/>
  <c r="W68" i="1"/>
  <c r="CK49" i="1"/>
  <c r="CL49" i="1" s="1"/>
  <c r="CI49" i="1" s="1"/>
  <c r="CK50" i="1"/>
  <c r="CL50" i="1" s="1"/>
  <c r="CI50" i="1" s="1"/>
  <c r="CJ51" i="1"/>
  <c r="AT52" i="1"/>
  <c r="AT53" i="1" s="1"/>
  <c r="I52" i="1"/>
  <c r="J52" i="1" s="1"/>
  <c r="L51" i="1"/>
  <c r="M51" i="1" s="1"/>
  <c r="N51" i="1" s="1"/>
  <c r="L49" i="1"/>
  <c r="M49" i="1" s="1"/>
  <c r="O49" i="1" s="1"/>
  <c r="W67" i="1"/>
  <c r="V65" i="1"/>
  <c r="W66" i="1" s="1"/>
  <c r="J49" i="1"/>
  <c r="K49" i="1" s="1"/>
  <c r="X71" i="1" l="1"/>
  <c r="Z71" i="1" s="1"/>
  <c r="AC70" i="1"/>
  <c r="Z70" i="1"/>
  <c r="AC67" i="1"/>
  <c r="Y68" i="1"/>
  <c r="V72" i="1"/>
  <c r="W71" i="1"/>
  <c r="Z67" i="1"/>
  <c r="I53" i="1"/>
  <c r="CJ52" i="1"/>
  <c r="CK51" i="1"/>
  <c r="CL51" i="1" s="1"/>
  <c r="CI51" i="1" s="1"/>
  <c r="Q49" i="1"/>
  <c r="P49" i="1"/>
  <c r="J50" i="1"/>
  <c r="K50" i="1" s="1"/>
  <c r="L50" i="1"/>
  <c r="N49" i="1"/>
  <c r="O51" i="1"/>
  <c r="R51" i="1" s="1"/>
  <c r="AG48" i="1"/>
  <c r="AJ48" i="1" s="1"/>
  <c r="AG52" i="1"/>
  <c r="AH52" i="1"/>
  <c r="AG64" i="1"/>
  <c r="AH64" i="1"/>
  <c r="AG67" i="1"/>
  <c r="AH67" i="1"/>
  <c r="AG65" i="1"/>
  <c r="AH65" i="1"/>
  <c r="AG49" i="1"/>
  <c r="AH49" i="1"/>
  <c r="AG51" i="1"/>
  <c r="AH51" i="1"/>
  <c r="AG63" i="1"/>
  <c r="AH63" i="1"/>
  <c r="AG58" i="1"/>
  <c r="AH58" i="1"/>
  <c r="AG55" i="1"/>
  <c r="AH55" i="1"/>
  <c r="AG61" i="1"/>
  <c r="AH61" i="1"/>
  <c r="AG59" i="1"/>
  <c r="AH59" i="1"/>
  <c r="AG53" i="1"/>
  <c r="AH53" i="1"/>
  <c r="AG56" i="1"/>
  <c r="AH56" i="1"/>
  <c r="AG66" i="1"/>
  <c r="AH66" i="1"/>
  <c r="AG68" i="1"/>
  <c r="AH68" i="1"/>
  <c r="AG50" i="1"/>
  <c r="AH50" i="1"/>
  <c r="AG62" i="1"/>
  <c r="AH62" i="1"/>
  <c r="AG60" i="1"/>
  <c r="AH60" i="1"/>
  <c r="AG57" i="1"/>
  <c r="AH57" i="1"/>
  <c r="AG54" i="1"/>
  <c r="AH54" i="1"/>
  <c r="AT54" i="1"/>
  <c r="AC66" i="1"/>
  <c r="Y67" i="1"/>
  <c r="J51" i="1"/>
  <c r="L52" i="1"/>
  <c r="M52" i="1" s="1"/>
  <c r="V64" i="1"/>
  <c r="Y71" i="1" l="1"/>
  <c r="V73" i="1"/>
  <c r="W72" i="1"/>
  <c r="X72" i="1"/>
  <c r="Y72" i="1" s="1"/>
  <c r="AC71" i="1"/>
  <c r="CJ53" i="1"/>
  <c r="CK52" i="1"/>
  <c r="CL52" i="1" s="1"/>
  <c r="CI52" i="1" s="1"/>
  <c r="M50" i="1"/>
  <c r="O50" i="1" s="1"/>
  <c r="R50" i="1" s="1"/>
  <c r="R49" i="1"/>
  <c r="O52" i="1"/>
  <c r="R52" i="1" s="1"/>
  <c r="N52" i="1"/>
  <c r="Q51" i="1"/>
  <c r="S51" i="1" s="1"/>
  <c r="T51" i="1" s="1"/>
  <c r="AJ51" i="1" s="1"/>
  <c r="P51" i="1"/>
  <c r="AK48" i="1"/>
  <c r="W65" i="1"/>
  <c r="AT55" i="1"/>
  <c r="L53" i="1"/>
  <c r="M53" i="1" s="1"/>
  <c r="K51" i="1"/>
  <c r="X65" i="1"/>
  <c r="Z66" i="1"/>
  <c r="V63" i="1"/>
  <c r="X73" i="1" l="1"/>
  <c r="Y73" i="1" s="1"/>
  <c r="AC72" i="1"/>
  <c r="Z72" i="1"/>
  <c r="V74" i="1"/>
  <c r="V75" i="1" s="1"/>
  <c r="V76" i="1" s="1"/>
  <c r="W73" i="1"/>
  <c r="CK53" i="1"/>
  <c r="CL53" i="1" s="1"/>
  <c r="CI53" i="1" s="1"/>
  <c r="CJ54" i="1"/>
  <c r="AL48" i="1"/>
  <c r="N50" i="1"/>
  <c r="Q50" i="1"/>
  <c r="S50" i="1" s="1"/>
  <c r="T50" i="1" s="1"/>
  <c r="P50" i="1"/>
  <c r="AK51" i="1"/>
  <c r="S49" i="1"/>
  <c r="T49" i="1" s="1"/>
  <c r="Q52" i="1"/>
  <c r="S52" i="1" s="1"/>
  <c r="T52" i="1" s="1"/>
  <c r="AJ52" i="1" s="1"/>
  <c r="P52" i="1"/>
  <c r="O53" i="1"/>
  <c r="R53" i="1" s="1"/>
  <c r="N53" i="1"/>
  <c r="Y66" i="1"/>
  <c r="AT56" i="1"/>
  <c r="W64" i="1"/>
  <c r="J53" i="1"/>
  <c r="I54" i="1"/>
  <c r="L54" i="1" s="1"/>
  <c r="M54" i="1" s="1"/>
  <c r="K52" i="1"/>
  <c r="AC65" i="1"/>
  <c r="X64" i="1"/>
  <c r="Z65" i="1"/>
  <c r="V62" i="1"/>
  <c r="Z73" i="1" l="1"/>
  <c r="V77" i="1"/>
  <c r="W76" i="1"/>
  <c r="X74" i="1"/>
  <c r="X75" i="1" s="1"/>
  <c r="X76" i="1" s="1"/>
  <c r="AC73" i="1"/>
  <c r="Y74" i="1"/>
  <c r="AM48" i="1"/>
  <c r="AN48" i="1"/>
  <c r="AQ48" i="1" s="1"/>
  <c r="CK54" i="1"/>
  <c r="CL54" i="1" s="1"/>
  <c r="CI54" i="1" s="1"/>
  <c r="CJ55" i="1"/>
  <c r="AL51" i="1"/>
  <c r="AJ50" i="1"/>
  <c r="AK50" i="1" s="1"/>
  <c r="AK52" i="1"/>
  <c r="AJ49" i="1"/>
  <c r="AK49" i="1" s="1"/>
  <c r="N54" i="1"/>
  <c r="O54" i="1"/>
  <c r="R54" i="1" s="1"/>
  <c r="Q53" i="1"/>
  <c r="S53" i="1" s="1"/>
  <c r="T53" i="1" s="1"/>
  <c r="P53" i="1"/>
  <c r="Y65" i="1"/>
  <c r="AT57" i="1"/>
  <c r="W63" i="1"/>
  <c r="K53" i="1"/>
  <c r="J54" i="1"/>
  <c r="K54" i="1" s="1"/>
  <c r="I55" i="1"/>
  <c r="AC64" i="1"/>
  <c r="V61" i="1"/>
  <c r="X63" i="1"/>
  <c r="Z64" i="1"/>
  <c r="X77" i="1" l="1"/>
  <c r="Y77" i="1" s="1"/>
  <c r="AC76" i="1"/>
  <c r="Z76" i="1"/>
  <c r="V78" i="1"/>
  <c r="W77" i="1"/>
  <c r="AP48" i="1"/>
  <c r="AO48" i="1"/>
  <c r="CJ56" i="1"/>
  <c r="CK55" i="1"/>
  <c r="CL55" i="1" s="1"/>
  <c r="CI55" i="1" s="1"/>
  <c r="AL49" i="1"/>
  <c r="AL52" i="1"/>
  <c r="AL50" i="1"/>
  <c r="AJ53" i="1"/>
  <c r="L55" i="1"/>
  <c r="M55" i="1" s="1"/>
  <c r="P54" i="1"/>
  <c r="Q54" i="1"/>
  <c r="S54" i="1" s="1"/>
  <c r="T54" i="1" s="1"/>
  <c r="Y64" i="1"/>
  <c r="AT58" i="1"/>
  <c r="W62" i="1"/>
  <c r="J55" i="1"/>
  <c r="I56" i="1"/>
  <c r="AC63" i="1"/>
  <c r="X62" i="1"/>
  <c r="Z63" i="1"/>
  <c r="V60" i="1"/>
  <c r="Z77" i="1" l="1"/>
  <c r="V79" i="1"/>
  <c r="W78" i="1"/>
  <c r="X78" i="1"/>
  <c r="AC77" i="1"/>
  <c r="Y78" i="1"/>
  <c r="AR48" i="1"/>
  <c r="BZ48" i="1"/>
  <c r="AN49" i="1"/>
  <c r="AQ49" i="1" s="1"/>
  <c r="AN51" i="1"/>
  <c r="AQ51" i="1" s="1"/>
  <c r="CK56" i="1"/>
  <c r="CL56" i="1" s="1"/>
  <c r="CI56" i="1" s="1"/>
  <c r="CJ57" i="1"/>
  <c r="AK53" i="1"/>
  <c r="AL53" i="1" s="1"/>
  <c r="AN53" i="1" s="1"/>
  <c r="AN50" i="1"/>
  <c r="AQ50" i="1" s="1"/>
  <c r="AN52" i="1"/>
  <c r="AQ52" i="1" s="1"/>
  <c r="AM49" i="1"/>
  <c r="AJ54" i="1"/>
  <c r="AK54" i="1" s="1"/>
  <c r="N55" i="1"/>
  <c r="O55" i="1"/>
  <c r="R55" i="1" s="1"/>
  <c r="L56" i="1"/>
  <c r="M56" i="1" s="1"/>
  <c r="AT59" i="1"/>
  <c r="X61" i="1"/>
  <c r="Y63" i="1"/>
  <c r="W61" i="1"/>
  <c r="K55" i="1"/>
  <c r="J56" i="1"/>
  <c r="I57" i="1"/>
  <c r="AC62" i="1"/>
  <c r="Z62" i="1"/>
  <c r="V59" i="1"/>
  <c r="X79" i="1" l="1"/>
  <c r="Z79" i="1" s="1"/>
  <c r="Y79" i="1"/>
  <c r="AC78" i="1"/>
  <c r="Z78" i="1"/>
  <c r="V80" i="1"/>
  <c r="W79" i="1"/>
  <c r="AO49" i="1"/>
  <c r="CJ58" i="1"/>
  <c r="CK57" i="1"/>
  <c r="CL57" i="1" s="1"/>
  <c r="CI57" i="1" s="1"/>
  <c r="AM50" i="1"/>
  <c r="AO50" i="1" s="1"/>
  <c r="AP49" i="1"/>
  <c r="AR49" i="1" s="1"/>
  <c r="AL54" i="1"/>
  <c r="AQ53" i="1"/>
  <c r="N56" i="1"/>
  <c r="O56" i="1"/>
  <c r="R56" i="1" s="1"/>
  <c r="Q55" i="1"/>
  <c r="S55" i="1" s="1"/>
  <c r="T55" i="1" s="1"/>
  <c r="P55" i="1"/>
  <c r="L57" i="1"/>
  <c r="M57" i="1" s="1"/>
  <c r="Y62" i="1"/>
  <c r="AT60" i="1"/>
  <c r="W60" i="1"/>
  <c r="K56" i="1"/>
  <c r="J57" i="1"/>
  <c r="I58" i="1"/>
  <c r="AC61" i="1"/>
  <c r="V58" i="1"/>
  <c r="X60" i="1"/>
  <c r="Z61" i="1"/>
  <c r="V81" i="1" l="1"/>
  <c r="W80" i="1"/>
  <c r="X80" i="1"/>
  <c r="Y80" i="1"/>
  <c r="AC79" i="1"/>
  <c r="AN54" i="1"/>
  <c r="AQ54" i="1" s="1"/>
  <c r="BZ49" i="1"/>
  <c r="CK58" i="1"/>
  <c r="CL58" i="1" s="1"/>
  <c r="CI58" i="1" s="1"/>
  <c r="CJ59" i="1"/>
  <c r="AM51" i="1"/>
  <c r="AP50" i="1"/>
  <c r="AJ55" i="1"/>
  <c r="AK55" i="1" s="1"/>
  <c r="N57" i="1"/>
  <c r="O57" i="1"/>
  <c r="R57" i="1" s="1"/>
  <c r="L58" i="1"/>
  <c r="M58" i="1" s="1"/>
  <c r="Q56" i="1"/>
  <c r="S56" i="1" s="1"/>
  <c r="T56" i="1" s="1"/>
  <c r="P56" i="1"/>
  <c r="Y61" i="1"/>
  <c r="AT61" i="1"/>
  <c r="W59" i="1"/>
  <c r="J58" i="1"/>
  <c r="I59" i="1"/>
  <c r="K57" i="1"/>
  <c r="AC60" i="1"/>
  <c r="X59" i="1"/>
  <c r="Z60" i="1"/>
  <c r="V57" i="1"/>
  <c r="AA58" i="1"/>
  <c r="X81" i="1" l="1"/>
  <c r="Y81" i="1" s="1"/>
  <c r="AC80" i="1"/>
  <c r="Z80" i="1"/>
  <c r="V82" i="1"/>
  <c r="W81" i="1"/>
  <c r="Z81" i="1"/>
  <c r="CK59" i="1"/>
  <c r="CL59" i="1" s="1"/>
  <c r="CI59" i="1" s="1"/>
  <c r="CJ60" i="1"/>
  <c r="AR50" i="1"/>
  <c r="BZ50" i="1"/>
  <c r="AP51" i="1"/>
  <c r="AO51" i="1"/>
  <c r="AM52" i="1"/>
  <c r="AL55" i="1"/>
  <c r="AJ56" i="1"/>
  <c r="AK56" i="1" s="1"/>
  <c r="N58" i="1"/>
  <c r="O58" i="1"/>
  <c r="R58" i="1" s="1"/>
  <c r="L59" i="1"/>
  <c r="M59" i="1" s="1"/>
  <c r="Q57" i="1"/>
  <c r="S57" i="1" s="1"/>
  <c r="T57" i="1" s="1"/>
  <c r="P57" i="1"/>
  <c r="Y60" i="1"/>
  <c r="AT62" i="1"/>
  <c r="W58" i="1"/>
  <c r="J59" i="1"/>
  <c r="I60" i="1"/>
  <c r="AA59" i="1"/>
  <c r="K58" i="1"/>
  <c r="AC59" i="1"/>
  <c r="X58" i="1"/>
  <c r="Z59" i="1"/>
  <c r="V56" i="1"/>
  <c r="AA57" i="1"/>
  <c r="V83" i="1" l="1"/>
  <c r="W82" i="1"/>
  <c r="X82" i="1"/>
  <c r="Y82" i="1" s="1"/>
  <c r="AC81" i="1"/>
  <c r="CK60" i="1"/>
  <c r="CL60" i="1" s="1"/>
  <c r="CI60" i="1" s="1"/>
  <c r="CJ61" i="1"/>
  <c r="BZ51" i="1"/>
  <c r="AR51" i="1"/>
  <c r="AN55" i="1"/>
  <c r="AQ55" i="1" s="1"/>
  <c r="AL56" i="1"/>
  <c r="AN56" i="1" s="1"/>
  <c r="AQ56" i="1" s="1"/>
  <c r="AM53" i="1"/>
  <c r="AP52" i="1"/>
  <c r="AO52" i="1"/>
  <c r="AJ57" i="1"/>
  <c r="AK57" i="1" s="1"/>
  <c r="O59" i="1"/>
  <c r="R59" i="1" s="1"/>
  <c r="N59" i="1"/>
  <c r="L60" i="1"/>
  <c r="M60" i="1" s="1"/>
  <c r="P58" i="1"/>
  <c r="Q58" i="1"/>
  <c r="S58" i="1" s="1"/>
  <c r="T58" i="1" s="1"/>
  <c r="Y59" i="1"/>
  <c r="AT63" i="1"/>
  <c r="W57" i="1"/>
  <c r="AB59" i="1"/>
  <c r="AA60" i="1"/>
  <c r="J60" i="1"/>
  <c r="I61" i="1"/>
  <c r="K59" i="1"/>
  <c r="AB58" i="1"/>
  <c r="AC58" i="1"/>
  <c r="V55" i="1"/>
  <c r="AA56" i="1"/>
  <c r="X57" i="1"/>
  <c r="Z58" i="1"/>
  <c r="X83" i="1" l="1"/>
  <c r="Y83" i="1" s="1"/>
  <c r="AC82" i="1"/>
  <c r="Z82" i="1"/>
  <c r="V84" i="1"/>
  <c r="Z83" i="1"/>
  <c r="W83" i="1"/>
  <c r="CK61" i="1"/>
  <c r="CL61" i="1" s="1"/>
  <c r="CI61" i="1" s="1"/>
  <c r="CJ62" i="1"/>
  <c r="BZ52" i="1"/>
  <c r="AR52" i="1"/>
  <c r="AL57" i="1"/>
  <c r="AM54" i="1"/>
  <c r="AP53" i="1"/>
  <c r="AO53" i="1"/>
  <c r="AJ58" i="1"/>
  <c r="AK58" i="1" s="1"/>
  <c r="O60" i="1"/>
  <c r="R60" i="1" s="1"/>
  <c r="N60" i="1"/>
  <c r="L61" i="1"/>
  <c r="M61" i="1" s="1"/>
  <c r="P59" i="1"/>
  <c r="Q59" i="1"/>
  <c r="S59" i="1" s="1"/>
  <c r="T59" i="1" s="1"/>
  <c r="Y58" i="1"/>
  <c r="AT64" i="1"/>
  <c r="AD59" i="1"/>
  <c r="W56" i="1"/>
  <c r="AD58" i="1"/>
  <c r="J61" i="1"/>
  <c r="I62" i="1"/>
  <c r="AA61" i="1"/>
  <c r="K60" i="1"/>
  <c r="AB60" i="1"/>
  <c r="AB57" i="1"/>
  <c r="AC57" i="1"/>
  <c r="X56" i="1"/>
  <c r="Z57" i="1"/>
  <c r="V54" i="1"/>
  <c r="AA55" i="1"/>
  <c r="V85" i="1" l="1"/>
  <c r="W84" i="1"/>
  <c r="X84" i="1"/>
  <c r="Y84" i="1" s="1"/>
  <c r="AC83" i="1"/>
  <c r="AN57" i="1"/>
  <c r="AQ57" i="1" s="1"/>
  <c r="CK62" i="1"/>
  <c r="CL62" i="1" s="1"/>
  <c r="CI62" i="1" s="1"/>
  <c r="CJ63" i="1"/>
  <c r="AM55" i="1"/>
  <c r="AP54" i="1"/>
  <c r="AO54" i="1"/>
  <c r="AL58" i="1"/>
  <c r="AN58" i="1" s="1"/>
  <c r="AQ58" i="1" s="1"/>
  <c r="BZ53" i="1"/>
  <c r="AR53" i="1"/>
  <c r="AJ59" i="1"/>
  <c r="AK59" i="1" s="1"/>
  <c r="O61" i="1"/>
  <c r="R61" i="1" s="1"/>
  <c r="N61" i="1"/>
  <c r="L62" i="1"/>
  <c r="M62" i="1" s="1"/>
  <c r="P60" i="1"/>
  <c r="Q60" i="1"/>
  <c r="S60" i="1" s="1"/>
  <c r="T60" i="1" s="1"/>
  <c r="Y57" i="1"/>
  <c r="AT65" i="1"/>
  <c r="AD60" i="1"/>
  <c r="W55" i="1"/>
  <c r="AD57" i="1"/>
  <c r="J62" i="1"/>
  <c r="AA62" i="1"/>
  <c r="I63" i="1"/>
  <c r="K61" i="1"/>
  <c r="AB61" i="1"/>
  <c r="AB56" i="1"/>
  <c r="AC56" i="1"/>
  <c r="V53" i="1"/>
  <c r="AA54" i="1"/>
  <c r="X55" i="1"/>
  <c r="Z56" i="1"/>
  <c r="X85" i="1" l="1"/>
  <c r="Y85" i="1"/>
  <c r="AC84" i="1"/>
  <c r="Z84" i="1"/>
  <c r="V86" i="1"/>
  <c r="W85" i="1"/>
  <c r="Z85" i="1"/>
  <c r="CJ64" i="1"/>
  <c r="CK63" i="1"/>
  <c r="CL63" i="1" s="1"/>
  <c r="CI63" i="1" s="1"/>
  <c r="AL59" i="1"/>
  <c r="BZ54" i="1"/>
  <c r="AR54" i="1"/>
  <c r="AP55" i="1"/>
  <c r="AM56" i="1"/>
  <c r="AO55" i="1"/>
  <c r="AJ60" i="1"/>
  <c r="AK60" i="1" s="1"/>
  <c r="N62" i="1"/>
  <c r="O62" i="1"/>
  <c r="R62" i="1" s="1"/>
  <c r="L63" i="1"/>
  <c r="M63" i="1" s="1"/>
  <c r="P61" i="1"/>
  <c r="Q61" i="1"/>
  <c r="S61" i="1" s="1"/>
  <c r="T61" i="1" s="1"/>
  <c r="W54" i="1"/>
  <c r="AT66" i="1"/>
  <c r="AD61" i="1"/>
  <c r="Y56" i="1"/>
  <c r="V52" i="1"/>
  <c r="V51" i="1" s="1"/>
  <c r="V50" i="1" s="1"/>
  <c r="V49" i="1" s="1"/>
  <c r="V48" i="1" s="1"/>
  <c r="AD56" i="1"/>
  <c r="K62" i="1"/>
  <c r="AB62" i="1"/>
  <c r="J63" i="1"/>
  <c r="I64" i="1"/>
  <c r="AA63" i="1"/>
  <c r="AB55" i="1"/>
  <c r="AC55" i="1"/>
  <c r="X54" i="1"/>
  <c r="Z55" i="1"/>
  <c r="AA53" i="1"/>
  <c r="V87" i="1" l="1"/>
  <c r="W86" i="1"/>
  <c r="X86" i="1"/>
  <c r="Y86" i="1" s="1"/>
  <c r="AC85" i="1"/>
  <c r="AN59" i="1"/>
  <c r="AQ59" i="1" s="1"/>
  <c r="CJ65" i="1"/>
  <c r="CK64" i="1"/>
  <c r="CL64" i="1" s="1"/>
  <c r="CI64" i="1" s="1"/>
  <c r="AL60" i="1"/>
  <c r="AN60" i="1" s="1"/>
  <c r="AQ60" i="1" s="1"/>
  <c r="BZ55" i="1"/>
  <c r="AR55" i="1"/>
  <c r="AO56" i="1"/>
  <c r="AM57" i="1"/>
  <c r="AP56" i="1"/>
  <c r="AJ61" i="1"/>
  <c r="AK61" i="1" s="1"/>
  <c r="O63" i="1"/>
  <c r="R63" i="1" s="1"/>
  <c r="N63" i="1"/>
  <c r="L64" i="1"/>
  <c r="M64" i="1" s="1"/>
  <c r="P62" i="1"/>
  <c r="Q62" i="1"/>
  <c r="S62" i="1" s="1"/>
  <c r="T62" i="1" s="1"/>
  <c r="AT67" i="1"/>
  <c r="AD62" i="1"/>
  <c r="Y55" i="1"/>
  <c r="W53" i="1"/>
  <c r="AD55" i="1"/>
  <c r="J64" i="1"/>
  <c r="I65" i="1"/>
  <c r="AA64" i="1"/>
  <c r="K63" i="1"/>
  <c r="AB63" i="1"/>
  <c r="AB54" i="1"/>
  <c r="AC54" i="1"/>
  <c r="AA52" i="1"/>
  <c r="X53" i="1"/>
  <c r="Z54" i="1"/>
  <c r="X87" i="1" l="1"/>
  <c r="Z87" i="1" s="1"/>
  <c r="Y87" i="1"/>
  <c r="AC86" i="1"/>
  <c r="Z86" i="1"/>
  <c r="V88" i="1"/>
  <c r="W87" i="1"/>
  <c r="CK65" i="1"/>
  <c r="CL65" i="1" s="1"/>
  <c r="CI65" i="1" s="1"/>
  <c r="CJ66" i="1"/>
  <c r="AR56" i="1"/>
  <c r="BZ56" i="1"/>
  <c r="AO57" i="1"/>
  <c r="AP57" i="1"/>
  <c r="AM58" i="1"/>
  <c r="AL61" i="1"/>
  <c r="AJ62" i="1"/>
  <c r="AK62" i="1" s="1"/>
  <c r="O64" i="1"/>
  <c r="R64" i="1" s="1"/>
  <c r="N64" i="1"/>
  <c r="L65" i="1"/>
  <c r="M65" i="1" s="1"/>
  <c r="P63" i="1"/>
  <c r="Q63" i="1"/>
  <c r="S63" i="1" s="1"/>
  <c r="T63" i="1" s="1"/>
  <c r="W52" i="1"/>
  <c r="AT68" i="1"/>
  <c r="AT69" i="1" s="1"/>
  <c r="AV69" i="1" s="1"/>
  <c r="AD63" i="1"/>
  <c r="Y54" i="1"/>
  <c r="AD54" i="1"/>
  <c r="J65" i="1"/>
  <c r="I66" i="1"/>
  <c r="AA65" i="1"/>
  <c r="K64" i="1"/>
  <c r="AB64" i="1"/>
  <c r="AB53" i="1"/>
  <c r="AC53" i="1"/>
  <c r="X52" i="1"/>
  <c r="Z53" i="1"/>
  <c r="AA51" i="1"/>
  <c r="V89" i="1" l="1"/>
  <c r="W88" i="1"/>
  <c r="X88" i="1"/>
  <c r="Y88" i="1" s="1"/>
  <c r="AC87" i="1"/>
  <c r="AN61" i="1"/>
  <c r="AQ61" i="1" s="1"/>
  <c r="CJ67" i="1"/>
  <c r="CK66" i="1"/>
  <c r="CL66" i="1" s="1"/>
  <c r="CI66" i="1" s="1"/>
  <c r="AM59" i="1"/>
  <c r="AP58" i="1"/>
  <c r="AO58" i="1"/>
  <c r="AR57" i="1"/>
  <c r="BZ57" i="1"/>
  <c r="AL62" i="1"/>
  <c r="AN62" i="1" s="1"/>
  <c r="AQ62" i="1" s="1"/>
  <c r="AJ63" i="1"/>
  <c r="AK63" i="1" s="1"/>
  <c r="N65" i="1"/>
  <c r="O65" i="1"/>
  <c r="R65" i="1" s="1"/>
  <c r="L66" i="1"/>
  <c r="M66" i="1" s="1"/>
  <c r="Q64" i="1"/>
  <c r="S64" i="1" s="1"/>
  <c r="T64" i="1" s="1"/>
  <c r="P64" i="1"/>
  <c r="AD64" i="1"/>
  <c r="Y53" i="1"/>
  <c r="W51" i="1"/>
  <c r="AD53" i="1"/>
  <c r="J66" i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AA66" i="1"/>
  <c r="K65" i="1"/>
  <c r="AB65" i="1"/>
  <c r="AB52" i="1"/>
  <c r="AC52" i="1"/>
  <c r="AA50" i="1"/>
  <c r="X51" i="1"/>
  <c r="Z52" i="1"/>
  <c r="X89" i="1" l="1"/>
  <c r="AC88" i="1"/>
  <c r="Y89" i="1"/>
  <c r="Z88" i="1"/>
  <c r="V90" i="1"/>
  <c r="W89" i="1"/>
  <c r="Z89" i="1"/>
  <c r="AA69" i="1"/>
  <c r="AT70" i="1"/>
  <c r="CJ68" i="1"/>
  <c r="CK68" i="1" s="1"/>
  <c r="CL68" i="1" s="1"/>
  <c r="CI68" i="1" s="1"/>
  <c r="CK67" i="1"/>
  <c r="CL67" i="1" s="1"/>
  <c r="CI67" i="1" s="1"/>
  <c r="AL63" i="1"/>
  <c r="AN63" i="1" s="1"/>
  <c r="AQ63" i="1" s="1"/>
  <c r="BZ58" i="1"/>
  <c r="AR58" i="1"/>
  <c r="AO59" i="1"/>
  <c r="AM60" i="1"/>
  <c r="AP59" i="1"/>
  <c r="AJ64" i="1"/>
  <c r="AK64" i="1" s="1"/>
  <c r="L67" i="1"/>
  <c r="M67" i="1" s="1"/>
  <c r="N66" i="1"/>
  <c r="O66" i="1"/>
  <c r="R66" i="1" s="1"/>
  <c r="Q65" i="1"/>
  <c r="S65" i="1" s="1"/>
  <c r="T65" i="1" s="1"/>
  <c r="P65" i="1"/>
  <c r="Y52" i="1"/>
  <c r="W50" i="1"/>
  <c r="AD65" i="1"/>
  <c r="X50" i="1"/>
  <c r="AD52" i="1"/>
  <c r="AA48" i="1"/>
  <c r="J67" i="1"/>
  <c r="AA67" i="1"/>
  <c r="K66" i="1"/>
  <c r="AB66" i="1"/>
  <c r="AB51" i="1"/>
  <c r="AC51" i="1"/>
  <c r="AA49" i="1"/>
  <c r="Z51" i="1"/>
  <c r="AT71" i="1" l="1"/>
  <c r="AV70" i="1"/>
  <c r="V91" i="1"/>
  <c r="W90" i="1"/>
  <c r="X90" i="1"/>
  <c r="Y90" i="1"/>
  <c r="AC89" i="1"/>
  <c r="AA70" i="1"/>
  <c r="AR59" i="1"/>
  <c r="BZ59" i="1"/>
  <c r="AM61" i="1"/>
  <c r="AO60" i="1"/>
  <c r="AP60" i="1"/>
  <c r="AL64" i="1"/>
  <c r="AN64" i="1" s="1"/>
  <c r="AQ64" i="1" s="1"/>
  <c r="AJ65" i="1"/>
  <c r="AK65" i="1" s="1"/>
  <c r="P66" i="1"/>
  <c r="Q66" i="1"/>
  <c r="S66" i="1" s="1"/>
  <c r="T66" i="1" s="1"/>
  <c r="L68" i="1"/>
  <c r="O67" i="1"/>
  <c r="R67" i="1" s="1"/>
  <c r="N67" i="1"/>
  <c r="W48" i="1"/>
  <c r="Y51" i="1"/>
  <c r="AD66" i="1"/>
  <c r="W49" i="1"/>
  <c r="AD51" i="1"/>
  <c r="K67" i="1"/>
  <c r="AB67" i="1"/>
  <c r="J68" i="1"/>
  <c r="AA68" i="1"/>
  <c r="AB50" i="1"/>
  <c r="AC50" i="1"/>
  <c r="X49" i="1"/>
  <c r="X48" i="1" s="1"/>
  <c r="Z50" i="1"/>
  <c r="X91" i="1" l="1"/>
  <c r="Y91" i="1"/>
  <c r="AC90" i="1"/>
  <c r="Z90" i="1"/>
  <c r="V92" i="1"/>
  <c r="W91" i="1"/>
  <c r="Z91" i="1"/>
  <c r="M68" i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L69" i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AB68" i="1"/>
  <c r="J69" i="1"/>
  <c r="AA71" i="1"/>
  <c r="AT72" i="1"/>
  <c r="AL65" i="1"/>
  <c r="AN65" i="1" s="1"/>
  <c r="AQ65" i="1" s="1"/>
  <c r="AR60" i="1"/>
  <c r="BZ60" i="1"/>
  <c r="AM62" i="1"/>
  <c r="AO61" i="1"/>
  <c r="AP61" i="1"/>
  <c r="AJ66" i="1"/>
  <c r="AK66" i="1" s="1"/>
  <c r="P67" i="1"/>
  <c r="Q67" i="1"/>
  <c r="S67" i="1" s="1"/>
  <c r="T67" i="1" s="1"/>
  <c r="AD67" i="1"/>
  <c r="Y50" i="1"/>
  <c r="AD50" i="1"/>
  <c r="K68" i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AB49" i="1"/>
  <c r="AC49" i="1"/>
  <c r="Z49" i="1"/>
  <c r="N68" i="1" l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O68" i="1"/>
  <c r="V93" i="1"/>
  <c r="W92" i="1"/>
  <c r="X92" i="1"/>
  <c r="Y92" i="1" s="1"/>
  <c r="AC91" i="1"/>
  <c r="J70" i="1"/>
  <c r="AB69" i="1"/>
  <c r="AD69" i="1" s="1"/>
  <c r="R68" i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AT73" i="1"/>
  <c r="AA72" i="1"/>
  <c r="BZ61" i="1"/>
  <c r="AR61" i="1"/>
  <c r="AL66" i="1"/>
  <c r="AN66" i="1" s="1"/>
  <c r="AQ66" i="1" s="1"/>
  <c r="AO62" i="1"/>
  <c r="AP62" i="1"/>
  <c r="AM63" i="1"/>
  <c r="AJ67" i="1"/>
  <c r="AK67" i="1" s="1"/>
  <c r="P68" i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Q68" i="1"/>
  <c r="Y49" i="1"/>
  <c r="Y48" i="1"/>
  <c r="AD49" i="1"/>
  <c r="AD68" i="1"/>
  <c r="AB48" i="1"/>
  <c r="AC48" i="1"/>
  <c r="Z48" i="1"/>
  <c r="X93" i="1" l="1"/>
  <c r="Y93" i="1"/>
  <c r="AC92" i="1"/>
  <c r="Z92" i="1"/>
  <c r="V94" i="1"/>
  <c r="Z93" i="1"/>
  <c r="W93" i="1"/>
  <c r="S68" i="1"/>
  <c r="T68" i="1" s="1"/>
  <c r="Q69" i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J71" i="1"/>
  <c r="AB70" i="1"/>
  <c r="AD70" i="1" s="1"/>
  <c r="AA73" i="1"/>
  <c r="AT74" i="1"/>
  <c r="AR62" i="1"/>
  <c r="BZ62" i="1"/>
  <c r="AM64" i="1"/>
  <c r="AP63" i="1"/>
  <c r="AO63" i="1"/>
  <c r="AL67" i="1"/>
  <c r="AN67" i="1" s="1"/>
  <c r="AQ67" i="1" s="1"/>
  <c r="AD48" i="1"/>
  <c r="V95" i="1" l="1"/>
  <c r="W94" i="1"/>
  <c r="X94" i="1"/>
  <c r="Z94" i="1" s="1"/>
  <c r="Y94" i="1"/>
  <c r="AC93" i="1"/>
  <c r="S69" i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T69" i="1"/>
  <c r="AJ69" i="1" s="1"/>
  <c r="AJ68" i="1"/>
  <c r="AK68" i="1" s="1"/>
  <c r="AL68" i="1" s="1"/>
  <c r="AN68" i="1" s="1"/>
  <c r="AQ68" i="1" s="1"/>
  <c r="J72" i="1"/>
  <c r="AB71" i="1"/>
  <c r="AD71" i="1" s="1"/>
  <c r="AT75" i="1"/>
  <c r="AR63" i="1"/>
  <c r="BZ63" i="1"/>
  <c r="AO64" i="1"/>
  <c r="AM65" i="1"/>
  <c r="AP64" i="1"/>
  <c r="X95" i="1" l="1"/>
  <c r="Y95" i="1" s="1"/>
  <c r="AC94" i="1"/>
  <c r="V96" i="1"/>
  <c r="W95" i="1"/>
  <c r="Z95" i="1"/>
  <c r="T70" i="1"/>
  <c r="AJ70" i="1" s="1"/>
  <c r="J73" i="1"/>
  <c r="AB72" i="1"/>
  <c r="AD72" i="1" s="1"/>
  <c r="AL69" i="1"/>
  <c r="AN69" i="1" s="1"/>
  <c r="AT76" i="1"/>
  <c r="AA75" i="1"/>
  <c r="AR64" i="1"/>
  <c r="BZ64" i="1"/>
  <c r="AO65" i="1"/>
  <c r="AP65" i="1"/>
  <c r="AM66" i="1"/>
  <c r="V97" i="1" l="1"/>
  <c r="W96" i="1"/>
  <c r="X96" i="1"/>
  <c r="Z96" i="1" s="1"/>
  <c r="AC95" i="1"/>
  <c r="T71" i="1"/>
  <c r="T72" i="1" s="1"/>
  <c r="J74" i="1"/>
  <c r="AB73" i="1"/>
  <c r="AD73" i="1" s="1"/>
  <c r="AL70" i="1"/>
  <c r="AN70" i="1" s="1"/>
  <c r="AQ70" i="1" s="1"/>
  <c r="AA76" i="1"/>
  <c r="AT77" i="1"/>
  <c r="AQ69" i="1"/>
  <c r="AO66" i="1"/>
  <c r="AM67" i="1"/>
  <c r="AP66" i="1"/>
  <c r="BZ65" i="1"/>
  <c r="AR65" i="1"/>
  <c r="Y96" i="1" l="1"/>
  <c r="X97" i="1"/>
  <c r="Y97" i="1" s="1"/>
  <c r="AC96" i="1"/>
  <c r="V98" i="1"/>
  <c r="W97" i="1"/>
  <c r="AJ71" i="1"/>
  <c r="J75" i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AB74" i="1"/>
  <c r="T73" i="1"/>
  <c r="AJ72" i="1"/>
  <c r="AT78" i="1"/>
  <c r="AA77" i="1"/>
  <c r="AR66" i="1"/>
  <c r="BZ66" i="1"/>
  <c r="AM68" i="1"/>
  <c r="AM69" i="1" s="1"/>
  <c r="AO67" i="1"/>
  <c r="AP67" i="1"/>
  <c r="Z97" i="1" l="1"/>
  <c r="J448" i="1"/>
  <c r="AB76" i="1"/>
  <c r="AD76" i="1" s="1"/>
  <c r="V99" i="1"/>
  <c r="W98" i="1"/>
  <c r="X98" i="1"/>
  <c r="Y98" i="1"/>
  <c r="AC97" i="1"/>
  <c r="AL71" i="1"/>
  <c r="AN71" i="1" s="1"/>
  <c r="AQ71" i="1" s="1"/>
  <c r="AL72" i="1"/>
  <c r="T74" i="1"/>
  <c r="AJ73" i="1"/>
  <c r="AM70" i="1"/>
  <c r="AP69" i="1"/>
  <c r="AO69" i="1"/>
  <c r="AA78" i="1"/>
  <c r="AB77" i="1"/>
  <c r="AD77" i="1" s="1"/>
  <c r="AT79" i="1"/>
  <c r="AR67" i="1"/>
  <c r="BZ67" i="1"/>
  <c r="AP68" i="1"/>
  <c r="AO68" i="1"/>
  <c r="D12" i="1" l="1"/>
  <c r="E12" i="1" s="1"/>
  <c r="X99" i="1"/>
  <c r="Y99" i="1"/>
  <c r="AC98" i="1"/>
  <c r="Z98" i="1"/>
  <c r="V100" i="1"/>
  <c r="Z99" i="1"/>
  <c r="W99" i="1"/>
  <c r="AN72" i="1"/>
  <c r="AQ72" i="1" s="1"/>
  <c r="AV48" i="1"/>
  <c r="AV50" i="1"/>
  <c r="AV49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71" i="1"/>
  <c r="AV72" i="1"/>
  <c r="AV73" i="1"/>
  <c r="AV74" i="1"/>
  <c r="AV75" i="1"/>
  <c r="AV76" i="1"/>
  <c r="AV77" i="1"/>
  <c r="AV78" i="1"/>
  <c r="AL73" i="1"/>
  <c r="AN73" i="1" s="1"/>
  <c r="AQ73" i="1" s="1"/>
  <c r="T75" i="1"/>
  <c r="AJ74" i="1"/>
  <c r="AA79" i="1"/>
  <c r="BZ69" i="1"/>
  <c r="AR69" i="1"/>
  <c r="AM71" i="1"/>
  <c r="AP70" i="1"/>
  <c r="AO70" i="1"/>
  <c r="AB78" i="1"/>
  <c r="AD78" i="1" s="1"/>
  <c r="AT80" i="1"/>
  <c r="AV79" i="1"/>
  <c r="BZ68" i="1"/>
  <c r="AR68" i="1"/>
  <c r="AW78" i="1" l="1"/>
  <c r="BS78" i="1" s="1"/>
  <c r="V101" i="1"/>
  <c r="W100" i="1"/>
  <c r="X100" i="1"/>
  <c r="Y100" i="1" s="1"/>
  <c r="AC99" i="1"/>
  <c r="BJ78" i="1"/>
  <c r="BJ77" i="1"/>
  <c r="AW77" i="1"/>
  <c r="BS77" i="1" s="1"/>
  <c r="AX77" i="1"/>
  <c r="BJ69" i="1"/>
  <c r="AW69" i="1"/>
  <c r="BS69" i="1" s="1"/>
  <c r="AX69" i="1"/>
  <c r="BJ65" i="1"/>
  <c r="AW65" i="1"/>
  <c r="BS65" i="1" s="1"/>
  <c r="AX65" i="1"/>
  <c r="BJ57" i="1"/>
  <c r="AW57" i="1"/>
  <c r="BS57" i="1" s="1"/>
  <c r="AX57" i="1"/>
  <c r="BJ53" i="1"/>
  <c r="AW53" i="1"/>
  <c r="BS53" i="1" s="1"/>
  <c r="AX53" i="1"/>
  <c r="BJ50" i="1"/>
  <c r="AX50" i="1"/>
  <c r="AW50" i="1"/>
  <c r="BS50" i="1" s="1"/>
  <c r="AW73" i="1"/>
  <c r="BS73" i="1" s="1"/>
  <c r="BJ73" i="1"/>
  <c r="AX73" i="1"/>
  <c r="BJ61" i="1"/>
  <c r="AX61" i="1"/>
  <c r="AW61" i="1"/>
  <c r="BS61" i="1" s="1"/>
  <c r="AX78" i="1"/>
  <c r="AY78" i="1" s="1"/>
  <c r="BJ76" i="1"/>
  <c r="AW76" i="1"/>
  <c r="BS76" i="1" s="1"/>
  <c r="AX76" i="1"/>
  <c r="BJ72" i="1"/>
  <c r="AW72" i="1"/>
  <c r="BS72" i="1" s="1"/>
  <c r="AX72" i="1"/>
  <c r="BJ68" i="1"/>
  <c r="AW68" i="1"/>
  <c r="BS68" i="1" s="1"/>
  <c r="AX68" i="1"/>
  <c r="BJ64" i="1"/>
  <c r="AX64" i="1"/>
  <c r="AW64" i="1"/>
  <c r="BS64" i="1" s="1"/>
  <c r="AW60" i="1"/>
  <c r="BS60" i="1" s="1"/>
  <c r="BJ60" i="1"/>
  <c r="AX60" i="1"/>
  <c r="BJ56" i="1"/>
  <c r="AW56" i="1"/>
  <c r="BS56" i="1" s="1"/>
  <c r="AX56" i="1"/>
  <c r="AW52" i="1"/>
  <c r="BS52" i="1" s="1"/>
  <c r="BJ52" i="1"/>
  <c r="AX52" i="1"/>
  <c r="AW48" i="1"/>
  <c r="BS48" i="1" s="1"/>
  <c r="BJ48" i="1"/>
  <c r="AX48" i="1"/>
  <c r="BJ75" i="1"/>
  <c r="AX75" i="1"/>
  <c r="AW75" i="1"/>
  <c r="BS75" i="1" s="1"/>
  <c r="BJ71" i="1"/>
  <c r="AW71" i="1"/>
  <c r="BS71" i="1" s="1"/>
  <c r="AX71" i="1"/>
  <c r="BJ67" i="1"/>
  <c r="AW67" i="1"/>
  <c r="BS67" i="1" s="1"/>
  <c r="AX67" i="1"/>
  <c r="BJ63" i="1"/>
  <c r="AW63" i="1"/>
  <c r="BS63" i="1" s="1"/>
  <c r="AX63" i="1"/>
  <c r="BJ59" i="1"/>
  <c r="AX59" i="1"/>
  <c r="AW59" i="1"/>
  <c r="BS59" i="1" s="1"/>
  <c r="BJ55" i="1"/>
  <c r="AX55" i="1"/>
  <c r="AW55" i="1"/>
  <c r="BS55" i="1" s="1"/>
  <c r="BJ51" i="1"/>
  <c r="AW51" i="1"/>
  <c r="BS51" i="1" s="1"/>
  <c r="AX51" i="1"/>
  <c r="W74" i="1"/>
  <c r="W75" i="1"/>
  <c r="Z74" i="1"/>
  <c r="AC74" i="1"/>
  <c r="AA74" i="1"/>
  <c r="AD74" i="1" s="1"/>
  <c r="BJ74" i="1"/>
  <c r="AX74" i="1"/>
  <c r="AW74" i="1"/>
  <c r="BS74" i="1" s="1"/>
  <c r="AX70" i="1"/>
  <c r="BJ70" i="1"/>
  <c r="AW70" i="1"/>
  <c r="BS70" i="1" s="1"/>
  <c r="BJ66" i="1"/>
  <c r="AW66" i="1"/>
  <c r="BS66" i="1" s="1"/>
  <c r="AX66" i="1"/>
  <c r="BJ62" i="1"/>
  <c r="AW62" i="1"/>
  <c r="BS62" i="1" s="1"/>
  <c r="AX62" i="1"/>
  <c r="BJ58" i="1"/>
  <c r="AX58" i="1"/>
  <c r="AW58" i="1"/>
  <c r="BS58" i="1" s="1"/>
  <c r="BJ54" i="1"/>
  <c r="AW54" i="1"/>
  <c r="BS54" i="1" s="1"/>
  <c r="AX54" i="1"/>
  <c r="BJ49" i="1"/>
  <c r="AW49" i="1"/>
  <c r="BS49" i="1" s="1"/>
  <c r="AX49" i="1"/>
  <c r="AC75" i="1"/>
  <c r="Y76" i="1"/>
  <c r="Y75" i="1"/>
  <c r="Z75" i="1"/>
  <c r="AB75" i="1"/>
  <c r="AD75" i="1" s="1"/>
  <c r="AL74" i="1"/>
  <c r="AN74" i="1" s="1"/>
  <c r="AQ74" i="1" s="1"/>
  <c r="T76" i="1"/>
  <c r="AJ75" i="1"/>
  <c r="AA80" i="1"/>
  <c r="AB79" i="1"/>
  <c r="AD79" i="1" s="1"/>
  <c r="AR70" i="1"/>
  <c r="BZ70" i="1"/>
  <c r="BJ79" i="1"/>
  <c r="AX79" i="1"/>
  <c r="AW79" i="1"/>
  <c r="BS79" i="1" s="1"/>
  <c r="AM72" i="1"/>
  <c r="AP71" i="1"/>
  <c r="AO71" i="1"/>
  <c r="AT81" i="1"/>
  <c r="AV81" i="1" s="1"/>
  <c r="AV80" i="1"/>
  <c r="AX81" i="1" l="1"/>
  <c r="AY81" i="1" s="1"/>
  <c r="X101" i="1"/>
  <c r="Y101" i="1"/>
  <c r="AC100" i="1"/>
  <c r="BD78" i="1"/>
  <c r="Z100" i="1"/>
  <c r="V102" i="1"/>
  <c r="Z101" i="1"/>
  <c r="W101" i="1"/>
  <c r="BD49" i="1"/>
  <c r="AY49" i="1"/>
  <c r="AY66" i="1"/>
  <c r="AZ66" i="1" s="1"/>
  <c r="BA66" i="1" s="1"/>
  <c r="BB66" i="1" s="1"/>
  <c r="BF66" i="1" s="1"/>
  <c r="BD66" i="1"/>
  <c r="BD60" i="1"/>
  <c r="AY60" i="1"/>
  <c r="AZ60" i="1" s="1"/>
  <c r="BA60" i="1" s="1"/>
  <c r="BB60" i="1" s="1"/>
  <c r="BF60" i="1" s="1"/>
  <c r="AY64" i="1"/>
  <c r="AZ64" i="1" s="1"/>
  <c r="BA64" i="1" s="1"/>
  <c r="BB64" i="1" s="1"/>
  <c r="BF64" i="1" s="1"/>
  <c r="BD64" i="1"/>
  <c r="AY76" i="1"/>
  <c r="AZ76" i="1" s="1"/>
  <c r="BB76" i="1" s="1"/>
  <c r="BD76" i="1"/>
  <c r="AY57" i="1"/>
  <c r="AZ57" i="1" s="1"/>
  <c r="BA57" i="1" s="1"/>
  <c r="BB57" i="1" s="1"/>
  <c r="BF57" i="1" s="1"/>
  <c r="BD57" i="1"/>
  <c r="AY62" i="1"/>
  <c r="AZ62" i="1" s="1"/>
  <c r="BA62" i="1" s="1"/>
  <c r="BB62" i="1" s="1"/>
  <c r="BF62" i="1" s="1"/>
  <c r="BD62" i="1"/>
  <c r="AY70" i="1"/>
  <c r="AZ70" i="1" s="1"/>
  <c r="BB70" i="1" s="1"/>
  <c r="BF70" i="1" s="1"/>
  <c r="BD70" i="1"/>
  <c r="AY59" i="1"/>
  <c r="AZ59" i="1" s="1"/>
  <c r="BA59" i="1" s="1"/>
  <c r="BB59" i="1" s="1"/>
  <c r="BF59" i="1" s="1"/>
  <c r="BD59" i="1"/>
  <c r="AY71" i="1"/>
  <c r="AZ71" i="1" s="1"/>
  <c r="BB71" i="1" s="1"/>
  <c r="BF71" i="1" s="1"/>
  <c r="BD71" i="1"/>
  <c r="BD75" i="1"/>
  <c r="AY75" i="1"/>
  <c r="AZ75" i="1" s="1"/>
  <c r="BB75" i="1" s="1"/>
  <c r="BF75" i="1" s="1"/>
  <c r="AY56" i="1"/>
  <c r="AZ56" i="1" s="1"/>
  <c r="BA56" i="1" s="1"/>
  <c r="BB56" i="1" s="1"/>
  <c r="BF56" i="1" s="1"/>
  <c r="BD56" i="1"/>
  <c r="AY72" i="1"/>
  <c r="AZ72" i="1" s="1"/>
  <c r="BB72" i="1" s="1"/>
  <c r="BF72" i="1" s="1"/>
  <c r="BD72" i="1"/>
  <c r="AY61" i="1"/>
  <c r="AZ61" i="1" s="1"/>
  <c r="BA61" i="1" s="1"/>
  <c r="BB61" i="1" s="1"/>
  <c r="BF61" i="1" s="1"/>
  <c r="BD61" i="1"/>
  <c r="AY53" i="1"/>
  <c r="AZ53" i="1" s="1"/>
  <c r="BA53" i="1" s="1"/>
  <c r="BB53" i="1" s="1"/>
  <c r="BD53" i="1"/>
  <c r="AY77" i="1"/>
  <c r="BD77" i="1"/>
  <c r="BD51" i="1"/>
  <c r="AY51" i="1"/>
  <c r="AZ51" i="1" s="1"/>
  <c r="BA51" i="1" s="1"/>
  <c r="BB51" i="1" s="1"/>
  <c r="BF51" i="1" s="1"/>
  <c r="AY55" i="1"/>
  <c r="AZ55" i="1" s="1"/>
  <c r="BA55" i="1" s="1"/>
  <c r="BB55" i="1" s="1"/>
  <c r="BF55" i="1" s="1"/>
  <c r="BD55" i="1"/>
  <c r="AY67" i="1"/>
  <c r="AZ67" i="1" s="1"/>
  <c r="BA67" i="1" s="1"/>
  <c r="BB67" i="1" s="1"/>
  <c r="BF67" i="1" s="1"/>
  <c r="BD67" i="1"/>
  <c r="BD52" i="1"/>
  <c r="AY52" i="1"/>
  <c r="AZ52" i="1" s="1"/>
  <c r="BA52" i="1" s="1"/>
  <c r="BB52" i="1" s="1"/>
  <c r="AY68" i="1"/>
  <c r="AZ68" i="1" s="1"/>
  <c r="BA68" i="1" s="1"/>
  <c r="BB68" i="1" s="1"/>
  <c r="BF68" i="1" s="1"/>
  <c r="BD68" i="1"/>
  <c r="BD69" i="1"/>
  <c r="AY69" i="1"/>
  <c r="AZ69" i="1" s="1"/>
  <c r="BB69" i="1" s="1"/>
  <c r="BF69" i="1" s="1"/>
  <c r="BD54" i="1"/>
  <c r="AY54" i="1"/>
  <c r="AZ54" i="1" s="1"/>
  <c r="BA54" i="1" s="1"/>
  <c r="BB54" i="1" s="1"/>
  <c r="BF54" i="1" s="1"/>
  <c r="BD58" i="1"/>
  <c r="AY58" i="1"/>
  <c r="AZ58" i="1" s="1"/>
  <c r="BA58" i="1" s="1"/>
  <c r="BB58" i="1" s="1"/>
  <c r="BF58" i="1" s="1"/>
  <c r="AY74" i="1"/>
  <c r="AZ74" i="1" s="1"/>
  <c r="BB74" i="1" s="1"/>
  <c r="BF74" i="1" s="1"/>
  <c r="BD74" i="1"/>
  <c r="AY63" i="1"/>
  <c r="AZ63" i="1" s="1"/>
  <c r="BA63" i="1" s="1"/>
  <c r="BB63" i="1" s="1"/>
  <c r="BF63" i="1" s="1"/>
  <c r="BD63" i="1"/>
  <c r="AY48" i="1"/>
  <c r="AZ48" i="1" s="1"/>
  <c r="BA48" i="1" s="1"/>
  <c r="BB48" i="1" s="1"/>
  <c r="BD48" i="1"/>
  <c r="AY73" i="1"/>
  <c r="AZ73" i="1" s="1"/>
  <c r="BB73" i="1" s="1"/>
  <c r="BF73" i="1" s="1"/>
  <c r="BD73" i="1"/>
  <c r="BD50" i="1"/>
  <c r="AY50" i="1"/>
  <c r="AZ50" i="1" s="1"/>
  <c r="BA50" i="1" s="1"/>
  <c r="BB50" i="1" s="1"/>
  <c r="BF50" i="1" s="1"/>
  <c r="AY65" i="1"/>
  <c r="AZ65" i="1" s="1"/>
  <c r="BA65" i="1" s="1"/>
  <c r="BB65" i="1" s="1"/>
  <c r="BF65" i="1" s="1"/>
  <c r="BD65" i="1"/>
  <c r="AL75" i="1"/>
  <c r="AN75" i="1" s="1"/>
  <c r="AQ75" i="1" s="1"/>
  <c r="T77" i="1"/>
  <c r="AJ76" i="1"/>
  <c r="BD79" i="1"/>
  <c r="AY79" i="1"/>
  <c r="AT82" i="1"/>
  <c r="BZ71" i="1"/>
  <c r="AR71" i="1"/>
  <c r="AB80" i="1"/>
  <c r="AD80" i="1" s="1"/>
  <c r="AM73" i="1"/>
  <c r="AP72" i="1"/>
  <c r="AO72" i="1"/>
  <c r="AA81" i="1"/>
  <c r="AW80" i="1"/>
  <c r="BS80" i="1" s="1"/>
  <c r="BJ80" i="1"/>
  <c r="AX80" i="1"/>
  <c r="AY80" i="1" l="1"/>
  <c r="BC69" i="1"/>
  <c r="BE69" i="1" s="1"/>
  <c r="V103" i="1"/>
  <c r="W102" i="1"/>
  <c r="X102" i="1"/>
  <c r="Y102" i="1" s="1"/>
  <c r="AC101" i="1"/>
  <c r="BC48" i="1"/>
  <c r="BC75" i="1"/>
  <c r="BE75" i="1" s="1"/>
  <c r="BC62" i="1"/>
  <c r="BE62" i="1" s="1"/>
  <c r="BC61" i="1"/>
  <c r="BE61" i="1" s="1"/>
  <c r="BC73" i="1"/>
  <c r="BE73" i="1" s="1"/>
  <c r="BC50" i="1"/>
  <c r="BE50" i="1" s="1"/>
  <c r="BC51" i="1"/>
  <c r="BE51" i="1" s="1"/>
  <c r="BC70" i="1"/>
  <c r="BE70" i="1" s="1"/>
  <c r="BC58" i="1"/>
  <c r="BE58" i="1" s="1"/>
  <c r="BC64" i="1"/>
  <c r="BE64" i="1" s="1"/>
  <c r="BF76" i="1"/>
  <c r="BC76" i="1"/>
  <c r="BE76" i="1" s="1"/>
  <c r="BC52" i="1"/>
  <c r="BE52" i="1" s="1"/>
  <c r="BF52" i="1"/>
  <c r="BG48" i="1"/>
  <c r="BF48" i="1"/>
  <c r="BC74" i="1"/>
  <c r="BE74" i="1" s="1"/>
  <c r="BC68" i="1"/>
  <c r="BE68" i="1" s="1"/>
  <c r="BC55" i="1"/>
  <c r="BE55" i="1" s="1"/>
  <c r="BC56" i="1"/>
  <c r="BE56" i="1" s="1"/>
  <c r="BC59" i="1"/>
  <c r="BE59" i="1" s="1"/>
  <c r="BC66" i="1"/>
  <c r="BE66" i="1" s="1"/>
  <c r="AZ49" i="1"/>
  <c r="BA49" i="1" s="1"/>
  <c r="BB49" i="1" s="1"/>
  <c r="BG68" i="1" s="1"/>
  <c r="BC65" i="1"/>
  <c r="BE65" i="1" s="1"/>
  <c r="BC63" i="1"/>
  <c r="BE63" i="1" s="1"/>
  <c r="BC67" i="1"/>
  <c r="BE67" i="1" s="1"/>
  <c r="BC53" i="1"/>
  <c r="BE53" i="1" s="1"/>
  <c r="BF53" i="1"/>
  <c r="BC72" i="1"/>
  <c r="BE72" i="1" s="1"/>
  <c r="BC71" i="1"/>
  <c r="BE71" i="1" s="1"/>
  <c r="BC57" i="1"/>
  <c r="BE57" i="1" s="1"/>
  <c r="BC60" i="1"/>
  <c r="BE60" i="1" s="1"/>
  <c r="BC54" i="1"/>
  <c r="BE54" i="1" s="1"/>
  <c r="T78" i="1"/>
  <c r="AZ78" i="1" s="1"/>
  <c r="BB78" i="1" s="1"/>
  <c r="BC78" i="1" s="1"/>
  <c r="AJ77" i="1"/>
  <c r="AZ77" i="1"/>
  <c r="BB77" i="1" s="1"/>
  <c r="AL76" i="1"/>
  <c r="AB81" i="1"/>
  <c r="AD81" i="1" s="1"/>
  <c r="BZ72" i="1"/>
  <c r="AR72" i="1"/>
  <c r="BJ81" i="1"/>
  <c r="AW81" i="1"/>
  <c r="BS81" i="1" s="1"/>
  <c r="BD80" i="1"/>
  <c r="AP73" i="1"/>
  <c r="AM74" i="1"/>
  <c r="AO73" i="1"/>
  <c r="AV82" i="1"/>
  <c r="AT83" i="1"/>
  <c r="AA82" i="1"/>
  <c r="BE48" i="1" l="1"/>
  <c r="X103" i="1"/>
  <c r="Z103" i="1" s="1"/>
  <c r="Y103" i="1"/>
  <c r="AC102" i="1"/>
  <c r="Z102" i="1"/>
  <c r="V104" i="1"/>
  <c r="W103" i="1"/>
  <c r="BH48" i="1"/>
  <c r="BM48" i="1" s="1"/>
  <c r="BF49" i="1"/>
  <c r="BG75" i="1"/>
  <c r="BC49" i="1"/>
  <c r="BH69" i="1" s="1"/>
  <c r="BM69" i="1" s="1"/>
  <c r="BG76" i="1"/>
  <c r="BG51" i="1"/>
  <c r="BG55" i="1"/>
  <c r="BG59" i="1"/>
  <c r="BG63" i="1"/>
  <c r="BG67" i="1"/>
  <c r="BG71" i="1"/>
  <c r="BG49" i="1"/>
  <c r="BG56" i="1"/>
  <c r="BG60" i="1"/>
  <c r="BG64" i="1"/>
  <c r="BG72" i="1"/>
  <c r="BG52" i="1"/>
  <c r="BX52" i="1" s="1"/>
  <c r="BG53" i="1"/>
  <c r="BG57" i="1"/>
  <c r="BG61" i="1"/>
  <c r="BG65" i="1"/>
  <c r="BG69" i="1"/>
  <c r="BG73" i="1"/>
  <c r="BG50" i="1"/>
  <c r="BG54" i="1"/>
  <c r="BG58" i="1"/>
  <c r="BG62" i="1"/>
  <c r="BG66" i="1"/>
  <c r="BG70" i="1"/>
  <c r="BG74" i="1"/>
  <c r="BK48" i="1"/>
  <c r="BN48" i="1"/>
  <c r="BX48" i="1"/>
  <c r="BF78" i="1"/>
  <c r="BG78" i="1"/>
  <c r="BK78" i="1" s="1"/>
  <c r="BC77" i="1"/>
  <c r="BF77" i="1"/>
  <c r="BG77" i="1"/>
  <c r="AN76" i="1"/>
  <c r="AL77" i="1"/>
  <c r="AN77" i="1" s="1"/>
  <c r="AQ77" i="1" s="1"/>
  <c r="T79" i="1"/>
  <c r="AZ79" i="1" s="1"/>
  <c r="BB79" i="1" s="1"/>
  <c r="BF79" i="1" s="1"/>
  <c r="AJ78" i="1"/>
  <c r="AB82" i="1"/>
  <c r="AD82" i="1" s="1"/>
  <c r="AA83" i="1"/>
  <c r="AM75" i="1"/>
  <c r="AP74" i="1"/>
  <c r="AO74" i="1"/>
  <c r="BZ73" i="1"/>
  <c r="AR73" i="1"/>
  <c r="BE78" i="1"/>
  <c r="BJ82" i="1"/>
  <c r="AX82" i="1"/>
  <c r="AW82" i="1"/>
  <c r="BS82" i="1" s="1"/>
  <c r="AT84" i="1"/>
  <c r="AV83" i="1"/>
  <c r="BD81" i="1"/>
  <c r="BH68" i="1" l="1"/>
  <c r="BM68" i="1" s="1"/>
  <c r="V105" i="1"/>
  <c r="W104" i="1"/>
  <c r="X104" i="1"/>
  <c r="Y104" i="1"/>
  <c r="AC103" i="1"/>
  <c r="BW48" i="1"/>
  <c r="BI48" i="1"/>
  <c r="BL48" i="1"/>
  <c r="BK66" i="1"/>
  <c r="BX66" i="1"/>
  <c r="BN66" i="1"/>
  <c r="BK72" i="1"/>
  <c r="BN72" i="1"/>
  <c r="BX72" i="1"/>
  <c r="BK76" i="1"/>
  <c r="BN76" i="1"/>
  <c r="BU48" i="1"/>
  <c r="BQ48" i="1"/>
  <c r="BN73" i="1"/>
  <c r="BK73" i="1"/>
  <c r="BX73" i="1"/>
  <c r="BK57" i="1"/>
  <c r="BN57" i="1"/>
  <c r="BX57" i="1"/>
  <c r="BK68" i="1"/>
  <c r="BX68" i="1"/>
  <c r="BN68" i="1"/>
  <c r="BK49" i="1"/>
  <c r="BN49" i="1"/>
  <c r="BX49" i="1"/>
  <c r="BK59" i="1"/>
  <c r="BN59" i="1"/>
  <c r="BX59" i="1"/>
  <c r="BE49" i="1"/>
  <c r="BH50" i="1"/>
  <c r="BI50" i="1" s="1"/>
  <c r="BH53" i="1"/>
  <c r="BH57" i="1"/>
  <c r="BI57" i="1" s="1"/>
  <c r="BH61" i="1"/>
  <c r="BI61" i="1" s="1"/>
  <c r="BH65" i="1"/>
  <c r="BH73" i="1"/>
  <c r="BH76" i="1"/>
  <c r="BH49" i="1"/>
  <c r="BH58" i="1"/>
  <c r="BI58" i="1" s="1"/>
  <c r="BH66" i="1"/>
  <c r="BI66" i="1" s="1"/>
  <c r="BH74" i="1"/>
  <c r="BH54" i="1"/>
  <c r="BI54" i="1" s="1"/>
  <c r="BH62" i="1"/>
  <c r="BI62" i="1" s="1"/>
  <c r="BH70" i="1"/>
  <c r="BI70" i="1" s="1"/>
  <c r="BH75" i="1"/>
  <c r="BW75" i="1" s="1"/>
  <c r="BH52" i="1"/>
  <c r="BI52" i="1" s="1"/>
  <c r="BH55" i="1"/>
  <c r="BI55" i="1" s="1"/>
  <c r="BH59" i="1"/>
  <c r="BH63" i="1"/>
  <c r="BI63" i="1" s="1"/>
  <c r="BH67" i="1"/>
  <c r="BH72" i="1"/>
  <c r="BI72" i="1" s="1"/>
  <c r="BH51" i="1"/>
  <c r="BI51" i="1" s="1"/>
  <c r="BH56" i="1"/>
  <c r="BH60" i="1"/>
  <c r="BH64" i="1"/>
  <c r="BI64" i="1" s="1"/>
  <c r="BH71" i="1"/>
  <c r="BI71" i="1" s="1"/>
  <c r="BH78" i="1"/>
  <c r="BM78" i="1" s="1"/>
  <c r="BK74" i="1"/>
  <c r="BN74" i="1"/>
  <c r="BX74" i="1"/>
  <c r="BK58" i="1"/>
  <c r="BX58" i="1"/>
  <c r="BN58" i="1"/>
  <c r="BN69" i="1"/>
  <c r="BX69" i="1"/>
  <c r="BK69" i="1"/>
  <c r="BN53" i="1"/>
  <c r="BX53" i="1"/>
  <c r="BK53" i="1"/>
  <c r="BK64" i="1"/>
  <c r="BX64" i="1"/>
  <c r="BN64" i="1"/>
  <c r="BK71" i="1"/>
  <c r="BN71" i="1"/>
  <c r="BX71" i="1"/>
  <c r="BK55" i="1"/>
  <c r="BN55" i="1"/>
  <c r="BX55" i="1"/>
  <c r="BK75" i="1"/>
  <c r="BN75" i="1"/>
  <c r="BX75" i="1"/>
  <c r="BN50" i="1"/>
  <c r="BK50" i="1"/>
  <c r="BX50" i="1"/>
  <c r="BN61" i="1"/>
  <c r="BK61" i="1"/>
  <c r="BX61" i="1"/>
  <c r="BK56" i="1"/>
  <c r="BX56" i="1"/>
  <c r="BN56" i="1"/>
  <c r="BK63" i="1"/>
  <c r="BX63" i="1"/>
  <c r="BN63" i="1"/>
  <c r="BO48" i="1"/>
  <c r="BY48" i="1"/>
  <c r="BV48" i="1"/>
  <c r="BR48" i="1"/>
  <c r="BK62" i="1"/>
  <c r="BX62" i="1"/>
  <c r="BN62" i="1"/>
  <c r="BX70" i="1"/>
  <c r="BN70" i="1"/>
  <c r="BK70" i="1"/>
  <c r="BK54" i="1"/>
  <c r="BN54" i="1"/>
  <c r="BX54" i="1"/>
  <c r="BK65" i="1"/>
  <c r="BX65" i="1"/>
  <c r="BN65" i="1"/>
  <c r="BK52" i="1"/>
  <c r="BN52" i="1"/>
  <c r="BK60" i="1"/>
  <c r="BN60" i="1"/>
  <c r="BX60" i="1"/>
  <c r="BK67" i="1"/>
  <c r="BX67" i="1"/>
  <c r="BN67" i="1"/>
  <c r="BN51" i="1"/>
  <c r="BK51" i="1"/>
  <c r="BX51" i="1"/>
  <c r="BN78" i="1"/>
  <c r="BE77" i="1"/>
  <c r="BH77" i="1"/>
  <c r="BK77" i="1"/>
  <c r="BN77" i="1"/>
  <c r="BX77" i="1"/>
  <c r="T80" i="1"/>
  <c r="AJ79" i="1"/>
  <c r="BC79" i="1"/>
  <c r="BH79" i="1" s="1"/>
  <c r="AL78" i="1"/>
  <c r="AN78" i="1" s="1"/>
  <c r="BG79" i="1"/>
  <c r="BN79" i="1" s="1"/>
  <c r="AQ76" i="1"/>
  <c r="BX76" i="1"/>
  <c r="AM76" i="1"/>
  <c r="AP75" i="1"/>
  <c r="AO75" i="1"/>
  <c r="AR74" i="1"/>
  <c r="BZ74" i="1"/>
  <c r="AB83" i="1"/>
  <c r="AD83" i="1" s="1"/>
  <c r="BJ83" i="1"/>
  <c r="AW83" i="1"/>
  <c r="BS83" i="1" s="1"/>
  <c r="AX83" i="1"/>
  <c r="AA84" i="1"/>
  <c r="AV84" i="1"/>
  <c r="AT85" i="1"/>
  <c r="BD82" i="1"/>
  <c r="AY82" i="1"/>
  <c r="X105" i="1" l="1"/>
  <c r="Z105" i="1" s="1"/>
  <c r="Y105" i="1"/>
  <c r="AC104" i="1"/>
  <c r="Z104" i="1"/>
  <c r="V106" i="1"/>
  <c r="W105" i="1"/>
  <c r="BI68" i="1"/>
  <c r="BI78" i="1"/>
  <c r="BL78" i="1"/>
  <c r="BR69" i="1"/>
  <c r="BV69" i="1"/>
  <c r="BI67" i="1"/>
  <c r="BL67" i="1"/>
  <c r="BM67" i="1"/>
  <c r="BO67" i="1" s="1"/>
  <c r="BW67" i="1"/>
  <c r="BL65" i="1"/>
  <c r="BM65" i="1"/>
  <c r="BO65" i="1" s="1"/>
  <c r="BW65" i="1"/>
  <c r="BV59" i="1"/>
  <c r="BR59" i="1"/>
  <c r="BI65" i="1"/>
  <c r="BV56" i="1"/>
  <c r="BR56" i="1"/>
  <c r="BR75" i="1"/>
  <c r="BV75" i="1"/>
  <c r="BR55" i="1"/>
  <c r="BV55" i="1"/>
  <c r="BR71" i="1"/>
  <c r="BV71" i="1"/>
  <c r="BV53" i="1"/>
  <c r="BR53" i="1"/>
  <c r="BL71" i="1"/>
  <c r="BM71" i="1"/>
  <c r="BO71" i="1" s="1"/>
  <c r="BW71" i="1"/>
  <c r="BI56" i="1"/>
  <c r="BM56" i="1"/>
  <c r="BL56" i="1"/>
  <c r="BW56" i="1"/>
  <c r="BL63" i="1"/>
  <c r="BM63" i="1"/>
  <c r="BY63" i="1" s="1"/>
  <c r="BW63" i="1"/>
  <c r="BI75" i="1"/>
  <c r="BL75" i="1"/>
  <c r="BM75" i="1"/>
  <c r="BU75" i="1" s="1"/>
  <c r="BI74" i="1"/>
  <c r="BM74" i="1"/>
  <c r="BO74" i="1" s="1"/>
  <c r="BL74" i="1"/>
  <c r="BW74" i="1"/>
  <c r="BI76" i="1"/>
  <c r="BL76" i="1"/>
  <c r="BM76" i="1"/>
  <c r="BM61" i="1"/>
  <c r="BY61" i="1" s="1"/>
  <c r="BL61" i="1"/>
  <c r="BW61" i="1"/>
  <c r="BV66" i="1"/>
  <c r="BR66" i="1"/>
  <c r="BI60" i="1"/>
  <c r="BL60" i="1"/>
  <c r="BM60" i="1"/>
  <c r="BO60" i="1" s="1"/>
  <c r="BW60" i="1"/>
  <c r="BM52" i="1"/>
  <c r="BL52" i="1"/>
  <c r="BW52" i="1"/>
  <c r="BI49" i="1"/>
  <c r="BW49" i="1"/>
  <c r="BM49" i="1"/>
  <c r="BY49" i="1" s="1"/>
  <c r="BL49" i="1"/>
  <c r="BL50" i="1"/>
  <c r="BM50" i="1"/>
  <c r="BO50" i="1" s="1"/>
  <c r="BW50" i="1"/>
  <c r="BV51" i="1"/>
  <c r="BR51" i="1"/>
  <c r="BR52" i="1"/>
  <c r="BV52" i="1"/>
  <c r="BV65" i="1"/>
  <c r="BR65" i="1"/>
  <c r="BV62" i="1"/>
  <c r="BR62" i="1"/>
  <c r="BR63" i="1"/>
  <c r="BV63" i="1"/>
  <c r="BV58" i="1"/>
  <c r="BR58" i="1"/>
  <c r="BV74" i="1"/>
  <c r="BR74" i="1"/>
  <c r="D16" i="1"/>
  <c r="BL68" i="1"/>
  <c r="BW68" i="1"/>
  <c r="BL51" i="1"/>
  <c r="BM51" i="1"/>
  <c r="BW51" i="1"/>
  <c r="BL59" i="1"/>
  <c r="BM59" i="1"/>
  <c r="BW59" i="1"/>
  <c r="BL70" i="1"/>
  <c r="BM70" i="1"/>
  <c r="BO70" i="1" s="1"/>
  <c r="BW70" i="1"/>
  <c r="BL66" i="1"/>
  <c r="BM66" i="1"/>
  <c r="BY66" i="1" s="1"/>
  <c r="BW66" i="1"/>
  <c r="BI73" i="1"/>
  <c r="BM73" i="1"/>
  <c r="BO73" i="1" s="1"/>
  <c r="BL73" i="1"/>
  <c r="BW73" i="1"/>
  <c r="BL57" i="1"/>
  <c r="BM57" i="1"/>
  <c r="BW57" i="1"/>
  <c r="BI59" i="1"/>
  <c r="BR68" i="1"/>
  <c r="BV68" i="1"/>
  <c r="BV72" i="1"/>
  <c r="BR72" i="1"/>
  <c r="BR64" i="1"/>
  <c r="BV64" i="1"/>
  <c r="BL54" i="1"/>
  <c r="BM54" i="1"/>
  <c r="BY54" i="1" s="1"/>
  <c r="BW54" i="1"/>
  <c r="BR67" i="1"/>
  <c r="BV67" i="1"/>
  <c r="BV60" i="1"/>
  <c r="BR60" i="1"/>
  <c r="BR54" i="1"/>
  <c r="BV54" i="1"/>
  <c r="BV70" i="1"/>
  <c r="BR70" i="1"/>
  <c r="BR61" i="1"/>
  <c r="BV61" i="1"/>
  <c r="BV50" i="1"/>
  <c r="BR50" i="1"/>
  <c r="BL64" i="1"/>
  <c r="BM64" i="1"/>
  <c r="BW64" i="1"/>
  <c r="BL72" i="1"/>
  <c r="BM72" i="1"/>
  <c r="BY72" i="1" s="1"/>
  <c r="BW72" i="1"/>
  <c r="BL55" i="1"/>
  <c r="BM55" i="1"/>
  <c r="BW55" i="1"/>
  <c r="BL62" i="1"/>
  <c r="BM62" i="1"/>
  <c r="BW62" i="1"/>
  <c r="BM58" i="1"/>
  <c r="BL58" i="1"/>
  <c r="BW58" i="1"/>
  <c r="BI69" i="1"/>
  <c r="BL69" i="1"/>
  <c r="BW69" i="1"/>
  <c r="BI53" i="1"/>
  <c r="BM53" i="1"/>
  <c r="BL53" i="1"/>
  <c r="BW53" i="1"/>
  <c r="BV49" i="1"/>
  <c r="BR49" i="1"/>
  <c r="BV57" i="1"/>
  <c r="BR57" i="1"/>
  <c r="BV73" i="1"/>
  <c r="BR73" i="1"/>
  <c r="BE79" i="1"/>
  <c r="BK79" i="1"/>
  <c r="T81" i="1"/>
  <c r="AJ80" i="1"/>
  <c r="AL79" i="1"/>
  <c r="AN79" i="1" s="1"/>
  <c r="BR77" i="1"/>
  <c r="BV77" i="1"/>
  <c r="AZ80" i="1"/>
  <c r="BB80" i="1" s="1"/>
  <c r="BI77" i="1"/>
  <c r="BL77" i="1"/>
  <c r="BM77" i="1"/>
  <c r="BY77" i="1" s="1"/>
  <c r="BR76" i="1"/>
  <c r="BV76" i="1"/>
  <c r="BX78" i="1"/>
  <c r="AQ78" i="1"/>
  <c r="AA85" i="1"/>
  <c r="BD83" i="1"/>
  <c r="AY83" i="1"/>
  <c r="BL79" i="1"/>
  <c r="BM79" i="1"/>
  <c r="BY78" i="1"/>
  <c r="AX84" i="1"/>
  <c r="AW84" i="1"/>
  <c r="BS84" i="1" s="1"/>
  <c r="BJ84" i="1"/>
  <c r="AB84" i="1"/>
  <c r="AD84" i="1" s="1"/>
  <c r="BO78" i="1"/>
  <c r="BZ75" i="1"/>
  <c r="AR75" i="1"/>
  <c r="BI79" i="1"/>
  <c r="AV85" i="1"/>
  <c r="AT86" i="1"/>
  <c r="AP76" i="1"/>
  <c r="AM77" i="1"/>
  <c r="AO76" i="1"/>
  <c r="BW76" i="1"/>
  <c r="BF80" i="1" l="1"/>
  <c r="BC80" i="1"/>
  <c r="BB81" i="1"/>
  <c r="AZ81" i="1"/>
  <c r="V107" i="1"/>
  <c r="W106" i="1"/>
  <c r="X106" i="1"/>
  <c r="Y106" i="1"/>
  <c r="AC105" i="1"/>
  <c r="BQ75" i="1"/>
  <c r="BO61" i="1"/>
  <c r="BO68" i="1"/>
  <c r="BY68" i="1"/>
  <c r="BY71" i="1"/>
  <c r="BO69" i="1"/>
  <c r="BQ69" i="1"/>
  <c r="BU69" i="1"/>
  <c r="BO64" i="1"/>
  <c r="BU64" i="1"/>
  <c r="BQ64" i="1"/>
  <c r="BY64" i="1"/>
  <c r="BO57" i="1"/>
  <c r="BU57" i="1"/>
  <c r="BQ57" i="1"/>
  <c r="BY73" i="1"/>
  <c r="BQ73" i="1"/>
  <c r="BU73" i="1"/>
  <c r="BO51" i="1"/>
  <c r="BQ51" i="1"/>
  <c r="BU51" i="1"/>
  <c r="E16" i="1"/>
  <c r="BQ68" i="1"/>
  <c r="BU68" i="1"/>
  <c r="BY51" i="1"/>
  <c r="BY50" i="1"/>
  <c r="BU50" i="1"/>
  <c r="BQ50" i="1"/>
  <c r="BO52" i="1"/>
  <c r="BU52" i="1"/>
  <c r="BQ52" i="1"/>
  <c r="BQ74" i="1"/>
  <c r="BU74" i="1"/>
  <c r="BY57" i="1"/>
  <c r="BO53" i="1"/>
  <c r="BQ53" i="1"/>
  <c r="BU53" i="1"/>
  <c r="BO58" i="1"/>
  <c r="BQ58" i="1"/>
  <c r="BU58" i="1"/>
  <c r="BO72" i="1"/>
  <c r="BU72" i="1"/>
  <c r="BQ72" i="1"/>
  <c r="BY59" i="1"/>
  <c r="BQ59" i="1"/>
  <c r="BU59" i="1"/>
  <c r="BY74" i="1"/>
  <c r="BY58" i="1"/>
  <c r="BY52" i="1"/>
  <c r="BQ71" i="1"/>
  <c r="BU71" i="1"/>
  <c r="BY69" i="1"/>
  <c r="BY55" i="1"/>
  <c r="BQ55" i="1"/>
  <c r="BU55" i="1"/>
  <c r="BO54" i="1"/>
  <c r="BU54" i="1"/>
  <c r="BQ54" i="1"/>
  <c r="BY70" i="1"/>
  <c r="BQ70" i="1"/>
  <c r="BU70" i="1"/>
  <c r="BY60" i="1"/>
  <c r="BU60" i="1"/>
  <c r="BQ60" i="1"/>
  <c r="BQ61" i="1"/>
  <c r="BU61" i="1"/>
  <c r="BY75" i="1"/>
  <c r="BO75" i="1"/>
  <c r="BO63" i="1"/>
  <c r="BU63" i="1"/>
  <c r="BQ63" i="1"/>
  <c r="BY56" i="1"/>
  <c r="BQ56" i="1"/>
  <c r="BU56" i="1"/>
  <c r="BO55" i="1"/>
  <c r="BY67" i="1"/>
  <c r="BQ67" i="1"/>
  <c r="BU67" i="1"/>
  <c r="BY62" i="1"/>
  <c r="BU62" i="1"/>
  <c r="BQ62" i="1"/>
  <c r="BO66" i="1"/>
  <c r="BQ66" i="1"/>
  <c r="BU66" i="1"/>
  <c r="BO62" i="1"/>
  <c r="BO49" i="1"/>
  <c r="BQ49" i="1"/>
  <c r="BU49" i="1"/>
  <c r="BO76" i="1"/>
  <c r="BY76" i="1"/>
  <c r="BY53" i="1"/>
  <c r="BO56" i="1"/>
  <c r="BO59" i="1"/>
  <c r="BY65" i="1"/>
  <c r="BQ65" i="1"/>
  <c r="BU65" i="1"/>
  <c r="BE80" i="1"/>
  <c r="BG80" i="1"/>
  <c r="BK80" i="1" s="1"/>
  <c r="BC81" i="1"/>
  <c r="BG81" i="1"/>
  <c r="BN81" i="1" s="1"/>
  <c r="BF81" i="1"/>
  <c r="BO77" i="1"/>
  <c r="BR78" i="1"/>
  <c r="BV78" i="1"/>
  <c r="BX79" i="1"/>
  <c r="AQ79" i="1"/>
  <c r="AL80" i="1"/>
  <c r="AN80" i="1" s="1"/>
  <c r="AQ80" i="1" s="1"/>
  <c r="T82" i="1"/>
  <c r="AJ81" i="1"/>
  <c r="AR76" i="1"/>
  <c r="BZ76" i="1"/>
  <c r="BQ76" i="1"/>
  <c r="BU76" i="1"/>
  <c r="AT87" i="1"/>
  <c r="AV86" i="1"/>
  <c r="BJ85" i="1"/>
  <c r="AX85" i="1"/>
  <c r="AW85" i="1"/>
  <c r="BS85" i="1" s="1"/>
  <c r="AA86" i="1"/>
  <c r="BY79" i="1"/>
  <c r="AY84" i="1"/>
  <c r="BD84" i="1"/>
  <c r="AB85" i="1"/>
  <c r="AD85" i="1" s="1"/>
  <c r="AM78" i="1"/>
  <c r="AP77" i="1"/>
  <c r="AO77" i="1"/>
  <c r="BW77" i="1"/>
  <c r="BO79" i="1"/>
  <c r="X107" i="1" l="1"/>
  <c r="Y107" i="1"/>
  <c r="AC106" i="1"/>
  <c r="Z106" i="1"/>
  <c r="V108" i="1"/>
  <c r="Z107" i="1"/>
  <c r="W107" i="1"/>
  <c r="BH80" i="1"/>
  <c r="BN80" i="1"/>
  <c r="BR80" i="1" s="1"/>
  <c r="BH81" i="1"/>
  <c r="BM81" i="1" s="1"/>
  <c r="BE81" i="1"/>
  <c r="BK81" i="1"/>
  <c r="BX80" i="1"/>
  <c r="BV79" i="1"/>
  <c r="BR79" i="1"/>
  <c r="T83" i="1"/>
  <c r="AJ82" i="1"/>
  <c r="AZ82" i="1"/>
  <c r="BB82" i="1" s="1"/>
  <c r="AL81" i="1"/>
  <c r="AN81" i="1" s="1"/>
  <c r="AA87" i="1"/>
  <c r="AW86" i="1"/>
  <c r="BS86" i="1" s="1"/>
  <c r="BJ86" i="1"/>
  <c r="AX86" i="1"/>
  <c r="AB86" i="1"/>
  <c r="AD86" i="1" s="1"/>
  <c r="AT88" i="1"/>
  <c r="AV87" i="1"/>
  <c r="AR77" i="1"/>
  <c r="BU77" i="1"/>
  <c r="BQ77" i="1"/>
  <c r="BZ77" i="1"/>
  <c r="AP78" i="1"/>
  <c r="AM79" i="1"/>
  <c r="AO78" i="1"/>
  <c r="BW78" i="1"/>
  <c r="AY85" i="1"/>
  <c r="BD85" i="1"/>
  <c r="BI80" i="1" l="1"/>
  <c r="BM80" i="1"/>
  <c r="BO80" i="1" s="1"/>
  <c r="V109" i="1"/>
  <c r="W108" i="1"/>
  <c r="X108" i="1"/>
  <c r="Y108" i="1"/>
  <c r="AC107" i="1"/>
  <c r="BL80" i="1"/>
  <c r="BV80" i="1"/>
  <c r="BL81" i="1"/>
  <c r="BI81" i="1"/>
  <c r="BF82" i="1"/>
  <c r="BG82" i="1"/>
  <c r="BC82" i="1"/>
  <c r="AL82" i="1"/>
  <c r="T84" i="1"/>
  <c r="AJ83" i="1"/>
  <c r="AZ83" i="1"/>
  <c r="BB83" i="1" s="1"/>
  <c r="BG83" i="1" s="1"/>
  <c r="BX81" i="1"/>
  <c r="AQ81" i="1"/>
  <c r="AT89" i="1"/>
  <c r="AV88" i="1"/>
  <c r="AB87" i="1"/>
  <c r="AD87" i="1" s="1"/>
  <c r="AM80" i="1"/>
  <c r="AP79" i="1"/>
  <c r="AO79" i="1"/>
  <c r="BW79" i="1"/>
  <c r="BD86" i="1"/>
  <c r="AY86" i="1"/>
  <c r="AR78" i="1"/>
  <c r="BZ78" i="1"/>
  <c r="BU78" i="1"/>
  <c r="BQ78" i="1"/>
  <c r="AA88" i="1"/>
  <c r="BY81" i="1"/>
  <c r="BO81" i="1"/>
  <c r="AX87" i="1"/>
  <c r="AW87" i="1"/>
  <c r="BS87" i="1" s="1"/>
  <c r="BJ87" i="1"/>
  <c r="X109" i="1" l="1"/>
  <c r="Y109" i="1"/>
  <c r="AC108" i="1"/>
  <c r="Z108" i="1"/>
  <c r="V110" i="1"/>
  <c r="Z109" i="1"/>
  <c r="W109" i="1"/>
  <c r="BY80" i="1"/>
  <c r="AL83" i="1"/>
  <c r="AN83" i="1" s="1"/>
  <c r="BK83" i="1"/>
  <c r="T85" i="1"/>
  <c r="AJ84" i="1"/>
  <c r="AZ84" i="1"/>
  <c r="BB84" i="1" s="1"/>
  <c r="BN83" i="1"/>
  <c r="BE82" i="1"/>
  <c r="BH82" i="1"/>
  <c r="AN82" i="1"/>
  <c r="AQ82" i="1" s="1"/>
  <c r="BK82" i="1"/>
  <c r="BN82" i="1"/>
  <c r="BR81" i="1"/>
  <c r="BV81" i="1"/>
  <c r="BF83" i="1"/>
  <c r="BC83" i="1"/>
  <c r="AR79" i="1"/>
  <c r="BZ79" i="1"/>
  <c r="BU79" i="1"/>
  <c r="BQ79" i="1"/>
  <c r="AP80" i="1"/>
  <c r="AM81" i="1"/>
  <c r="AO80" i="1"/>
  <c r="BW80" i="1"/>
  <c r="AW88" i="1"/>
  <c r="BS88" i="1" s="1"/>
  <c r="BJ88" i="1"/>
  <c r="AX88" i="1"/>
  <c r="AT90" i="1"/>
  <c r="AV89" i="1"/>
  <c r="AB88" i="1"/>
  <c r="AD88" i="1" s="1"/>
  <c r="BD87" i="1"/>
  <c r="AY87" i="1"/>
  <c r="AA89" i="1"/>
  <c r="V111" i="1" l="1"/>
  <c r="W110" i="1"/>
  <c r="X110" i="1"/>
  <c r="Y110" i="1" s="1"/>
  <c r="AC109" i="1"/>
  <c r="BX82" i="1"/>
  <c r="BR82" i="1"/>
  <c r="BV82" i="1"/>
  <c r="BL82" i="1"/>
  <c r="BM82" i="1"/>
  <c r="BY82" i="1" s="1"/>
  <c r="AL84" i="1"/>
  <c r="AN84" i="1" s="1"/>
  <c r="AQ84" i="1" s="1"/>
  <c r="BE83" i="1"/>
  <c r="BH83" i="1"/>
  <c r="BM83" i="1" s="1"/>
  <c r="BI82" i="1"/>
  <c r="AQ83" i="1"/>
  <c r="BX83" i="1"/>
  <c r="T86" i="1"/>
  <c r="AZ85" i="1"/>
  <c r="BB85" i="1" s="1"/>
  <c r="AJ85" i="1"/>
  <c r="BG84" i="1"/>
  <c r="BF84" i="1"/>
  <c r="BC84" i="1"/>
  <c r="AR80" i="1"/>
  <c r="BZ80" i="1"/>
  <c r="BU80" i="1"/>
  <c r="BQ80" i="1"/>
  <c r="AW89" i="1"/>
  <c r="BS89" i="1" s="1"/>
  <c r="BJ89" i="1"/>
  <c r="AX89" i="1"/>
  <c r="AV90" i="1"/>
  <c r="AT91" i="1"/>
  <c r="BD88" i="1"/>
  <c r="AY88" i="1"/>
  <c r="AA90" i="1"/>
  <c r="AP81" i="1"/>
  <c r="AM82" i="1"/>
  <c r="AO81" i="1"/>
  <c r="BW81" i="1"/>
  <c r="AB89" i="1"/>
  <c r="AD89" i="1" s="1"/>
  <c r="X111" i="1" l="1"/>
  <c r="Y111" i="1"/>
  <c r="AC110" i="1"/>
  <c r="Z110" i="1"/>
  <c r="V112" i="1"/>
  <c r="W111" i="1"/>
  <c r="Z111" i="1"/>
  <c r="BV83" i="1"/>
  <c r="BR83" i="1"/>
  <c r="BH84" i="1"/>
  <c r="BE84" i="1"/>
  <c r="BO82" i="1"/>
  <c r="BI83" i="1"/>
  <c r="BL83" i="1"/>
  <c r="BK84" i="1"/>
  <c r="BN84" i="1"/>
  <c r="BX84" i="1"/>
  <c r="BG85" i="1"/>
  <c r="BC85" i="1"/>
  <c r="BE85" i="1" s="1"/>
  <c r="BF85" i="1"/>
  <c r="T87" i="1"/>
  <c r="AJ86" i="1"/>
  <c r="AZ86" i="1"/>
  <c r="BB86" i="1" s="1"/>
  <c r="AL85" i="1"/>
  <c r="AB90" i="1"/>
  <c r="AD90" i="1" s="1"/>
  <c r="AM83" i="1"/>
  <c r="AP82" i="1"/>
  <c r="AO82" i="1"/>
  <c r="BW82" i="1"/>
  <c r="AA91" i="1"/>
  <c r="AY89" i="1"/>
  <c r="BD89" i="1"/>
  <c r="AR81" i="1"/>
  <c r="BZ81" i="1"/>
  <c r="BU81" i="1"/>
  <c r="BQ81" i="1"/>
  <c r="AT92" i="1"/>
  <c r="AV91" i="1"/>
  <c r="AW90" i="1"/>
  <c r="BS90" i="1" s="1"/>
  <c r="BJ90" i="1"/>
  <c r="AX90" i="1"/>
  <c r="V113" i="1" l="1"/>
  <c r="W112" i="1"/>
  <c r="X112" i="1"/>
  <c r="Y112" i="1"/>
  <c r="AC111" i="1"/>
  <c r="BY83" i="1"/>
  <c r="BO83" i="1"/>
  <c r="T88" i="1"/>
  <c r="AZ88" i="1" s="1"/>
  <c r="BB88" i="1" s="1"/>
  <c r="AJ87" i="1"/>
  <c r="BK85" i="1"/>
  <c r="BN85" i="1"/>
  <c r="AN85" i="1"/>
  <c r="AQ85" i="1" s="1"/>
  <c r="BM84" i="1"/>
  <c r="BL84" i="1"/>
  <c r="BI84" i="1"/>
  <c r="AL86" i="1"/>
  <c r="AN86" i="1" s="1"/>
  <c r="AQ86" i="1" s="1"/>
  <c r="BH85" i="1"/>
  <c r="BV84" i="1"/>
  <c r="BR84" i="1"/>
  <c r="AZ87" i="1"/>
  <c r="BB87" i="1" s="1"/>
  <c r="BG87" i="1" s="1"/>
  <c r="BC86" i="1"/>
  <c r="BE86" i="1" s="1"/>
  <c r="BF86" i="1"/>
  <c r="BG86" i="1"/>
  <c r="BJ91" i="1"/>
  <c r="AW91" i="1"/>
  <c r="BS91" i="1" s="1"/>
  <c r="AX91" i="1"/>
  <c r="AR82" i="1"/>
  <c r="BZ82" i="1"/>
  <c r="BQ82" i="1"/>
  <c r="BU82" i="1"/>
  <c r="AT93" i="1"/>
  <c r="AV92" i="1"/>
  <c r="AP83" i="1"/>
  <c r="AM84" i="1"/>
  <c r="AO83" i="1"/>
  <c r="BW83" i="1"/>
  <c r="AY90" i="1"/>
  <c r="BD90" i="1"/>
  <c r="AA92" i="1"/>
  <c r="AB91" i="1"/>
  <c r="AD91" i="1" s="1"/>
  <c r="X113" i="1" l="1"/>
  <c r="Y113" i="1"/>
  <c r="AC112" i="1"/>
  <c r="Z112" i="1"/>
  <c r="V114" i="1"/>
  <c r="Z113" i="1"/>
  <c r="W113" i="1"/>
  <c r="BC87" i="1"/>
  <c r="BH87" i="1" s="1"/>
  <c r="BR85" i="1"/>
  <c r="BV85" i="1"/>
  <c r="BX85" i="1"/>
  <c r="BH86" i="1"/>
  <c r="AL87" i="1"/>
  <c r="AN87" i="1" s="1"/>
  <c r="AQ87" i="1" s="1"/>
  <c r="BX86" i="1"/>
  <c r="BK86" i="1"/>
  <c r="BN86" i="1"/>
  <c r="T89" i="1"/>
  <c r="AJ88" i="1"/>
  <c r="BI85" i="1"/>
  <c r="BM85" i="1"/>
  <c r="BO85" i="1" s="1"/>
  <c r="BL85" i="1"/>
  <c r="BF87" i="1"/>
  <c r="BO84" i="1"/>
  <c r="BY84" i="1"/>
  <c r="BN87" i="1"/>
  <c r="BK87" i="1"/>
  <c r="AA93" i="1"/>
  <c r="AP84" i="1"/>
  <c r="AM85" i="1"/>
  <c r="AO84" i="1"/>
  <c r="BW84" i="1"/>
  <c r="AR83" i="1"/>
  <c r="BZ83" i="1"/>
  <c r="BU83" i="1"/>
  <c r="BQ83" i="1"/>
  <c r="BF88" i="1"/>
  <c r="BG88" i="1"/>
  <c r="BC88" i="1"/>
  <c r="AX92" i="1"/>
  <c r="BJ92" i="1"/>
  <c r="AW92" i="1"/>
  <c r="BS92" i="1" s="1"/>
  <c r="AV93" i="1"/>
  <c r="AT94" i="1"/>
  <c r="BD91" i="1"/>
  <c r="AY91" i="1"/>
  <c r="AB92" i="1"/>
  <c r="AD92" i="1" s="1"/>
  <c r="V115" i="1" l="1"/>
  <c r="W114" i="1"/>
  <c r="X114" i="1"/>
  <c r="Y114" i="1"/>
  <c r="AC113" i="1"/>
  <c r="BE87" i="1"/>
  <c r="BI86" i="1"/>
  <c r="BL86" i="1"/>
  <c r="BM86" i="1"/>
  <c r="BY85" i="1"/>
  <c r="BX87" i="1"/>
  <c r="BR86" i="1"/>
  <c r="BV86" i="1"/>
  <c r="AL88" i="1"/>
  <c r="T90" i="1"/>
  <c r="AJ89" i="1"/>
  <c r="AZ89" i="1"/>
  <c r="BB89" i="1" s="1"/>
  <c r="BF89" i="1" s="1"/>
  <c r="BM87" i="1"/>
  <c r="BO87" i="1" s="1"/>
  <c r="BL87" i="1"/>
  <c r="BI87" i="1"/>
  <c r="BR87" i="1"/>
  <c r="BV87" i="1"/>
  <c r="AM86" i="1"/>
  <c r="AP85" i="1"/>
  <c r="AO85" i="1"/>
  <c r="BW85" i="1"/>
  <c r="AR84" i="1"/>
  <c r="BZ84" i="1"/>
  <c r="BU84" i="1"/>
  <c r="BQ84" i="1"/>
  <c r="AT95" i="1"/>
  <c r="AV94" i="1"/>
  <c r="BE88" i="1"/>
  <c r="BH88" i="1"/>
  <c r="BI88" i="1" s="1"/>
  <c r="BK88" i="1"/>
  <c r="BN88" i="1"/>
  <c r="BJ93" i="1"/>
  <c r="AW93" i="1"/>
  <c r="BS93" i="1" s="1"/>
  <c r="AX93" i="1"/>
  <c r="AB93" i="1"/>
  <c r="AD93" i="1" s="1"/>
  <c r="BD92" i="1"/>
  <c r="AY92" i="1"/>
  <c r="AA94" i="1"/>
  <c r="X115" i="1" l="1"/>
  <c r="Y115" i="1" s="1"/>
  <c r="AC114" i="1"/>
  <c r="Z114" i="1"/>
  <c r="V116" i="1"/>
  <c r="Z115" i="1"/>
  <c r="W115" i="1"/>
  <c r="BY87" i="1"/>
  <c r="AN88" i="1"/>
  <c r="AL89" i="1"/>
  <c r="AN89" i="1" s="1"/>
  <c r="AQ89" i="1" s="1"/>
  <c r="BC89" i="1"/>
  <c r="BH89" i="1" s="1"/>
  <c r="T91" i="1"/>
  <c r="AJ90" i="1"/>
  <c r="AZ90" i="1"/>
  <c r="BB90" i="1" s="1"/>
  <c r="BO86" i="1"/>
  <c r="BY86" i="1"/>
  <c r="BG89" i="1"/>
  <c r="BN89" i="1" s="1"/>
  <c r="AX94" i="1"/>
  <c r="AW94" i="1"/>
  <c r="BS94" i="1" s="1"/>
  <c r="BJ94" i="1"/>
  <c r="AR85" i="1"/>
  <c r="BZ85" i="1"/>
  <c r="BU85" i="1"/>
  <c r="BQ85" i="1"/>
  <c r="AB94" i="1"/>
  <c r="AD94" i="1" s="1"/>
  <c r="AY93" i="1"/>
  <c r="BD93" i="1"/>
  <c r="AT96" i="1"/>
  <c r="AV95" i="1"/>
  <c r="AM87" i="1"/>
  <c r="AP86" i="1"/>
  <c r="AO86" i="1"/>
  <c r="BW86" i="1"/>
  <c r="AA95" i="1"/>
  <c r="BM88" i="1"/>
  <c r="BO88" i="1" s="1"/>
  <c r="BL88" i="1"/>
  <c r="V117" i="1" l="1"/>
  <c r="W116" i="1"/>
  <c r="X116" i="1"/>
  <c r="Y116" i="1"/>
  <c r="AC115" i="1"/>
  <c r="BE89" i="1"/>
  <c r="BK89" i="1"/>
  <c r="BX89" i="1"/>
  <c r="T92" i="1"/>
  <c r="AZ92" i="1" s="1"/>
  <c r="BB92" i="1" s="1"/>
  <c r="AJ91" i="1"/>
  <c r="AL90" i="1"/>
  <c r="AN90" i="1" s="1"/>
  <c r="AQ90" i="1" s="1"/>
  <c r="BX88" i="1"/>
  <c r="AQ88" i="1"/>
  <c r="AZ91" i="1"/>
  <c r="BB91" i="1" s="1"/>
  <c r="BC90" i="1"/>
  <c r="BE90" i="1" s="1"/>
  <c r="BG90" i="1"/>
  <c r="BF90" i="1"/>
  <c r="AV96" i="1"/>
  <c r="AT97" i="1"/>
  <c r="BR89" i="1"/>
  <c r="BV89" i="1"/>
  <c r="BD94" i="1"/>
  <c r="AY94" i="1"/>
  <c r="BY88" i="1"/>
  <c r="AB95" i="1"/>
  <c r="AD95" i="1" s="1"/>
  <c r="AR86" i="1"/>
  <c r="BZ86" i="1"/>
  <c r="BU86" i="1"/>
  <c r="BQ86" i="1"/>
  <c r="BJ95" i="1"/>
  <c r="AW95" i="1"/>
  <c r="BS95" i="1" s="1"/>
  <c r="AX95" i="1"/>
  <c r="BI89" i="1"/>
  <c r="BL89" i="1"/>
  <c r="BM89" i="1"/>
  <c r="BO89" i="1" s="1"/>
  <c r="AA96" i="1"/>
  <c r="AP87" i="1"/>
  <c r="AM88" i="1"/>
  <c r="BW87" i="1"/>
  <c r="AO87" i="1"/>
  <c r="X117" i="1" l="1"/>
  <c r="Y117" i="1"/>
  <c r="AC116" i="1"/>
  <c r="Z116" i="1"/>
  <c r="V118" i="1"/>
  <c r="W117" i="1"/>
  <c r="Z117" i="1"/>
  <c r="BN90" i="1"/>
  <c r="BX90" i="1"/>
  <c r="BK90" i="1"/>
  <c r="AL91" i="1"/>
  <c r="AN91" i="1" s="1"/>
  <c r="AQ91" i="1" s="1"/>
  <c r="T93" i="1"/>
  <c r="AJ92" i="1"/>
  <c r="BV88" i="1"/>
  <c r="BR88" i="1"/>
  <c r="BF91" i="1"/>
  <c r="BC91" i="1"/>
  <c r="BG91" i="1"/>
  <c r="BH90" i="1"/>
  <c r="AY95" i="1"/>
  <c r="BD95" i="1"/>
  <c r="AA97" i="1"/>
  <c r="AV97" i="1"/>
  <c r="AT98" i="1"/>
  <c r="BQ87" i="1"/>
  <c r="BU87" i="1"/>
  <c r="BZ87" i="1"/>
  <c r="AR87" i="1"/>
  <c r="AB96" i="1"/>
  <c r="AD96" i="1" s="1"/>
  <c r="BF92" i="1"/>
  <c r="BG92" i="1"/>
  <c r="BC92" i="1"/>
  <c r="AX96" i="1"/>
  <c r="AW96" i="1"/>
  <c r="BS96" i="1" s="1"/>
  <c r="BJ96" i="1"/>
  <c r="BY89" i="1"/>
  <c r="AM89" i="1"/>
  <c r="AP88" i="1"/>
  <c r="AO88" i="1"/>
  <c r="BW88" i="1"/>
  <c r="V119" i="1" l="1"/>
  <c r="W118" i="1"/>
  <c r="X118" i="1"/>
  <c r="Y118" i="1" s="1"/>
  <c r="AC117" i="1"/>
  <c r="BE91" i="1"/>
  <c r="BH91" i="1"/>
  <c r="T94" i="1"/>
  <c r="AZ94" i="1" s="1"/>
  <c r="BB94" i="1" s="1"/>
  <c r="AJ93" i="1"/>
  <c r="BK91" i="1"/>
  <c r="BN91" i="1"/>
  <c r="BX91" i="1"/>
  <c r="BR90" i="1"/>
  <c r="BV90" i="1"/>
  <c r="BM90" i="1"/>
  <c r="BY90" i="1" s="1"/>
  <c r="BL90" i="1"/>
  <c r="BI90" i="1"/>
  <c r="AZ93" i="1"/>
  <c r="BB93" i="1" s="1"/>
  <c r="BF93" i="1" s="1"/>
  <c r="AL92" i="1"/>
  <c r="AN92" i="1" s="1"/>
  <c r="AQ92" i="1" s="1"/>
  <c r="BE92" i="1"/>
  <c r="BH92" i="1"/>
  <c r="BN92" i="1"/>
  <c r="BK92" i="1"/>
  <c r="AT99" i="1"/>
  <c r="AV98" i="1"/>
  <c r="AB97" i="1"/>
  <c r="AD97" i="1" s="1"/>
  <c r="BJ97" i="1"/>
  <c r="AX97" i="1"/>
  <c r="AW97" i="1"/>
  <c r="BS97" i="1" s="1"/>
  <c r="BZ88" i="1"/>
  <c r="AR88" i="1"/>
  <c r="BQ88" i="1"/>
  <c r="BU88" i="1"/>
  <c r="AP89" i="1"/>
  <c r="AM90" i="1"/>
  <c r="AO89" i="1"/>
  <c r="BW89" i="1"/>
  <c r="BD96" i="1"/>
  <c r="AY96" i="1"/>
  <c r="AA98" i="1"/>
  <c r="X119" i="1" l="1"/>
  <c r="Y119" i="1"/>
  <c r="AC118" i="1"/>
  <c r="Z118" i="1"/>
  <c r="V120" i="1"/>
  <c r="W119" i="1"/>
  <c r="Z119" i="1"/>
  <c r="BO90" i="1"/>
  <c r="BC93" i="1"/>
  <c r="BE93" i="1" s="1"/>
  <c r="BG93" i="1"/>
  <c r="BK93" i="1" s="1"/>
  <c r="BX92" i="1"/>
  <c r="AL93" i="1"/>
  <c r="AN93" i="1" s="1"/>
  <c r="AQ93" i="1" s="1"/>
  <c r="T95" i="1"/>
  <c r="AZ95" i="1" s="1"/>
  <c r="BB95" i="1" s="1"/>
  <c r="AJ94" i="1"/>
  <c r="BV91" i="1"/>
  <c r="BR91" i="1"/>
  <c r="BI91" i="1"/>
  <c r="BL91" i="1"/>
  <c r="BM91" i="1"/>
  <c r="BY91" i="1" s="1"/>
  <c r="AA99" i="1"/>
  <c r="BF94" i="1"/>
  <c r="BG94" i="1"/>
  <c r="BC94" i="1"/>
  <c r="AP90" i="1"/>
  <c r="AM91" i="1"/>
  <c r="AO90" i="1"/>
  <c r="BW90" i="1"/>
  <c r="AR89" i="1"/>
  <c r="BZ89" i="1"/>
  <c r="BU89" i="1"/>
  <c r="BQ89" i="1"/>
  <c r="BJ98" i="1"/>
  <c r="AW98" i="1"/>
  <c r="BS98" i="1" s="1"/>
  <c r="AX98" i="1"/>
  <c r="BR92" i="1"/>
  <c r="BV92" i="1"/>
  <c r="AT100" i="1"/>
  <c r="AV99" i="1"/>
  <c r="BI92" i="1"/>
  <c r="BL92" i="1"/>
  <c r="BM92" i="1"/>
  <c r="BO92" i="1" s="1"/>
  <c r="BD97" i="1"/>
  <c r="AY97" i="1"/>
  <c r="AB98" i="1"/>
  <c r="AD98" i="1" s="1"/>
  <c r="V121" i="1" l="1"/>
  <c r="W120" i="1"/>
  <c r="X120" i="1"/>
  <c r="Y120" i="1"/>
  <c r="AC119" i="1"/>
  <c r="BN93" i="1"/>
  <c r="BV93" i="1" s="1"/>
  <c r="BH93" i="1"/>
  <c r="BI93" i="1" s="1"/>
  <c r="BX93" i="1"/>
  <c r="BG95" i="1"/>
  <c r="BN95" i="1" s="1"/>
  <c r="BF95" i="1"/>
  <c r="AL94" i="1"/>
  <c r="AN94" i="1" s="1"/>
  <c r="BX94" i="1" s="1"/>
  <c r="T96" i="1"/>
  <c r="AJ95" i="1"/>
  <c r="BC95" i="1"/>
  <c r="BE95" i="1" s="1"/>
  <c r="BO91" i="1"/>
  <c r="BD98" i="1"/>
  <c r="AY98" i="1"/>
  <c r="AB99" i="1"/>
  <c r="AD99" i="1" s="1"/>
  <c r="BZ90" i="1"/>
  <c r="AR90" i="1"/>
  <c r="BQ90" i="1"/>
  <c r="BU90" i="1"/>
  <c r="BJ99" i="1"/>
  <c r="AX99" i="1"/>
  <c r="AW99" i="1"/>
  <c r="BS99" i="1" s="1"/>
  <c r="BE94" i="1"/>
  <c r="BH94" i="1"/>
  <c r="BI94" i="1" s="1"/>
  <c r="AA100" i="1"/>
  <c r="BY92" i="1"/>
  <c r="AT101" i="1"/>
  <c r="AV100" i="1"/>
  <c r="BK94" i="1"/>
  <c r="BN94" i="1"/>
  <c r="AP91" i="1"/>
  <c r="AM92" i="1"/>
  <c r="AO91" i="1"/>
  <c r="BW91" i="1"/>
  <c r="X121" i="1" l="1"/>
  <c r="Y121" i="1"/>
  <c r="AC120" i="1"/>
  <c r="Z120" i="1"/>
  <c r="V122" i="1"/>
  <c r="W121" i="1"/>
  <c r="Z121" i="1"/>
  <c r="BR93" i="1"/>
  <c r="BM93" i="1"/>
  <c r="BO93" i="1" s="1"/>
  <c r="BL93" i="1"/>
  <c r="AQ94" i="1"/>
  <c r="BV94" i="1" s="1"/>
  <c r="BK95" i="1"/>
  <c r="AL95" i="1"/>
  <c r="T97" i="1"/>
  <c r="AJ96" i="1"/>
  <c r="AZ96" i="1"/>
  <c r="BB96" i="1" s="1"/>
  <c r="BH95" i="1"/>
  <c r="BI95" i="1" s="1"/>
  <c r="AT102" i="1"/>
  <c r="AV101" i="1"/>
  <c r="BD99" i="1"/>
  <c r="AY99" i="1"/>
  <c r="BL94" i="1"/>
  <c r="BM94" i="1"/>
  <c r="BO94" i="1" s="1"/>
  <c r="AA101" i="1"/>
  <c r="BJ100" i="1"/>
  <c r="AW100" i="1"/>
  <c r="BS100" i="1" s="1"/>
  <c r="AX100" i="1"/>
  <c r="AP92" i="1"/>
  <c r="AM93" i="1"/>
  <c r="AO92" i="1"/>
  <c r="BW92" i="1"/>
  <c r="BZ91" i="1"/>
  <c r="AR91" i="1"/>
  <c r="BQ91" i="1"/>
  <c r="BU91" i="1"/>
  <c r="AB100" i="1"/>
  <c r="AD100" i="1" s="1"/>
  <c r="V123" i="1" l="1"/>
  <c r="W122" i="1"/>
  <c r="X122" i="1"/>
  <c r="Y122" i="1"/>
  <c r="AC121" i="1"/>
  <c r="BY93" i="1"/>
  <c r="BR94" i="1"/>
  <c r="AL96" i="1"/>
  <c r="AN96" i="1" s="1"/>
  <c r="T98" i="1"/>
  <c r="AJ97" i="1"/>
  <c r="BM95" i="1"/>
  <c r="BY95" i="1" s="1"/>
  <c r="BL95" i="1"/>
  <c r="AZ97" i="1"/>
  <c r="BB97" i="1" s="1"/>
  <c r="AN95" i="1"/>
  <c r="BC96" i="1"/>
  <c r="BG96" i="1"/>
  <c r="BF96" i="1"/>
  <c r="BY94" i="1"/>
  <c r="AP93" i="1"/>
  <c r="AM94" i="1"/>
  <c r="AO93" i="1"/>
  <c r="BW93" i="1"/>
  <c r="BZ92" i="1"/>
  <c r="AR92" i="1"/>
  <c r="BU92" i="1"/>
  <c r="BQ92" i="1"/>
  <c r="AA102" i="1"/>
  <c r="AY100" i="1"/>
  <c r="BD100" i="1"/>
  <c r="AB101" i="1"/>
  <c r="AD101" i="1" s="1"/>
  <c r="AW101" i="1"/>
  <c r="BS101" i="1" s="1"/>
  <c r="BJ101" i="1"/>
  <c r="AX101" i="1"/>
  <c r="AT103" i="1"/>
  <c r="AV102" i="1"/>
  <c r="X123" i="1" l="1"/>
  <c r="Y123" i="1"/>
  <c r="AC122" i="1"/>
  <c r="Z122" i="1"/>
  <c r="V124" i="1"/>
  <c r="Z123" i="1"/>
  <c r="W123" i="1"/>
  <c r="BF97" i="1"/>
  <c r="BC97" i="1"/>
  <c r="AL97" i="1"/>
  <c r="BO95" i="1"/>
  <c r="BN96" i="1"/>
  <c r="BK96" i="1"/>
  <c r="T99" i="1"/>
  <c r="AZ99" i="1" s="1"/>
  <c r="BB99" i="1" s="1"/>
  <c r="AJ98" i="1"/>
  <c r="AZ98" i="1"/>
  <c r="BB98" i="1" s="1"/>
  <c r="BE96" i="1"/>
  <c r="BH96" i="1"/>
  <c r="BG97" i="1"/>
  <c r="BX96" i="1"/>
  <c r="AQ96" i="1"/>
  <c r="BX95" i="1"/>
  <c r="AQ95" i="1"/>
  <c r="AA103" i="1"/>
  <c r="AW102" i="1"/>
  <c r="BS102" i="1" s="1"/>
  <c r="AX102" i="1"/>
  <c r="BJ102" i="1"/>
  <c r="AT104" i="1"/>
  <c r="AV103" i="1"/>
  <c r="AP94" i="1"/>
  <c r="AM95" i="1"/>
  <c r="AO94" i="1"/>
  <c r="BW94" i="1"/>
  <c r="BD101" i="1"/>
  <c r="AY101" i="1"/>
  <c r="AR93" i="1"/>
  <c r="BZ93" i="1"/>
  <c r="BU93" i="1"/>
  <c r="BQ93" i="1"/>
  <c r="AB102" i="1"/>
  <c r="AD102" i="1" s="1"/>
  <c r="V125" i="1" l="1"/>
  <c r="W124" i="1"/>
  <c r="X124" i="1"/>
  <c r="Y124" i="1" s="1"/>
  <c r="AC123" i="1"/>
  <c r="BF99" i="1"/>
  <c r="BG99" i="1"/>
  <c r="BN99" i="1" s="1"/>
  <c r="BV96" i="1"/>
  <c r="BC99" i="1"/>
  <c r="BE99" i="1" s="1"/>
  <c r="BN97" i="1"/>
  <c r="BK97" i="1"/>
  <c r="AN97" i="1"/>
  <c r="BR96" i="1"/>
  <c r="BV95" i="1"/>
  <c r="BR95" i="1"/>
  <c r="BI96" i="1"/>
  <c r="BL96" i="1"/>
  <c r="BM96" i="1"/>
  <c r="BO96" i="1" s="1"/>
  <c r="AL98" i="1"/>
  <c r="BE97" i="1"/>
  <c r="BH97" i="1"/>
  <c r="BF98" i="1"/>
  <c r="BC98" i="1"/>
  <c r="BG98" i="1"/>
  <c r="T100" i="1"/>
  <c r="AJ99" i="1"/>
  <c r="AY102" i="1"/>
  <c r="BD102" i="1"/>
  <c r="AM96" i="1"/>
  <c r="AP95" i="1"/>
  <c r="AO95" i="1"/>
  <c r="BW95" i="1"/>
  <c r="AB103" i="1"/>
  <c r="AD103" i="1" s="1"/>
  <c r="BZ94" i="1"/>
  <c r="AR94" i="1"/>
  <c r="BQ94" i="1"/>
  <c r="BU94" i="1"/>
  <c r="AX103" i="1"/>
  <c r="AW103" i="1"/>
  <c r="BS103" i="1" s="1"/>
  <c r="BJ103" i="1"/>
  <c r="AT105" i="1"/>
  <c r="AV104" i="1"/>
  <c r="AA104" i="1"/>
  <c r="X125" i="1" l="1"/>
  <c r="Y125" i="1" s="1"/>
  <c r="AC124" i="1"/>
  <c r="Z124" i="1"/>
  <c r="V126" i="1"/>
  <c r="W125" i="1"/>
  <c r="Z125" i="1"/>
  <c r="BK99" i="1"/>
  <c r="BH99" i="1"/>
  <c r="BL99" i="1" s="1"/>
  <c r="BY96" i="1"/>
  <c r="T101" i="1"/>
  <c r="AZ101" i="1" s="1"/>
  <c r="BB101" i="1" s="1"/>
  <c r="AJ100" i="1"/>
  <c r="AZ100" i="1"/>
  <c r="BB100" i="1" s="1"/>
  <c r="AL99" i="1"/>
  <c r="AN99" i="1" s="1"/>
  <c r="AN98" i="1"/>
  <c r="AQ98" i="1" s="1"/>
  <c r="BX97" i="1"/>
  <c r="AQ97" i="1"/>
  <c r="BK98" i="1"/>
  <c r="BN98" i="1"/>
  <c r="BE98" i="1"/>
  <c r="BH98" i="1"/>
  <c r="BL97" i="1"/>
  <c r="BM97" i="1"/>
  <c r="BI97" i="1"/>
  <c r="AA105" i="1"/>
  <c r="AW104" i="1"/>
  <c r="BS104" i="1" s="1"/>
  <c r="AX104" i="1"/>
  <c r="BJ104" i="1"/>
  <c r="AR95" i="1"/>
  <c r="BZ95" i="1"/>
  <c r="BU95" i="1"/>
  <c r="BQ95" i="1"/>
  <c r="AV105" i="1"/>
  <c r="AT106" i="1"/>
  <c r="AM97" i="1"/>
  <c r="AP96" i="1"/>
  <c r="BW96" i="1"/>
  <c r="AO96" i="1"/>
  <c r="AB104" i="1"/>
  <c r="AD104" i="1" s="1"/>
  <c r="AY103" i="1"/>
  <c r="BD103" i="1"/>
  <c r="V127" i="1" l="1"/>
  <c r="W126" i="1"/>
  <c r="X126" i="1"/>
  <c r="Y126" i="1"/>
  <c r="AC125" i="1"/>
  <c r="BM99" i="1"/>
  <c r="BO99" i="1" s="1"/>
  <c r="BI99" i="1"/>
  <c r="BX99" i="1"/>
  <c r="AQ99" i="1"/>
  <c r="BR99" i="1" s="1"/>
  <c r="BC100" i="1"/>
  <c r="BG100" i="1"/>
  <c r="BF100" i="1"/>
  <c r="BI98" i="1"/>
  <c r="BL98" i="1"/>
  <c r="BM98" i="1"/>
  <c r="BO98" i="1" s="1"/>
  <c r="AL100" i="1"/>
  <c r="AN100" i="1" s="1"/>
  <c r="AQ100" i="1" s="1"/>
  <c r="BX98" i="1"/>
  <c r="BV97" i="1"/>
  <c r="BR97" i="1"/>
  <c r="T102" i="1"/>
  <c r="AJ101" i="1"/>
  <c r="BR98" i="1"/>
  <c r="BV98" i="1"/>
  <c r="BY97" i="1"/>
  <c r="BO97" i="1"/>
  <c r="BF101" i="1"/>
  <c r="BG101" i="1"/>
  <c r="BC101" i="1"/>
  <c r="AR96" i="1"/>
  <c r="BZ96" i="1"/>
  <c r="BU96" i="1"/>
  <c r="BQ96" i="1"/>
  <c r="AA106" i="1"/>
  <c r="AP97" i="1"/>
  <c r="AM98" i="1"/>
  <c r="AO97" i="1"/>
  <c r="BW97" i="1"/>
  <c r="AT107" i="1"/>
  <c r="AV106" i="1"/>
  <c r="AW105" i="1"/>
  <c r="BS105" i="1" s="1"/>
  <c r="BJ105" i="1"/>
  <c r="AX105" i="1"/>
  <c r="AY104" i="1"/>
  <c r="BD104" i="1"/>
  <c r="AB105" i="1"/>
  <c r="AD105" i="1" s="1"/>
  <c r="X127" i="1" l="1"/>
  <c r="Y127" i="1"/>
  <c r="AC126" i="1"/>
  <c r="Z126" i="1"/>
  <c r="V128" i="1"/>
  <c r="W127" i="1"/>
  <c r="Z127" i="1"/>
  <c r="BY99" i="1"/>
  <c r="BV99" i="1"/>
  <c r="BK100" i="1"/>
  <c r="BN100" i="1"/>
  <c r="BX100" i="1"/>
  <c r="BH100" i="1"/>
  <c r="BE100" i="1"/>
  <c r="T103" i="1"/>
  <c r="AJ102" i="1"/>
  <c r="AZ102" i="1"/>
  <c r="BB102" i="1" s="1"/>
  <c r="AL101" i="1"/>
  <c r="AN101" i="1" s="1"/>
  <c r="AQ101" i="1" s="1"/>
  <c r="BY98" i="1"/>
  <c r="BE101" i="1"/>
  <c r="BH101" i="1"/>
  <c r="AB106" i="1"/>
  <c r="AD106" i="1" s="1"/>
  <c r="BN101" i="1"/>
  <c r="BK101" i="1"/>
  <c r="BQ97" i="1"/>
  <c r="BZ97" i="1"/>
  <c r="AR97" i="1"/>
  <c r="BU97" i="1"/>
  <c r="BJ106" i="1"/>
  <c r="AW106" i="1"/>
  <c r="BS106" i="1" s="1"/>
  <c r="AX106" i="1"/>
  <c r="AA107" i="1"/>
  <c r="AV107" i="1"/>
  <c r="AT108" i="1"/>
  <c r="BD105" i="1"/>
  <c r="AY105" i="1"/>
  <c r="AM99" i="1"/>
  <c r="AP98" i="1"/>
  <c r="AO98" i="1"/>
  <c r="BW98" i="1"/>
  <c r="V129" i="1" l="1"/>
  <c r="W128" i="1"/>
  <c r="X128" i="1"/>
  <c r="Y128" i="1"/>
  <c r="AC127" i="1"/>
  <c r="BX101" i="1"/>
  <c r="T104" i="1"/>
  <c r="AZ103" i="1"/>
  <c r="BB103" i="1" s="1"/>
  <c r="AJ103" i="1"/>
  <c r="AL102" i="1"/>
  <c r="AN102" i="1" s="1"/>
  <c r="AQ102" i="1" s="1"/>
  <c r="BI100" i="1"/>
  <c r="BL100" i="1"/>
  <c r="BM100" i="1"/>
  <c r="BO100" i="1" s="1"/>
  <c r="BR100" i="1"/>
  <c r="BV100" i="1"/>
  <c r="BF102" i="1"/>
  <c r="BC102" i="1"/>
  <c r="BG102" i="1"/>
  <c r="AX107" i="1"/>
  <c r="BJ107" i="1"/>
  <c r="AW107" i="1"/>
  <c r="BS107" i="1" s="1"/>
  <c r="AM100" i="1"/>
  <c r="AP99" i="1"/>
  <c r="BW99" i="1"/>
  <c r="AO99" i="1"/>
  <c r="BV101" i="1"/>
  <c r="BR101" i="1"/>
  <c r="BM101" i="1"/>
  <c r="BY101" i="1" s="1"/>
  <c r="BL101" i="1"/>
  <c r="AA108" i="1"/>
  <c r="AR98" i="1"/>
  <c r="BZ98" i="1"/>
  <c r="BQ98" i="1"/>
  <c r="BU98" i="1"/>
  <c r="BD106" i="1"/>
  <c r="AY106" i="1"/>
  <c r="AB107" i="1"/>
  <c r="AD107" i="1" s="1"/>
  <c r="AT109" i="1"/>
  <c r="AV108" i="1"/>
  <c r="BI101" i="1"/>
  <c r="X129" i="1" l="1"/>
  <c r="Y129" i="1" s="1"/>
  <c r="AC128" i="1"/>
  <c r="Z128" i="1"/>
  <c r="V130" i="1"/>
  <c r="Z129" i="1"/>
  <c r="W129" i="1"/>
  <c r="BY100" i="1"/>
  <c r="AL103" i="1"/>
  <c r="AN103" i="1" s="1"/>
  <c r="AQ103" i="1" s="1"/>
  <c r="BH102" i="1"/>
  <c r="BI102" i="1" s="1"/>
  <c r="BE102" i="1"/>
  <c r="BC103" i="1"/>
  <c r="BF103" i="1"/>
  <c r="T105" i="1"/>
  <c r="AZ105" i="1" s="1"/>
  <c r="BB105" i="1" s="1"/>
  <c r="AJ104" i="1"/>
  <c r="AZ104" i="1"/>
  <c r="BB104" i="1" s="1"/>
  <c r="BX102" i="1"/>
  <c r="BN102" i="1"/>
  <c r="BK102" i="1"/>
  <c r="BG103" i="1"/>
  <c r="BO101" i="1"/>
  <c r="AB108" i="1"/>
  <c r="AD108" i="1" s="1"/>
  <c r="AR99" i="1"/>
  <c r="BZ99" i="1"/>
  <c r="BU99" i="1"/>
  <c r="BQ99" i="1"/>
  <c r="AA109" i="1"/>
  <c r="AP100" i="1"/>
  <c r="AM101" i="1"/>
  <c r="AO100" i="1"/>
  <c r="BW100" i="1"/>
  <c r="BJ108" i="1"/>
  <c r="AW108" i="1"/>
  <c r="BS108" i="1" s="1"/>
  <c r="AX108" i="1"/>
  <c r="AY107" i="1"/>
  <c r="BD107" i="1"/>
  <c r="AV109" i="1"/>
  <c r="AT110" i="1"/>
  <c r="V131" i="1" l="1"/>
  <c r="W130" i="1"/>
  <c r="X130" i="1"/>
  <c r="Y130" i="1" s="1"/>
  <c r="AC129" i="1"/>
  <c r="BG105" i="1"/>
  <c r="BK105" i="1" s="1"/>
  <c r="T106" i="1"/>
  <c r="AZ106" i="1" s="1"/>
  <c r="BB106" i="1" s="1"/>
  <c r="AJ105" i="1"/>
  <c r="BE103" i="1"/>
  <c r="BH103" i="1"/>
  <c r="BK103" i="1"/>
  <c r="BN103" i="1"/>
  <c r="BV103" i="1" s="1"/>
  <c r="BF105" i="1"/>
  <c r="BC105" i="1"/>
  <c r="BE105" i="1" s="1"/>
  <c r="BR102" i="1"/>
  <c r="BV102" i="1"/>
  <c r="BM102" i="1"/>
  <c r="BO102" i="1" s="1"/>
  <c r="BL102" i="1"/>
  <c r="BX103" i="1"/>
  <c r="BF104" i="1"/>
  <c r="BG104" i="1"/>
  <c r="BC104" i="1"/>
  <c r="BE104" i="1" s="1"/>
  <c r="AL104" i="1"/>
  <c r="AN104" i="1" s="1"/>
  <c r="AQ104" i="1" s="1"/>
  <c r="AT111" i="1"/>
  <c r="AV110" i="1"/>
  <c r="AA110" i="1"/>
  <c r="BJ109" i="1"/>
  <c r="AW109" i="1"/>
  <c r="BS109" i="1" s="1"/>
  <c r="AX109" i="1"/>
  <c r="AP101" i="1"/>
  <c r="AM102" i="1"/>
  <c r="AO101" i="1"/>
  <c r="BW101" i="1"/>
  <c r="AB109" i="1"/>
  <c r="AD109" i="1" s="1"/>
  <c r="AY108" i="1"/>
  <c r="BD108" i="1"/>
  <c r="AR100" i="1"/>
  <c r="BZ100" i="1"/>
  <c r="BU100" i="1"/>
  <c r="BQ100" i="1"/>
  <c r="X131" i="1" l="1"/>
  <c r="Y131" i="1" s="1"/>
  <c r="AC130" i="1"/>
  <c r="Z130" i="1"/>
  <c r="V132" i="1"/>
  <c r="Z131" i="1"/>
  <c r="W131" i="1"/>
  <c r="BN105" i="1"/>
  <c r="BR103" i="1"/>
  <c r="BY102" i="1"/>
  <c r="BH104" i="1"/>
  <c r="BI104" i="1" s="1"/>
  <c r="BI103" i="1"/>
  <c r="BL103" i="1"/>
  <c r="BM103" i="1"/>
  <c r="BO103" i="1" s="1"/>
  <c r="BX104" i="1"/>
  <c r="BN104" i="1"/>
  <c r="BK104" i="1"/>
  <c r="AL105" i="1"/>
  <c r="AN105" i="1" s="1"/>
  <c r="AQ105" i="1" s="1"/>
  <c r="BH105" i="1"/>
  <c r="BI105" i="1" s="1"/>
  <c r="T107" i="1"/>
  <c r="AJ106" i="1"/>
  <c r="AX110" i="1"/>
  <c r="BJ110" i="1"/>
  <c r="AW110" i="1"/>
  <c r="BS110" i="1" s="1"/>
  <c r="AY109" i="1"/>
  <c r="BD109" i="1"/>
  <c r="AB110" i="1"/>
  <c r="AD110" i="1" s="1"/>
  <c r="AV111" i="1"/>
  <c r="AT112" i="1"/>
  <c r="AA111" i="1"/>
  <c r="BZ101" i="1"/>
  <c r="AR101" i="1"/>
  <c r="BU101" i="1"/>
  <c r="BQ101" i="1"/>
  <c r="BF106" i="1"/>
  <c r="BG106" i="1"/>
  <c r="BC106" i="1"/>
  <c r="AM103" i="1"/>
  <c r="AP102" i="1"/>
  <c r="AO102" i="1"/>
  <c r="BW102" i="1"/>
  <c r="V133" i="1" l="1"/>
  <c r="W132" i="1"/>
  <c r="X132" i="1"/>
  <c r="Y132" i="1"/>
  <c r="AC131" i="1"/>
  <c r="BV105" i="1"/>
  <c r="BX105" i="1"/>
  <c r="BL104" i="1"/>
  <c r="BM104" i="1"/>
  <c r="BY104" i="1" s="1"/>
  <c r="BR105" i="1"/>
  <c r="T108" i="1"/>
  <c r="AZ108" i="1" s="1"/>
  <c r="BB108" i="1" s="1"/>
  <c r="AJ107" i="1"/>
  <c r="AZ107" i="1"/>
  <c r="BB107" i="1" s="1"/>
  <c r="AL106" i="1"/>
  <c r="AN106" i="1" s="1"/>
  <c r="AQ106" i="1" s="1"/>
  <c r="BV104" i="1"/>
  <c r="BR104" i="1"/>
  <c r="BL105" i="1"/>
  <c r="BM105" i="1"/>
  <c r="BO105" i="1" s="1"/>
  <c r="BY103" i="1"/>
  <c r="AB111" i="1"/>
  <c r="AD111" i="1" s="1"/>
  <c r="BN106" i="1"/>
  <c r="BK106" i="1"/>
  <c r="BZ102" i="1"/>
  <c r="AR102" i="1"/>
  <c r="BQ102" i="1"/>
  <c r="BU102" i="1"/>
  <c r="AP103" i="1"/>
  <c r="AM104" i="1"/>
  <c r="BW103" i="1"/>
  <c r="AO103" i="1"/>
  <c r="AT113" i="1"/>
  <c r="AV112" i="1"/>
  <c r="AA112" i="1"/>
  <c r="BE106" i="1"/>
  <c r="BH106" i="1"/>
  <c r="BI106" i="1" s="1"/>
  <c r="AW111" i="1"/>
  <c r="BS111" i="1" s="1"/>
  <c r="BJ111" i="1"/>
  <c r="AX111" i="1"/>
  <c r="BD110" i="1"/>
  <c r="AY110" i="1"/>
  <c r="X133" i="1" l="1"/>
  <c r="Y133" i="1"/>
  <c r="AC132" i="1"/>
  <c r="Z132" i="1"/>
  <c r="V134" i="1"/>
  <c r="Z133" i="1"/>
  <c r="W133" i="1"/>
  <c r="BO104" i="1"/>
  <c r="BY105" i="1"/>
  <c r="BC107" i="1"/>
  <c r="BF107" i="1"/>
  <c r="BG107" i="1"/>
  <c r="AL107" i="1"/>
  <c r="AN107" i="1" s="1"/>
  <c r="AQ107" i="1" s="1"/>
  <c r="BX106" i="1"/>
  <c r="T109" i="1"/>
  <c r="AJ108" i="1"/>
  <c r="AA113" i="1"/>
  <c r="AM105" i="1"/>
  <c r="AP104" i="1"/>
  <c r="AO104" i="1"/>
  <c r="BW104" i="1"/>
  <c r="BZ103" i="1"/>
  <c r="AR103" i="1"/>
  <c r="BU103" i="1"/>
  <c r="BQ103" i="1"/>
  <c r="AB112" i="1"/>
  <c r="AD112" i="1" s="1"/>
  <c r="BR106" i="1"/>
  <c r="BV106" i="1"/>
  <c r="BL106" i="1"/>
  <c r="BM106" i="1"/>
  <c r="BY106" i="1" s="1"/>
  <c r="AW112" i="1"/>
  <c r="BS112" i="1" s="1"/>
  <c r="AX112" i="1"/>
  <c r="BJ112" i="1"/>
  <c r="AV113" i="1"/>
  <c r="AT114" i="1"/>
  <c r="BF108" i="1"/>
  <c r="BG108" i="1"/>
  <c r="BC108" i="1"/>
  <c r="BD111" i="1"/>
  <c r="AY111" i="1"/>
  <c r="V135" i="1" l="1"/>
  <c r="W134" i="1"/>
  <c r="X134" i="1"/>
  <c r="Y134" i="1" s="1"/>
  <c r="AC133" i="1"/>
  <c r="BK107" i="1"/>
  <c r="BN107" i="1"/>
  <c r="BX107" i="1"/>
  <c r="T110" i="1"/>
  <c r="AJ109" i="1"/>
  <c r="AZ109" i="1"/>
  <c r="BB109" i="1" s="1"/>
  <c r="BF109" i="1" s="1"/>
  <c r="AL108" i="1"/>
  <c r="AN108" i="1" s="1"/>
  <c r="BX108" i="1" s="1"/>
  <c r="BE107" i="1"/>
  <c r="BH107" i="1"/>
  <c r="BK108" i="1"/>
  <c r="BN108" i="1"/>
  <c r="AA114" i="1"/>
  <c r="AB113" i="1"/>
  <c r="AD113" i="1" s="1"/>
  <c r="BE108" i="1"/>
  <c r="BH108" i="1"/>
  <c r="AT115" i="1"/>
  <c r="AV114" i="1"/>
  <c r="AX113" i="1"/>
  <c r="BJ113" i="1"/>
  <c r="AW113" i="1"/>
  <c r="BS113" i="1" s="1"/>
  <c r="BO106" i="1"/>
  <c r="AP105" i="1"/>
  <c r="AM106" i="1"/>
  <c r="BW105" i="1"/>
  <c r="AO105" i="1"/>
  <c r="AY112" i="1"/>
  <c r="BD112" i="1"/>
  <c r="BZ104" i="1"/>
  <c r="AR104" i="1"/>
  <c r="BQ104" i="1"/>
  <c r="BU104" i="1"/>
  <c r="X135" i="1" l="1"/>
  <c r="Y135" i="1" s="1"/>
  <c r="AC134" i="1"/>
  <c r="Z134" i="1"/>
  <c r="V136" i="1"/>
  <c r="Z135" i="1"/>
  <c r="W135" i="1"/>
  <c r="AL109" i="1"/>
  <c r="AN109" i="1" s="1"/>
  <c r="AQ109" i="1" s="1"/>
  <c r="BG109" i="1"/>
  <c r="BN109" i="1" s="1"/>
  <c r="T111" i="1"/>
  <c r="AZ111" i="1" s="1"/>
  <c r="BB111" i="1" s="1"/>
  <c r="AJ110" i="1"/>
  <c r="AZ110" i="1"/>
  <c r="BB110" i="1" s="1"/>
  <c r="AQ108" i="1"/>
  <c r="BV108" i="1" s="1"/>
  <c r="BI107" i="1"/>
  <c r="BM107" i="1"/>
  <c r="BL107" i="1"/>
  <c r="BC109" i="1"/>
  <c r="BE109" i="1" s="1"/>
  <c r="BR107" i="1"/>
  <c r="BV107" i="1"/>
  <c r="AM107" i="1"/>
  <c r="AP106" i="1"/>
  <c r="AO106" i="1"/>
  <c r="BW106" i="1"/>
  <c r="AY113" i="1"/>
  <c r="BD113" i="1"/>
  <c r="AR105" i="1"/>
  <c r="BZ105" i="1"/>
  <c r="BU105" i="1"/>
  <c r="BQ105" i="1"/>
  <c r="BJ114" i="1"/>
  <c r="AX114" i="1"/>
  <c r="AW114" i="1"/>
  <c r="BS114" i="1" s="1"/>
  <c r="AA115" i="1"/>
  <c r="AV115" i="1"/>
  <c r="AT116" i="1"/>
  <c r="BI108" i="1"/>
  <c r="BM108" i="1"/>
  <c r="BO108" i="1" s="1"/>
  <c r="BL108" i="1"/>
  <c r="AB114" i="1"/>
  <c r="AD114" i="1" s="1"/>
  <c r="V137" i="1" l="1"/>
  <c r="W136" i="1"/>
  <c r="X136" i="1"/>
  <c r="Y136" i="1" s="1"/>
  <c r="AC135" i="1"/>
  <c r="BH109" i="1"/>
  <c r="BI109" i="1" s="1"/>
  <c r="BX109" i="1"/>
  <c r="BK109" i="1"/>
  <c r="BF110" i="1"/>
  <c r="BC110" i="1"/>
  <c r="BE110" i="1" s="1"/>
  <c r="BG110" i="1"/>
  <c r="AL110" i="1"/>
  <c r="AN110" i="1" s="1"/>
  <c r="AQ110" i="1" s="1"/>
  <c r="T112" i="1"/>
  <c r="AJ111" i="1"/>
  <c r="BY107" i="1"/>
  <c r="BO107" i="1"/>
  <c r="BR108" i="1"/>
  <c r="AT117" i="1"/>
  <c r="AV116" i="1"/>
  <c r="BR109" i="1"/>
  <c r="BV109" i="1"/>
  <c r="AW115" i="1"/>
  <c r="BS115" i="1" s="1"/>
  <c r="BJ115" i="1"/>
  <c r="AX115" i="1"/>
  <c r="BY108" i="1"/>
  <c r="AA116" i="1"/>
  <c r="BD114" i="1"/>
  <c r="AY114" i="1"/>
  <c r="BZ106" i="1"/>
  <c r="AR106" i="1"/>
  <c r="BQ106" i="1"/>
  <c r="BU106" i="1"/>
  <c r="AB115" i="1"/>
  <c r="AD115" i="1" s="1"/>
  <c r="AP107" i="1"/>
  <c r="AM108" i="1"/>
  <c r="AO107" i="1"/>
  <c r="BW107" i="1"/>
  <c r="BF111" i="1"/>
  <c r="BG111" i="1"/>
  <c r="BC111" i="1"/>
  <c r="X137" i="1" l="1"/>
  <c r="Y137" i="1" s="1"/>
  <c r="AC136" i="1"/>
  <c r="Z136" i="1"/>
  <c r="V138" i="1"/>
  <c r="W137" i="1"/>
  <c r="BL109" i="1"/>
  <c r="BM109" i="1"/>
  <c r="BO109" i="1" s="1"/>
  <c r="BK110" i="1"/>
  <c r="BX110" i="1"/>
  <c r="BN110" i="1"/>
  <c r="T113" i="1"/>
  <c r="AJ112" i="1"/>
  <c r="AZ112" i="1"/>
  <c r="BB112" i="1" s="1"/>
  <c r="BF112" i="1" s="1"/>
  <c r="AL111" i="1"/>
  <c r="AN111" i="1" s="1"/>
  <c r="BX111" i="1" s="1"/>
  <c r="BH110" i="1"/>
  <c r="BN111" i="1"/>
  <c r="BK111" i="1"/>
  <c r="BJ116" i="1"/>
  <c r="AX116" i="1"/>
  <c r="AW116" i="1"/>
  <c r="BS116" i="1" s="1"/>
  <c r="AV117" i="1"/>
  <c r="AT118" i="1"/>
  <c r="AA117" i="1"/>
  <c r="BD115" i="1"/>
  <c r="AY115" i="1"/>
  <c r="AR107" i="1"/>
  <c r="BZ107" i="1"/>
  <c r="BU107" i="1"/>
  <c r="BQ107" i="1"/>
  <c r="BE111" i="1"/>
  <c r="BH111" i="1"/>
  <c r="AM109" i="1"/>
  <c r="AP108" i="1"/>
  <c r="AO108" i="1"/>
  <c r="BW108" i="1"/>
  <c r="AB116" i="1"/>
  <c r="AD116" i="1" s="1"/>
  <c r="Z137" i="1" l="1"/>
  <c r="V139" i="1"/>
  <c r="W138" i="1"/>
  <c r="X138" i="1"/>
  <c r="Y138" i="1"/>
  <c r="AC137" i="1"/>
  <c r="BY109" i="1"/>
  <c r="BG112" i="1"/>
  <c r="BK112" i="1" s="1"/>
  <c r="BC112" i="1"/>
  <c r="BE112" i="1" s="1"/>
  <c r="T114" i="1"/>
  <c r="AJ113" i="1"/>
  <c r="AZ113" i="1"/>
  <c r="BB113" i="1" s="1"/>
  <c r="AL112" i="1"/>
  <c r="AN112" i="1" s="1"/>
  <c r="AQ112" i="1" s="1"/>
  <c r="BR110" i="1"/>
  <c r="BV110" i="1"/>
  <c r="AQ111" i="1"/>
  <c r="BR111" i="1" s="1"/>
  <c r="BI110" i="1"/>
  <c r="BL110" i="1"/>
  <c r="BM110" i="1"/>
  <c r="BO110" i="1" s="1"/>
  <c r="AB117" i="1"/>
  <c r="AD117" i="1" s="1"/>
  <c r="AT119" i="1"/>
  <c r="AV118" i="1"/>
  <c r="BM111" i="1"/>
  <c r="BL111" i="1"/>
  <c r="AA118" i="1"/>
  <c r="BJ117" i="1"/>
  <c r="AX117" i="1"/>
  <c r="AW117" i="1"/>
  <c r="BS117" i="1" s="1"/>
  <c r="BI111" i="1"/>
  <c r="AR108" i="1"/>
  <c r="BZ108" i="1"/>
  <c r="BQ108" i="1"/>
  <c r="BU108" i="1"/>
  <c r="AM110" i="1"/>
  <c r="AP109" i="1"/>
  <c r="AO109" i="1"/>
  <c r="BW109" i="1"/>
  <c r="AY116" i="1"/>
  <c r="BD116" i="1"/>
  <c r="X139" i="1" l="1"/>
  <c r="Y139" i="1"/>
  <c r="AC138" i="1"/>
  <c r="Z138" i="1"/>
  <c r="V140" i="1"/>
  <c r="Z139" i="1"/>
  <c r="W139" i="1"/>
  <c r="BH112" i="1"/>
  <c r="BI112" i="1" s="1"/>
  <c r="BV111" i="1"/>
  <c r="BN112" i="1"/>
  <c r="BV112" i="1" s="1"/>
  <c r="BY110" i="1"/>
  <c r="BF113" i="1"/>
  <c r="BG113" i="1"/>
  <c r="BC113" i="1"/>
  <c r="BX112" i="1"/>
  <c r="AL113" i="1"/>
  <c r="AN113" i="1" s="1"/>
  <c r="AQ113" i="1" s="1"/>
  <c r="T115" i="1"/>
  <c r="AJ114" i="1"/>
  <c r="AZ114" i="1"/>
  <c r="BB114" i="1" s="1"/>
  <c r="AB118" i="1"/>
  <c r="AD118" i="1" s="1"/>
  <c r="AA119" i="1"/>
  <c r="BJ118" i="1"/>
  <c r="AW118" i="1"/>
  <c r="BS118" i="1" s="1"/>
  <c r="AX118" i="1"/>
  <c r="BZ109" i="1"/>
  <c r="AR109" i="1"/>
  <c r="BU109" i="1"/>
  <c r="BQ109" i="1"/>
  <c r="AT120" i="1"/>
  <c r="AV119" i="1"/>
  <c r="AM111" i="1"/>
  <c r="AP110" i="1"/>
  <c r="AO110" i="1"/>
  <c r="BW110" i="1"/>
  <c r="BY111" i="1"/>
  <c r="AY117" i="1"/>
  <c r="BD117" i="1"/>
  <c r="BO111" i="1"/>
  <c r="V141" i="1" l="1"/>
  <c r="W140" i="1"/>
  <c r="X140" i="1"/>
  <c r="Y140" i="1"/>
  <c r="AC139" i="1"/>
  <c r="BM112" i="1"/>
  <c r="BO112" i="1" s="1"/>
  <c r="BL112" i="1"/>
  <c r="BR112" i="1"/>
  <c r="BF114" i="1"/>
  <c r="BC114" i="1"/>
  <c r="BG114" i="1"/>
  <c r="BH113" i="1"/>
  <c r="BE113" i="1"/>
  <c r="AL114" i="1"/>
  <c r="AN114" i="1" s="1"/>
  <c r="AQ114" i="1" s="1"/>
  <c r="BX113" i="1"/>
  <c r="BN113" i="1"/>
  <c r="BK113" i="1"/>
  <c r="T116" i="1"/>
  <c r="AZ115" i="1"/>
  <c r="BB115" i="1" s="1"/>
  <c r="AJ115" i="1"/>
  <c r="AV120" i="1"/>
  <c r="AT121" i="1"/>
  <c r="AP111" i="1"/>
  <c r="AM112" i="1"/>
  <c r="AO111" i="1"/>
  <c r="BW111" i="1"/>
  <c r="AW119" i="1"/>
  <c r="BS119" i="1" s="1"/>
  <c r="AX119" i="1"/>
  <c r="BJ119" i="1"/>
  <c r="AA120" i="1"/>
  <c r="AB119" i="1"/>
  <c r="AD119" i="1" s="1"/>
  <c r="AR110" i="1"/>
  <c r="BZ110" i="1"/>
  <c r="BU110" i="1"/>
  <c r="BQ110" i="1"/>
  <c r="AY118" i="1"/>
  <c r="BD118" i="1"/>
  <c r="X141" i="1" l="1"/>
  <c r="Y141" i="1" s="1"/>
  <c r="AC140" i="1"/>
  <c r="Z140" i="1"/>
  <c r="V142" i="1"/>
  <c r="Z141" i="1"/>
  <c r="W141" i="1"/>
  <c r="BY112" i="1"/>
  <c r="BF115" i="1"/>
  <c r="BC115" i="1"/>
  <c r="BG115" i="1"/>
  <c r="BL113" i="1"/>
  <c r="BM113" i="1"/>
  <c r="BI113" i="1"/>
  <c r="BN114" i="1"/>
  <c r="BK114" i="1"/>
  <c r="BX114" i="1"/>
  <c r="BV113" i="1"/>
  <c r="BR113" i="1"/>
  <c r="BH114" i="1"/>
  <c r="BI114" i="1" s="1"/>
  <c r="BE114" i="1"/>
  <c r="AL115" i="1"/>
  <c r="AN115" i="1" s="1"/>
  <c r="AQ115" i="1" s="1"/>
  <c r="T117" i="1"/>
  <c r="AZ117" i="1" s="1"/>
  <c r="BB117" i="1" s="1"/>
  <c r="BC117" i="1" s="1"/>
  <c r="AJ116" i="1"/>
  <c r="AZ116" i="1"/>
  <c r="BB116" i="1" s="1"/>
  <c r="BG116" i="1" s="1"/>
  <c r="BD119" i="1"/>
  <c r="AY119" i="1"/>
  <c r="AR111" i="1"/>
  <c r="BZ111" i="1"/>
  <c r="BQ111" i="1"/>
  <c r="BU111" i="1"/>
  <c r="AB120" i="1"/>
  <c r="AD120" i="1" s="1"/>
  <c r="AM113" i="1"/>
  <c r="AP112" i="1"/>
  <c r="AO112" i="1"/>
  <c r="BW112" i="1"/>
  <c r="AT122" i="1"/>
  <c r="AV121" i="1"/>
  <c r="AW120" i="1"/>
  <c r="BS120" i="1" s="1"/>
  <c r="AX120" i="1"/>
  <c r="BJ120" i="1"/>
  <c r="AA121" i="1"/>
  <c r="V143" i="1" l="1"/>
  <c r="W142" i="1"/>
  <c r="X142" i="1"/>
  <c r="Y142" i="1"/>
  <c r="AC141" i="1"/>
  <c r="BF117" i="1"/>
  <c r="BN116" i="1"/>
  <c r="BK116" i="1"/>
  <c r="BO113" i="1"/>
  <c r="BY113" i="1"/>
  <c r="BM114" i="1"/>
  <c r="BY114" i="1" s="1"/>
  <c r="BL114" i="1"/>
  <c r="BK115" i="1"/>
  <c r="BX115" i="1"/>
  <c r="BN115" i="1"/>
  <c r="BV114" i="1"/>
  <c r="BR114" i="1"/>
  <c r="BC116" i="1"/>
  <c r="BE116" i="1" s="1"/>
  <c r="BF116" i="1"/>
  <c r="AL116" i="1"/>
  <c r="AN116" i="1" s="1"/>
  <c r="AQ116" i="1" s="1"/>
  <c r="T118" i="1"/>
  <c r="AJ117" i="1"/>
  <c r="BE115" i="1"/>
  <c r="BH115" i="1"/>
  <c r="BG117" i="1"/>
  <c r="BN117" i="1" s="1"/>
  <c r="AB121" i="1"/>
  <c r="AD121" i="1" s="1"/>
  <c r="AR112" i="1"/>
  <c r="BZ112" i="1"/>
  <c r="BU112" i="1"/>
  <c r="BQ112" i="1"/>
  <c r="AP113" i="1"/>
  <c r="AM114" i="1"/>
  <c r="AO113" i="1"/>
  <c r="BW113" i="1"/>
  <c r="AA122" i="1"/>
  <c r="BJ121" i="1"/>
  <c r="AW121" i="1"/>
  <c r="BS121" i="1" s="1"/>
  <c r="AX121" i="1"/>
  <c r="AT123" i="1"/>
  <c r="AV122" i="1"/>
  <c r="BE117" i="1"/>
  <c r="BD120" i="1"/>
  <c r="AY120" i="1"/>
  <c r="X143" i="1" l="1"/>
  <c r="Y143" i="1"/>
  <c r="AC142" i="1"/>
  <c r="Z142" i="1"/>
  <c r="V144" i="1"/>
  <c r="Z143" i="1"/>
  <c r="W143" i="1"/>
  <c r="BH116" i="1"/>
  <c r="BI116" i="1" s="1"/>
  <c r="BK117" i="1"/>
  <c r="AL117" i="1"/>
  <c r="AN117" i="1" s="1"/>
  <c r="AQ117" i="1" s="1"/>
  <c r="T119" i="1"/>
  <c r="AZ119" i="1" s="1"/>
  <c r="BB119" i="1" s="1"/>
  <c r="AJ118" i="1"/>
  <c r="BI115" i="1"/>
  <c r="BL115" i="1"/>
  <c r="BM115" i="1"/>
  <c r="BR115" i="1"/>
  <c r="BV115" i="1"/>
  <c r="AZ118" i="1"/>
  <c r="BB118" i="1" s="1"/>
  <c r="BF118" i="1" s="1"/>
  <c r="BX116" i="1"/>
  <c r="BO114" i="1"/>
  <c r="BH117" i="1"/>
  <c r="BL117" i="1" s="1"/>
  <c r="BV116" i="1"/>
  <c r="BR116" i="1"/>
  <c r="BJ122" i="1"/>
  <c r="AW122" i="1"/>
  <c r="BS122" i="1" s="1"/>
  <c r="AX122" i="1"/>
  <c r="AA123" i="1"/>
  <c r="AT124" i="1"/>
  <c r="AV123" i="1"/>
  <c r="AB122" i="1"/>
  <c r="AD122" i="1" s="1"/>
  <c r="BD121" i="1"/>
  <c r="AY121" i="1"/>
  <c r="AP114" i="1"/>
  <c r="AM115" i="1"/>
  <c r="AO114" i="1"/>
  <c r="BW114" i="1"/>
  <c r="BZ113" i="1"/>
  <c r="AR113" i="1"/>
  <c r="BQ113" i="1"/>
  <c r="BU113" i="1"/>
  <c r="V145" i="1" l="1"/>
  <c r="W144" i="1"/>
  <c r="X144" i="1"/>
  <c r="Y144" i="1" s="1"/>
  <c r="AC143" i="1"/>
  <c r="BI117" i="1"/>
  <c r="BM117" i="1"/>
  <c r="BO117" i="1" s="1"/>
  <c r="BM116" i="1"/>
  <c r="BO116" i="1" s="1"/>
  <c r="BL116" i="1"/>
  <c r="BX117" i="1"/>
  <c r="AL118" i="1"/>
  <c r="AN118" i="1" s="1"/>
  <c r="AQ118" i="1" s="1"/>
  <c r="T120" i="1"/>
  <c r="AZ120" i="1" s="1"/>
  <c r="BB120" i="1" s="1"/>
  <c r="AJ119" i="1"/>
  <c r="BC118" i="1"/>
  <c r="BE118" i="1" s="1"/>
  <c r="BO115" i="1"/>
  <c r="BY115" i="1"/>
  <c r="BG118" i="1"/>
  <c r="BK118" i="1" s="1"/>
  <c r="AP115" i="1"/>
  <c r="AM116" i="1"/>
  <c r="AO115" i="1"/>
  <c r="BW115" i="1"/>
  <c r="AA124" i="1"/>
  <c r="BZ114" i="1"/>
  <c r="AR114" i="1"/>
  <c r="BU114" i="1"/>
  <c r="BQ114" i="1"/>
  <c r="BD122" i="1"/>
  <c r="AY122" i="1"/>
  <c r="AB123" i="1"/>
  <c r="AD123" i="1" s="1"/>
  <c r="BR117" i="1"/>
  <c r="BV117" i="1"/>
  <c r="AW123" i="1"/>
  <c r="BS123" i="1" s="1"/>
  <c r="BJ123" i="1"/>
  <c r="AX123" i="1"/>
  <c r="AT125" i="1"/>
  <c r="AV124" i="1"/>
  <c r="BF119" i="1"/>
  <c r="BG119" i="1"/>
  <c r="BC119" i="1"/>
  <c r="X145" i="1" l="1"/>
  <c r="Y145" i="1"/>
  <c r="AC144" i="1"/>
  <c r="Z144" i="1"/>
  <c r="V146" i="1"/>
  <c r="Z145" i="1"/>
  <c r="W145" i="1"/>
  <c r="BY116" i="1"/>
  <c r="BY117" i="1"/>
  <c r="BX118" i="1"/>
  <c r="BN118" i="1"/>
  <c r="BR118" i="1" s="1"/>
  <c r="AL119" i="1"/>
  <c r="AN119" i="1" s="1"/>
  <c r="BX119" i="1" s="1"/>
  <c r="T121" i="1"/>
  <c r="AJ120" i="1"/>
  <c r="BH118" i="1"/>
  <c r="BI118" i="1" s="1"/>
  <c r="AY123" i="1"/>
  <c r="BD123" i="1"/>
  <c r="AP116" i="1"/>
  <c r="AM117" i="1"/>
  <c r="AO116" i="1"/>
  <c r="BW116" i="1"/>
  <c r="BK119" i="1"/>
  <c r="BN119" i="1"/>
  <c r="BF120" i="1"/>
  <c r="BG120" i="1"/>
  <c r="BC120" i="1"/>
  <c r="AA125" i="1"/>
  <c r="BZ115" i="1"/>
  <c r="AR115" i="1"/>
  <c r="BU115" i="1"/>
  <c r="BQ115" i="1"/>
  <c r="BJ124" i="1"/>
  <c r="AX124" i="1"/>
  <c r="AW124" i="1"/>
  <c r="BS124" i="1" s="1"/>
  <c r="AB124" i="1"/>
  <c r="AD124" i="1" s="1"/>
  <c r="AT126" i="1"/>
  <c r="AV125" i="1"/>
  <c r="BE119" i="1"/>
  <c r="BH119" i="1"/>
  <c r="V147" i="1" l="1"/>
  <c r="W146" i="1"/>
  <c r="X146" i="1"/>
  <c r="Y146" i="1"/>
  <c r="AC145" i="1"/>
  <c r="BV118" i="1"/>
  <c r="AQ119" i="1"/>
  <c r="BR119" i="1" s="1"/>
  <c r="AL120" i="1"/>
  <c r="T122" i="1"/>
  <c r="AJ121" i="1"/>
  <c r="AZ121" i="1"/>
  <c r="BB121" i="1" s="1"/>
  <c r="BL118" i="1"/>
  <c r="BM118" i="1"/>
  <c r="BO118" i="1" s="1"/>
  <c r="BE120" i="1"/>
  <c r="BH120" i="1"/>
  <c r="BN120" i="1"/>
  <c r="BK120" i="1"/>
  <c r="AM118" i="1"/>
  <c r="AP117" i="1"/>
  <c r="AO117" i="1"/>
  <c r="BW117" i="1"/>
  <c r="BL119" i="1"/>
  <c r="BM119" i="1"/>
  <c r="BO119" i="1" s="1"/>
  <c r="AB125" i="1"/>
  <c r="AD125" i="1" s="1"/>
  <c r="AR116" i="1"/>
  <c r="BZ116" i="1"/>
  <c r="BQ116" i="1"/>
  <c r="BU116" i="1"/>
  <c r="BD124" i="1"/>
  <c r="AY124" i="1"/>
  <c r="AA126" i="1"/>
  <c r="BI119" i="1"/>
  <c r="AW125" i="1"/>
  <c r="BS125" i="1" s="1"/>
  <c r="AX125" i="1"/>
  <c r="BJ125" i="1"/>
  <c r="AT127" i="1"/>
  <c r="AV126" i="1"/>
  <c r="X147" i="1" l="1"/>
  <c r="Y147" i="1" s="1"/>
  <c r="AC146" i="1"/>
  <c r="Z146" i="1"/>
  <c r="V148" i="1"/>
  <c r="Z147" i="1"/>
  <c r="W147" i="1"/>
  <c r="BV119" i="1"/>
  <c r="BF121" i="1"/>
  <c r="BC121" i="1"/>
  <c r="BG121" i="1"/>
  <c r="AL121" i="1"/>
  <c r="AN121" i="1" s="1"/>
  <c r="AQ121" i="1" s="1"/>
  <c r="T123" i="1"/>
  <c r="AJ122" i="1"/>
  <c r="AZ122" i="1"/>
  <c r="BB122" i="1" s="1"/>
  <c r="BG122" i="1" s="1"/>
  <c r="BK122" i="1" s="1"/>
  <c r="AN120" i="1"/>
  <c r="BY118" i="1"/>
  <c r="AB126" i="1"/>
  <c r="AD126" i="1" s="1"/>
  <c r="BY119" i="1"/>
  <c r="BL120" i="1"/>
  <c r="BM120" i="1"/>
  <c r="BO120" i="1" s="1"/>
  <c r="AY125" i="1"/>
  <c r="BD125" i="1"/>
  <c r="AA127" i="1"/>
  <c r="BJ126" i="1"/>
  <c r="AW126" i="1"/>
  <c r="BS126" i="1" s="1"/>
  <c r="AX126" i="1"/>
  <c r="AV127" i="1"/>
  <c r="AT128" i="1"/>
  <c r="AR117" i="1"/>
  <c r="BU117" i="1"/>
  <c r="BZ117" i="1"/>
  <c r="BQ117" i="1"/>
  <c r="AM119" i="1"/>
  <c r="AP118" i="1"/>
  <c r="AO118" i="1"/>
  <c r="BW118" i="1"/>
  <c r="BI120" i="1"/>
  <c r="V149" i="1" l="1"/>
  <c r="W148" i="1"/>
  <c r="X148" i="1"/>
  <c r="Y148" i="1"/>
  <c r="AC147" i="1"/>
  <c r="BN122" i="1"/>
  <c r="T124" i="1"/>
  <c r="AZ124" i="1" s="1"/>
  <c r="BB124" i="1" s="1"/>
  <c r="BF124" i="1" s="1"/>
  <c r="AJ123" i="1"/>
  <c r="AL122" i="1"/>
  <c r="AN122" i="1" s="1"/>
  <c r="BX121" i="1"/>
  <c r="BN121" i="1"/>
  <c r="BK121" i="1"/>
  <c r="AQ120" i="1"/>
  <c r="BX120" i="1"/>
  <c r="BE121" i="1"/>
  <c r="BH121" i="1"/>
  <c r="AZ123" i="1"/>
  <c r="BB123" i="1" s="1"/>
  <c r="BF122" i="1"/>
  <c r="BC122" i="1"/>
  <c r="AX127" i="1"/>
  <c r="BJ127" i="1"/>
  <c r="AW127" i="1"/>
  <c r="BS127" i="1" s="1"/>
  <c r="BY120" i="1"/>
  <c r="AA128" i="1"/>
  <c r="AR118" i="1"/>
  <c r="BZ118" i="1"/>
  <c r="BQ118" i="1"/>
  <c r="BU118" i="1"/>
  <c r="AB127" i="1"/>
  <c r="AD127" i="1" s="1"/>
  <c r="AT129" i="1"/>
  <c r="AV128" i="1"/>
  <c r="AM120" i="1"/>
  <c r="AP119" i="1"/>
  <c r="AO119" i="1"/>
  <c r="BW119" i="1"/>
  <c r="AY126" i="1"/>
  <c r="BD126" i="1"/>
  <c r="X149" i="1" l="1"/>
  <c r="Y149" i="1" s="1"/>
  <c r="AC148" i="1"/>
  <c r="Z148" i="1"/>
  <c r="V150" i="1"/>
  <c r="Z149" i="1"/>
  <c r="W149" i="1"/>
  <c r="BV121" i="1"/>
  <c r="BR121" i="1"/>
  <c r="BG124" i="1"/>
  <c r="BN124" i="1" s="1"/>
  <c r="AQ122" i="1"/>
  <c r="BX122" i="1"/>
  <c r="BE122" i="1"/>
  <c r="BH122" i="1"/>
  <c r="BF123" i="1"/>
  <c r="BC123" i="1"/>
  <c r="BE123" i="1" s="1"/>
  <c r="BG123" i="1"/>
  <c r="AL123" i="1"/>
  <c r="AN123" i="1" s="1"/>
  <c r="AQ123" i="1" s="1"/>
  <c r="BC124" i="1"/>
  <c r="BL121" i="1"/>
  <c r="BM121" i="1"/>
  <c r="BY121" i="1" s="1"/>
  <c r="BI121" i="1"/>
  <c r="BR120" i="1"/>
  <c r="BV120" i="1"/>
  <c r="T125" i="1"/>
  <c r="AJ124" i="1"/>
  <c r="AT130" i="1"/>
  <c r="AV129" i="1"/>
  <c r="AA129" i="1"/>
  <c r="AR119" i="1"/>
  <c r="BZ119" i="1"/>
  <c r="BQ119" i="1"/>
  <c r="BU119" i="1"/>
  <c r="AB128" i="1"/>
  <c r="AD128" i="1" s="1"/>
  <c r="AM121" i="1"/>
  <c r="AP120" i="1"/>
  <c r="AO120" i="1"/>
  <c r="BW120" i="1"/>
  <c r="BD127" i="1"/>
  <c r="AY127" i="1"/>
  <c r="AW128" i="1"/>
  <c r="BS128" i="1" s="1"/>
  <c r="AX128" i="1"/>
  <c r="BJ128" i="1"/>
  <c r="V151" i="1" l="1"/>
  <c r="W150" i="1"/>
  <c r="X150" i="1"/>
  <c r="Y150" i="1"/>
  <c r="AC149" i="1"/>
  <c r="BK124" i="1"/>
  <c r="BH123" i="1"/>
  <c r="BL123" i="1" s="1"/>
  <c r="BH124" i="1"/>
  <c r="BM124" i="1" s="1"/>
  <c r="BO124" i="1" s="1"/>
  <c r="BO121" i="1"/>
  <c r="BI122" i="1"/>
  <c r="BM122" i="1"/>
  <c r="BL122" i="1"/>
  <c r="BR122" i="1"/>
  <c r="BV122" i="1"/>
  <c r="BE124" i="1"/>
  <c r="AL124" i="1"/>
  <c r="AN124" i="1" s="1"/>
  <c r="T126" i="1"/>
  <c r="AJ125" i="1"/>
  <c r="AZ125" i="1"/>
  <c r="BB125" i="1" s="1"/>
  <c r="BF125" i="1" s="1"/>
  <c r="BK123" i="1"/>
  <c r="BN123" i="1"/>
  <c r="BR123" i="1" s="1"/>
  <c r="BX123" i="1"/>
  <c r="AR120" i="1"/>
  <c r="BZ120" i="1"/>
  <c r="BQ120" i="1"/>
  <c r="BU120" i="1"/>
  <c r="AB129" i="1"/>
  <c r="AD129" i="1" s="1"/>
  <c r="AM122" i="1"/>
  <c r="AP121" i="1"/>
  <c r="AO121" i="1"/>
  <c r="BW121" i="1"/>
  <c r="BJ129" i="1"/>
  <c r="AX129" i="1"/>
  <c r="AW129" i="1"/>
  <c r="BS129" i="1" s="1"/>
  <c r="AY128" i="1"/>
  <c r="BD128" i="1"/>
  <c r="AV130" i="1"/>
  <c r="AT131" i="1"/>
  <c r="AA130" i="1"/>
  <c r="X151" i="1" l="1"/>
  <c r="Y151" i="1" s="1"/>
  <c r="AC150" i="1"/>
  <c r="Z150" i="1"/>
  <c r="V152" i="1"/>
  <c r="Z151" i="1"/>
  <c r="W151" i="1"/>
  <c r="BI124" i="1"/>
  <c r="BL124" i="1"/>
  <c r="BI123" i="1"/>
  <c r="BM123" i="1"/>
  <c r="BY123" i="1" s="1"/>
  <c r="BC125" i="1"/>
  <c r="BE125" i="1" s="1"/>
  <c r="BG125" i="1"/>
  <c r="BN125" i="1" s="1"/>
  <c r="AL125" i="1"/>
  <c r="AN125" i="1" s="1"/>
  <c r="BV123" i="1"/>
  <c r="T127" i="1"/>
  <c r="AJ126" i="1"/>
  <c r="AZ126" i="1"/>
  <c r="BB126" i="1" s="1"/>
  <c r="BY122" i="1"/>
  <c r="BO122" i="1"/>
  <c r="BX124" i="1"/>
  <c r="AQ124" i="1"/>
  <c r="AX130" i="1"/>
  <c r="BJ130" i="1"/>
  <c r="AW130" i="1"/>
  <c r="BS130" i="1" s="1"/>
  <c r="AP122" i="1"/>
  <c r="AM123" i="1"/>
  <c r="AO122" i="1"/>
  <c r="BW122" i="1"/>
  <c r="AT132" i="1"/>
  <c r="AV131" i="1"/>
  <c r="AR121" i="1"/>
  <c r="BZ121" i="1"/>
  <c r="BU121" i="1"/>
  <c r="BQ121" i="1"/>
  <c r="AY129" i="1"/>
  <c r="BD129" i="1"/>
  <c r="AB130" i="1"/>
  <c r="AD130" i="1" s="1"/>
  <c r="BY124" i="1"/>
  <c r="AA131" i="1"/>
  <c r="V153" i="1" l="1"/>
  <c r="W152" i="1"/>
  <c r="X152" i="1"/>
  <c r="Y152" i="1"/>
  <c r="AC151" i="1"/>
  <c r="BO123" i="1"/>
  <c r="BK125" i="1"/>
  <c r="BX125" i="1"/>
  <c r="BH125" i="1"/>
  <c r="BI125" i="1" s="1"/>
  <c r="AQ125" i="1"/>
  <c r="BR125" i="1" s="1"/>
  <c r="T128" i="1"/>
  <c r="AJ127" i="1"/>
  <c r="AZ127" i="1"/>
  <c r="BB127" i="1" s="1"/>
  <c r="AL126" i="1"/>
  <c r="BV124" i="1"/>
  <c r="BR124" i="1"/>
  <c r="BG126" i="1"/>
  <c r="BF126" i="1"/>
  <c r="BC126" i="1"/>
  <c r="AM124" i="1"/>
  <c r="AP123" i="1"/>
  <c r="BW123" i="1"/>
  <c r="AO123" i="1"/>
  <c r="AA132" i="1"/>
  <c r="AR122" i="1"/>
  <c r="BZ122" i="1"/>
  <c r="BQ122" i="1"/>
  <c r="BU122" i="1"/>
  <c r="AB131" i="1"/>
  <c r="AD131" i="1" s="1"/>
  <c r="BJ131" i="1"/>
  <c r="AX131" i="1"/>
  <c r="AW131" i="1"/>
  <c r="BS131" i="1" s="1"/>
  <c r="AV132" i="1"/>
  <c r="AT133" i="1"/>
  <c r="BD130" i="1"/>
  <c r="AY130" i="1"/>
  <c r="X153" i="1" l="1"/>
  <c r="Y153" i="1" s="1"/>
  <c r="AC152" i="1"/>
  <c r="Z152" i="1"/>
  <c r="V154" i="1"/>
  <c r="W153" i="1"/>
  <c r="BV125" i="1"/>
  <c r="BM125" i="1"/>
  <c r="BO125" i="1" s="1"/>
  <c r="BL125" i="1"/>
  <c r="AN126" i="1"/>
  <c r="AQ126" i="1" s="1"/>
  <c r="BC127" i="1"/>
  <c r="BE127" i="1" s="1"/>
  <c r="BF127" i="1"/>
  <c r="BE126" i="1"/>
  <c r="BH126" i="1"/>
  <c r="BG127" i="1"/>
  <c r="AL127" i="1"/>
  <c r="AN127" i="1" s="1"/>
  <c r="AQ127" i="1" s="1"/>
  <c r="BK126" i="1"/>
  <c r="BN126" i="1"/>
  <c r="T129" i="1"/>
  <c r="AJ128" i="1"/>
  <c r="AZ128" i="1"/>
  <c r="BB128" i="1" s="1"/>
  <c r="BQ123" i="1"/>
  <c r="BU123" i="1"/>
  <c r="BZ123" i="1"/>
  <c r="AR123" i="1"/>
  <c r="AP124" i="1"/>
  <c r="AM125" i="1"/>
  <c r="AO124" i="1"/>
  <c r="BW124" i="1"/>
  <c r="AB132" i="1"/>
  <c r="AD132" i="1" s="1"/>
  <c r="AV133" i="1"/>
  <c r="AT134" i="1"/>
  <c r="AY131" i="1"/>
  <c r="BD131" i="1"/>
  <c r="AA133" i="1"/>
  <c r="AW132" i="1"/>
  <c r="BS132" i="1" s="1"/>
  <c r="BJ132" i="1"/>
  <c r="AX132" i="1"/>
  <c r="Z153" i="1" l="1"/>
  <c r="V155" i="1"/>
  <c r="W154" i="1"/>
  <c r="X154" i="1"/>
  <c r="Y154" i="1"/>
  <c r="AC153" i="1"/>
  <c r="BH127" i="1"/>
  <c r="BM127" i="1" s="1"/>
  <c r="BY125" i="1"/>
  <c r="BX126" i="1"/>
  <c r="BI126" i="1"/>
  <c r="BM126" i="1"/>
  <c r="BL126" i="1"/>
  <c r="BX127" i="1"/>
  <c r="BN127" i="1"/>
  <c r="BK127" i="1"/>
  <c r="T130" i="1"/>
  <c r="AZ130" i="1" s="1"/>
  <c r="BB130" i="1" s="1"/>
  <c r="AJ129" i="1"/>
  <c r="BR126" i="1"/>
  <c r="BV126" i="1"/>
  <c r="AL128" i="1"/>
  <c r="AN128" i="1" s="1"/>
  <c r="AQ128" i="1" s="1"/>
  <c r="AZ129" i="1"/>
  <c r="BB129" i="1" s="1"/>
  <c r="BF129" i="1" s="1"/>
  <c r="BC128" i="1"/>
  <c r="BF128" i="1"/>
  <c r="BG128" i="1"/>
  <c r="AA134" i="1"/>
  <c r="BJ133" i="1"/>
  <c r="AW133" i="1"/>
  <c r="BS133" i="1" s="1"/>
  <c r="AX133" i="1"/>
  <c r="AY132" i="1"/>
  <c r="BD132" i="1"/>
  <c r="AM126" i="1"/>
  <c r="AP125" i="1"/>
  <c r="AO125" i="1"/>
  <c r="BW125" i="1"/>
  <c r="AB133" i="1"/>
  <c r="AD133" i="1" s="1"/>
  <c r="AV134" i="1"/>
  <c r="AT135" i="1"/>
  <c r="BZ124" i="1"/>
  <c r="AR124" i="1"/>
  <c r="BQ124" i="1"/>
  <c r="BU124" i="1"/>
  <c r="X155" i="1" l="1"/>
  <c r="Y155" i="1" s="1"/>
  <c r="AC154" i="1"/>
  <c r="Z154" i="1"/>
  <c r="V156" i="1"/>
  <c r="W155" i="1"/>
  <c r="Z155" i="1"/>
  <c r="BL127" i="1"/>
  <c r="BI127" i="1"/>
  <c r="BC129" i="1"/>
  <c r="BE129" i="1" s="1"/>
  <c r="BG129" i="1"/>
  <c r="BN129" i="1" s="1"/>
  <c r="BY127" i="1"/>
  <c r="BO127" i="1"/>
  <c r="BV127" i="1"/>
  <c r="BR127" i="1"/>
  <c r="AL129" i="1"/>
  <c r="AN129" i="1" s="1"/>
  <c r="AQ129" i="1" s="1"/>
  <c r="BE128" i="1"/>
  <c r="BH128" i="1"/>
  <c r="T131" i="1"/>
  <c r="AJ130" i="1"/>
  <c r="BO126" i="1"/>
  <c r="BY126" i="1"/>
  <c r="BK128" i="1"/>
  <c r="BX128" i="1"/>
  <c r="BN128" i="1"/>
  <c r="AA135" i="1"/>
  <c r="BF130" i="1"/>
  <c r="BG130" i="1"/>
  <c r="BC130" i="1"/>
  <c r="AB134" i="1"/>
  <c r="AD134" i="1" s="1"/>
  <c r="AR125" i="1"/>
  <c r="BZ125" i="1"/>
  <c r="BU125" i="1"/>
  <c r="BQ125" i="1"/>
  <c r="AT136" i="1"/>
  <c r="AV135" i="1"/>
  <c r="AM127" i="1"/>
  <c r="AP126" i="1"/>
  <c r="AO126" i="1"/>
  <c r="BW126" i="1"/>
  <c r="BD133" i="1"/>
  <c r="AY133" i="1"/>
  <c r="BJ134" i="1"/>
  <c r="AX134" i="1"/>
  <c r="AW134" i="1"/>
  <c r="BS134" i="1" s="1"/>
  <c r="V157" i="1" l="1"/>
  <c r="W156" i="1"/>
  <c r="X156" i="1"/>
  <c r="Y156" i="1" s="1"/>
  <c r="AC155" i="1"/>
  <c r="BK129" i="1"/>
  <c r="BH129" i="1"/>
  <c r="BI129" i="1" s="1"/>
  <c r="AL130" i="1"/>
  <c r="AN130" i="1" s="1"/>
  <c r="AQ130" i="1" s="1"/>
  <c r="T132" i="1"/>
  <c r="AZ132" i="1" s="1"/>
  <c r="BB132" i="1" s="1"/>
  <c r="BF132" i="1" s="1"/>
  <c r="AJ131" i="1"/>
  <c r="BX129" i="1"/>
  <c r="BM128" i="1"/>
  <c r="BY128" i="1" s="1"/>
  <c r="BL128" i="1"/>
  <c r="AZ131" i="1"/>
  <c r="BB131" i="1" s="1"/>
  <c r="BV128" i="1"/>
  <c r="BR128" i="1"/>
  <c r="BI128" i="1"/>
  <c r="BK130" i="1"/>
  <c r="BN130" i="1"/>
  <c r="AY134" i="1"/>
  <c r="BD134" i="1"/>
  <c r="BR129" i="1"/>
  <c r="BV129" i="1"/>
  <c r="AM128" i="1"/>
  <c r="AP127" i="1"/>
  <c r="BW127" i="1"/>
  <c r="AO127" i="1"/>
  <c r="AA136" i="1"/>
  <c r="BJ135" i="1"/>
  <c r="AW135" i="1"/>
  <c r="BS135" i="1" s="1"/>
  <c r="AX135" i="1"/>
  <c r="BE130" i="1"/>
  <c r="BH130" i="1"/>
  <c r="AR126" i="1"/>
  <c r="BZ126" i="1"/>
  <c r="BQ126" i="1"/>
  <c r="BU126" i="1"/>
  <c r="AV136" i="1"/>
  <c r="AT137" i="1"/>
  <c r="AB135" i="1"/>
  <c r="AD135" i="1" s="1"/>
  <c r="X157" i="1" l="1"/>
  <c r="Y157" i="1"/>
  <c r="AC156" i="1"/>
  <c r="Z156" i="1"/>
  <c r="V158" i="1"/>
  <c r="Z157" i="1"/>
  <c r="W157" i="1"/>
  <c r="BM129" i="1"/>
  <c r="BY129" i="1" s="1"/>
  <c r="BL129" i="1"/>
  <c r="BX130" i="1"/>
  <c r="BG132" i="1"/>
  <c r="BN132" i="1" s="1"/>
  <c r="T133" i="1"/>
  <c r="AJ132" i="1"/>
  <c r="AL131" i="1"/>
  <c r="AN131" i="1" s="1"/>
  <c r="AQ131" i="1" s="1"/>
  <c r="BO128" i="1"/>
  <c r="BC132" i="1"/>
  <c r="BE132" i="1" s="1"/>
  <c r="BF131" i="1"/>
  <c r="BC131" i="1"/>
  <c r="BG131" i="1"/>
  <c r="AW136" i="1"/>
  <c r="BS136" i="1" s="1"/>
  <c r="AX136" i="1"/>
  <c r="BJ136" i="1"/>
  <c r="BL130" i="1"/>
  <c r="BM130" i="1"/>
  <c r="BO130" i="1" s="1"/>
  <c r="BR130" i="1"/>
  <c r="BV130" i="1"/>
  <c r="BI130" i="1"/>
  <c r="AV137" i="1"/>
  <c r="AT138" i="1"/>
  <c r="BU127" i="1"/>
  <c r="BQ127" i="1"/>
  <c r="AR127" i="1"/>
  <c r="BZ127" i="1"/>
  <c r="AA137" i="1"/>
  <c r="AM129" i="1"/>
  <c r="AP128" i="1"/>
  <c r="AO128" i="1"/>
  <c r="BW128" i="1"/>
  <c r="BD135" i="1"/>
  <c r="AY135" i="1"/>
  <c r="AB136" i="1"/>
  <c r="AD136" i="1" s="1"/>
  <c r="V159" i="1" l="1"/>
  <c r="W158" i="1"/>
  <c r="X158" i="1"/>
  <c r="Y158" i="1" s="1"/>
  <c r="AC157" i="1"/>
  <c r="BO129" i="1"/>
  <c r="BK132" i="1"/>
  <c r="BX131" i="1"/>
  <c r="BH132" i="1"/>
  <c r="BI132" i="1" s="1"/>
  <c r="BK131" i="1"/>
  <c r="BN131" i="1"/>
  <c r="BR131" i="1" s="1"/>
  <c r="AL132" i="1"/>
  <c r="AN132" i="1" s="1"/>
  <c r="BE131" i="1"/>
  <c r="BH131" i="1"/>
  <c r="BI131" i="1" s="1"/>
  <c r="T134" i="1"/>
  <c r="AZ134" i="1" s="1"/>
  <c r="BB134" i="1" s="1"/>
  <c r="AJ133" i="1"/>
  <c r="AZ133" i="1"/>
  <c r="BB133" i="1" s="1"/>
  <c r="AB137" i="1"/>
  <c r="AD137" i="1" s="1"/>
  <c r="AA138" i="1"/>
  <c r="BD136" i="1"/>
  <c r="AY136" i="1"/>
  <c r="AT139" i="1"/>
  <c r="AV138" i="1"/>
  <c r="AW137" i="1"/>
  <c r="BS137" i="1" s="1"/>
  <c r="BJ137" i="1"/>
  <c r="AX137" i="1"/>
  <c r="BZ128" i="1"/>
  <c r="AR128" i="1"/>
  <c r="BU128" i="1"/>
  <c r="BQ128" i="1"/>
  <c r="AP129" i="1"/>
  <c r="AM130" i="1"/>
  <c r="AO129" i="1"/>
  <c r="BW129" i="1"/>
  <c r="BY130" i="1"/>
  <c r="X159" i="1" l="1"/>
  <c r="Y159" i="1"/>
  <c r="AC158" i="1"/>
  <c r="Z158" i="1"/>
  <c r="V160" i="1"/>
  <c r="W159" i="1"/>
  <c r="Z159" i="1"/>
  <c r="BV131" i="1"/>
  <c r="BM132" i="1"/>
  <c r="BO132" i="1" s="1"/>
  <c r="BL132" i="1"/>
  <c r="AQ132" i="1"/>
  <c r="BX132" i="1"/>
  <c r="BF133" i="1"/>
  <c r="BC133" i="1"/>
  <c r="BG133" i="1"/>
  <c r="AL133" i="1"/>
  <c r="AN133" i="1" s="1"/>
  <c r="AQ133" i="1" s="1"/>
  <c r="T135" i="1"/>
  <c r="AJ134" i="1"/>
  <c r="BL131" i="1"/>
  <c r="BM131" i="1"/>
  <c r="AP130" i="1"/>
  <c r="AM131" i="1"/>
  <c r="AO130" i="1"/>
  <c r="BW130" i="1"/>
  <c r="BF134" i="1"/>
  <c r="BG134" i="1"/>
  <c r="BC134" i="1"/>
  <c r="AA139" i="1"/>
  <c r="AR129" i="1"/>
  <c r="BZ129" i="1"/>
  <c r="BQ129" i="1"/>
  <c r="BU129" i="1"/>
  <c r="AB138" i="1"/>
  <c r="AD138" i="1" s="1"/>
  <c r="BJ138" i="1"/>
  <c r="AW138" i="1"/>
  <c r="BS138" i="1" s="1"/>
  <c r="AX138" i="1"/>
  <c r="AV139" i="1"/>
  <c r="AT140" i="1"/>
  <c r="BD137" i="1"/>
  <c r="AY137" i="1"/>
  <c r="V161" i="1" l="1"/>
  <c r="W160" i="1"/>
  <c r="X160" i="1"/>
  <c r="Y160" i="1"/>
  <c r="AC159" i="1"/>
  <c r="BY132" i="1"/>
  <c r="BO131" i="1"/>
  <c r="BY131" i="1"/>
  <c r="BE133" i="1"/>
  <c r="BH133" i="1"/>
  <c r="AL134" i="1"/>
  <c r="AN134" i="1" s="1"/>
  <c r="BX133" i="1"/>
  <c r="BK133" i="1"/>
  <c r="BN133" i="1"/>
  <c r="T136" i="1"/>
  <c r="AJ135" i="1"/>
  <c r="AZ135" i="1"/>
  <c r="BB135" i="1" s="1"/>
  <c r="BV132" i="1"/>
  <c r="BR132" i="1"/>
  <c r="AA140" i="1"/>
  <c r="AY138" i="1"/>
  <c r="BD138" i="1"/>
  <c r="AB139" i="1"/>
  <c r="AD139" i="1" s="1"/>
  <c r="BE134" i="1"/>
  <c r="BH134" i="1"/>
  <c r="BI134" i="1" s="1"/>
  <c r="AM132" i="1"/>
  <c r="AP131" i="1"/>
  <c r="AO131" i="1"/>
  <c r="BW131" i="1"/>
  <c r="AT141" i="1"/>
  <c r="AV140" i="1"/>
  <c r="BN134" i="1"/>
  <c r="BK134" i="1"/>
  <c r="AR130" i="1"/>
  <c r="BZ130" i="1"/>
  <c r="BQ130" i="1"/>
  <c r="BU130" i="1"/>
  <c r="AW139" i="1"/>
  <c r="BS139" i="1" s="1"/>
  <c r="BJ139" i="1"/>
  <c r="AX139" i="1"/>
  <c r="X161" i="1" l="1"/>
  <c r="Y161" i="1"/>
  <c r="AC160" i="1"/>
  <c r="Z160" i="1"/>
  <c r="V162" i="1"/>
  <c r="Z161" i="1"/>
  <c r="W161" i="1"/>
  <c r="BX134" i="1"/>
  <c r="AQ134" i="1"/>
  <c r="BR134" i="1" s="1"/>
  <c r="BF135" i="1"/>
  <c r="BG135" i="1"/>
  <c r="BC135" i="1"/>
  <c r="T137" i="1"/>
  <c r="AZ137" i="1" s="1"/>
  <c r="BB137" i="1" s="1"/>
  <c r="AJ136" i="1"/>
  <c r="AZ136" i="1"/>
  <c r="BB136" i="1" s="1"/>
  <c r="BG136" i="1" s="1"/>
  <c r="BK136" i="1" s="1"/>
  <c r="BI133" i="1"/>
  <c r="BM133" i="1"/>
  <c r="BL133" i="1"/>
  <c r="AL135" i="1"/>
  <c r="AN135" i="1" s="1"/>
  <c r="AQ135" i="1" s="1"/>
  <c r="BR133" i="1"/>
  <c r="BV133" i="1"/>
  <c r="AA141" i="1"/>
  <c r="AB140" i="1"/>
  <c r="AD140" i="1" s="1"/>
  <c r="BD139" i="1"/>
  <c r="AY139" i="1"/>
  <c r="AR131" i="1"/>
  <c r="BU131" i="1"/>
  <c r="BZ131" i="1"/>
  <c r="BQ131" i="1"/>
  <c r="AM133" i="1"/>
  <c r="AP132" i="1"/>
  <c r="AO132" i="1"/>
  <c r="BW132" i="1"/>
  <c r="BJ140" i="1"/>
  <c r="AX140" i="1"/>
  <c r="AW140" i="1"/>
  <c r="BS140" i="1" s="1"/>
  <c r="BL134" i="1"/>
  <c r="BM134" i="1"/>
  <c r="AT142" i="1"/>
  <c r="AV141" i="1"/>
  <c r="V163" i="1" l="1"/>
  <c r="W162" i="1"/>
  <c r="X162" i="1"/>
  <c r="Y162" i="1"/>
  <c r="AC161" i="1"/>
  <c r="BV134" i="1"/>
  <c r="BF136" i="1"/>
  <c r="BC136" i="1"/>
  <c r="T138" i="1"/>
  <c r="AJ137" i="1"/>
  <c r="AL136" i="1"/>
  <c r="AN136" i="1" s="1"/>
  <c r="AQ136" i="1" s="1"/>
  <c r="BK135" i="1"/>
  <c r="BX135" i="1"/>
  <c r="BN135" i="1"/>
  <c r="BE135" i="1"/>
  <c r="BH135" i="1"/>
  <c r="BO133" i="1"/>
  <c r="BY133" i="1"/>
  <c r="BN136" i="1"/>
  <c r="BO134" i="1"/>
  <c r="AB141" i="1"/>
  <c r="AD141" i="1" s="1"/>
  <c r="BJ141" i="1"/>
  <c r="AW141" i="1"/>
  <c r="BS141" i="1" s="1"/>
  <c r="AX141" i="1"/>
  <c r="AA142" i="1"/>
  <c r="AV142" i="1"/>
  <c r="AT143" i="1"/>
  <c r="AY140" i="1"/>
  <c r="BD140" i="1"/>
  <c r="AR132" i="1"/>
  <c r="BZ132" i="1"/>
  <c r="BQ132" i="1"/>
  <c r="BU132" i="1"/>
  <c r="BF137" i="1"/>
  <c r="BG137" i="1"/>
  <c r="BC137" i="1"/>
  <c r="BY134" i="1"/>
  <c r="AP133" i="1"/>
  <c r="AM134" i="1"/>
  <c r="AO133" i="1"/>
  <c r="BW133" i="1"/>
  <c r="X163" i="1" l="1"/>
  <c r="Y163" i="1" s="1"/>
  <c r="AC162" i="1"/>
  <c r="Z162" i="1"/>
  <c r="V164" i="1"/>
  <c r="W163" i="1"/>
  <c r="Z163" i="1"/>
  <c r="BV136" i="1"/>
  <c r="T139" i="1"/>
  <c r="AZ139" i="1" s="1"/>
  <c r="BB139" i="1" s="1"/>
  <c r="BF139" i="1" s="1"/>
  <c r="AJ138" i="1"/>
  <c r="BX136" i="1"/>
  <c r="BR136" i="1"/>
  <c r="BE136" i="1"/>
  <c r="BH136" i="1"/>
  <c r="BI135" i="1"/>
  <c r="BM135" i="1"/>
  <c r="BO135" i="1" s="1"/>
  <c r="BL135" i="1"/>
  <c r="AL137" i="1"/>
  <c r="AN137" i="1" s="1"/>
  <c r="AZ138" i="1"/>
  <c r="BB138" i="1" s="1"/>
  <c r="BF138" i="1" s="1"/>
  <c r="BR135" i="1"/>
  <c r="BV135" i="1"/>
  <c r="AW142" i="1"/>
  <c r="BS142" i="1" s="1"/>
  <c r="BJ142" i="1"/>
  <c r="AX142" i="1"/>
  <c r="BD141" i="1"/>
  <c r="AY141" i="1"/>
  <c r="AV143" i="1"/>
  <c r="AT144" i="1"/>
  <c r="AA143" i="1"/>
  <c r="BK137" i="1"/>
  <c r="BN137" i="1"/>
  <c r="AP134" i="1"/>
  <c r="AM135" i="1"/>
  <c r="AO134" i="1"/>
  <c r="BW134" i="1"/>
  <c r="AR133" i="1"/>
  <c r="BZ133" i="1"/>
  <c r="BQ133" i="1"/>
  <c r="BU133" i="1"/>
  <c r="BE137" i="1"/>
  <c r="BH137" i="1"/>
  <c r="AB142" i="1"/>
  <c r="AD142" i="1" s="1"/>
  <c r="V165" i="1" l="1"/>
  <c r="W164" i="1"/>
  <c r="X164" i="1"/>
  <c r="Y164" i="1" s="1"/>
  <c r="AC163" i="1"/>
  <c r="BY135" i="1"/>
  <c r="BC139" i="1"/>
  <c r="BE139" i="1" s="1"/>
  <c r="BG139" i="1"/>
  <c r="BN139" i="1" s="1"/>
  <c r="BC138" i="1"/>
  <c r="BE138" i="1" s="1"/>
  <c r="BG138" i="1"/>
  <c r="BK138" i="1" s="1"/>
  <c r="BX137" i="1"/>
  <c r="AQ137" i="1"/>
  <c r="BV137" i="1" s="1"/>
  <c r="BL136" i="1"/>
  <c r="BM136" i="1"/>
  <c r="BI136" i="1"/>
  <c r="AL138" i="1"/>
  <c r="AN138" i="1" s="1"/>
  <c r="AQ138" i="1" s="1"/>
  <c r="T140" i="1"/>
  <c r="AJ139" i="1"/>
  <c r="BJ143" i="1"/>
  <c r="AW143" i="1"/>
  <c r="BS143" i="1" s="1"/>
  <c r="AX143" i="1"/>
  <c r="AB143" i="1"/>
  <c r="AD143" i="1" s="1"/>
  <c r="AP135" i="1"/>
  <c r="AM136" i="1"/>
  <c r="AO135" i="1"/>
  <c r="BW135" i="1"/>
  <c r="AA144" i="1"/>
  <c r="BM137" i="1"/>
  <c r="BL137" i="1"/>
  <c r="BZ134" i="1"/>
  <c r="AR134" i="1"/>
  <c r="BU134" i="1"/>
  <c r="BQ134" i="1"/>
  <c r="BI137" i="1"/>
  <c r="AV144" i="1"/>
  <c r="AT145" i="1"/>
  <c r="AY142" i="1"/>
  <c r="BD142" i="1"/>
  <c r="X165" i="1" l="1"/>
  <c r="Y165" i="1"/>
  <c r="AC164" i="1"/>
  <c r="Z164" i="1"/>
  <c r="V166" i="1"/>
  <c r="W165" i="1"/>
  <c r="Z165" i="1"/>
  <c r="BH139" i="1"/>
  <c r="BI139" i="1" s="1"/>
  <c r="BR137" i="1"/>
  <c r="BN138" i="1"/>
  <c r="BR138" i="1" s="1"/>
  <c r="BK139" i="1"/>
  <c r="BH138" i="1"/>
  <c r="BM138" i="1" s="1"/>
  <c r="BY136" i="1"/>
  <c r="BO136" i="1"/>
  <c r="AL139" i="1"/>
  <c r="BX138" i="1"/>
  <c r="T141" i="1"/>
  <c r="AJ140" i="1"/>
  <c r="AZ140" i="1"/>
  <c r="BB140" i="1" s="1"/>
  <c r="AB144" i="1"/>
  <c r="AD144" i="1" s="1"/>
  <c r="BY137" i="1"/>
  <c r="BD143" i="1"/>
  <c r="AY143" i="1"/>
  <c r="AT146" i="1"/>
  <c r="AV145" i="1"/>
  <c r="BJ144" i="1"/>
  <c r="AW144" i="1"/>
  <c r="BS144" i="1" s="1"/>
  <c r="AX144" i="1"/>
  <c r="AP136" i="1"/>
  <c r="AM137" i="1"/>
  <c r="AO136" i="1"/>
  <c r="BW136" i="1"/>
  <c r="BZ135" i="1"/>
  <c r="AR135" i="1"/>
  <c r="BQ135" i="1"/>
  <c r="BU135" i="1"/>
  <c r="BO137" i="1"/>
  <c r="AA145" i="1"/>
  <c r="V167" i="1" l="1"/>
  <c r="W166" i="1"/>
  <c r="X166" i="1"/>
  <c r="Y166" i="1"/>
  <c r="AC165" i="1"/>
  <c r="BM139" i="1"/>
  <c r="BO139" i="1" s="1"/>
  <c r="BL139" i="1"/>
  <c r="BV138" i="1"/>
  <c r="BO138" i="1"/>
  <c r="BL138" i="1"/>
  <c r="BI138" i="1"/>
  <c r="AL140" i="1"/>
  <c r="AN140" i="1" s="1"/>
  <c r="AQ140" i="1" s="1"/>
  <c r="T142" i="1"/>
  <c r="AZ142" i="1" s="1"/>
  <c r="BB142" i="1" s="1"/>
  <c r="AJ141" i="1"/>
  <c r="AN139" i="1"/>
  <c r="AZ141" i="1"/>
  <c r="BB141" i="1" s="1"/>
  <c r="BF141" i="1" s="1"/>
  <c r="BC140" i="1"/>
  <c r="BF140" i="1"/>
  <c r="BG140" i="1"/>
  <c r="AX145" i="1"/>
  <c r="AW145" i="1"/>
  <c r="BS145" i="1" s="1"/>
  <c r="BJ145" i="1"/>
  <c r="BZ136" i="1"/>
  <c r="AR136" i="1"/>
  <c r="BQ136" i="1"/>
  <c r="BU136" i="1"/>
  <c r="AT147" i="1"/>
  <c r="AV146" i="1"/>
  <c r="AB145" i="1"/>
  <c r="AD145" i="1" s="1"/>
  <c r="AY144" i="1"/>
  <c r="BD144" i="1"/>
  <c r="AA146" i="1"/>
  <c r="AP137" i="1"/>
  <c r="AM138" i="1"/>
  <c r="AO137" i="1"/>
  <c r="BW137" i="1"/>
  <c r="BY138" i="1"/>
  <c r="X167" i="1" l="1"/>
  <c r="Y167" i="1" s="1"/>
  <c r="AC166" i="1"/>
  <c r="Z166" i="1"/>
  <c r="V168" i="1"/>
  <c r="W167" i="1"/>
  <c r="BY139" i="1"/>
  <c r="AQ139" i="1"/>
  <c r="BX139" i="1"/>
  <c r="T143" i="1"/>
  <c r="AJ142" i="1"/>
  <c r="BN140" i="1"/>
  <c r="BX140" i="1"/>
  <c r="BK140" i="1"/>
  <c r="BG141" i="1"/>
  <c r="BK141" i="1" s="1"/>
  <c r="AL141" i="1"/>
  <c r="AN141" i="1" s="1"/>
  <c r="AQ141" i="1" s="1"/>
  <c r="BC141" i="1"/>
  <c r="BE141" i="1" s="1"/>
  <c r="BH140" i="1"/>
  <c r="BE140" i="1"/>
  <c r="AX146" i="1"/>
  <c r="AW146" i="1"/>
  <c r="BS146" i="1" s="1"/>
  <c r="BJ146" i="1"/>
  <c r="BZ137" i="1"/>
  <c r="AR137" i="1"/>
  <c r="BU137" i="1"/>
  <c r="BQ137" i="1"/>
  <c r="AA147" i="1"/>
  <c r="AV147" i="1"/>
  <c r="AT148" i="1"/>
  <c r="AY145" i="1"/>
  <c r="BD145" i="1"/>
  <c r="AB146" i="1"/>
  <c r="AD146" i="1" s="1"/>
  <c r="BH141" i="1"/>
  <c r="BF142" i="1"/>
  <c r="BG142" i="1"/>
  <c r="BC142" i="1"/>
  <c r="AM139" i="1"/>
  <c r="AP138" i="1"/>
  <c r="AO138" i="1"/>
  <c r="BW138" i="1"/>
  <c r="Z167" i="1" l="1"/>
  <c r="V169" i="1"/>
  <c r="W168" i="1"/>
  <c r="X168" i="1"/>
  <c r="Y168" i="1" s="1"/>
  <c r="AC167" i="1"/>
  <c r="BX141" i="1"/>
  <c r="AL142" i="1"/>
  <c r="AN142" i="1" s="1"/>
  <c r="AQ142" i="1" s="1"/>
  <c r="BN141" i="1"/>
  <c r="BV141" i="1" s="1"/>
  <c r="T144" i="1"/>
  <c r="AZ144" i="1" s="1"/>
  <c r="BB144" i="1" s="1"/>
  <c r="AJ143" i="1"/>
  <c r="AZ143" i="1"/>
  <c r="BB143" i="1" s="1"/>
  <c r="BI141" i="1"/>
  <c r="BM140" i="1"/>
  <c r="BY140" i="1" s="1"/>
  <c r="BI140" i="1"/>
  <c r="BL140" i="1"/>
  <c r="BR140" i="1"/>
  <c r="BV140" i="1"/>
  <c r="BV139" i="1"/>
  <c r="BR139" i="1"/>
  <c r="AV148" i="1"/>
  <c r="AT149" i="1"/>
  <c r="AB147" i="1"/>
  <c r="AD147" i="1" s="1"/>
  <c r="AY146" i="1"/>
  <c r="BD146" i="1"/>
  <c r="AW147" i="1"/>
  <c r="BS147" i="1" s="1"/>
  <c r="BJ147" i="1"/>
  <c r="AX147" i="1"/>
  <c r="AA148" i="1"/>
  <c r="BE142" i="1"/>
  <c r="BH142" i="1"/>
  <c r="AM140" i="1"/>
  <c r="AP139" i="1"/>
  <c r="AO139" i="1"/>
  <c r="BW139" i="1"/>
  <c r="BZ138" i="1"/>
  <c r="AR138" i="1"/>
  <c r="BQ138" i="1"/>
  <c r="BU138" i="1"/>
  <c r="BK142" i="1"/>
  <c r="BN142" i="1"/>
  <c r="BL141" i="1"/>
  <c r="BM141" i="1"/>
  <c r="X169" i="1" l="1"/>
  <c r="Y169" i="1" s="1"/>
  <c r="AC168" i="1"/>
  <c r="Z168" i="1"/>
  <c r="V170" i="1"/>
  <c r="W169" i="1"/>
  <c r="T145" i="1"/>
  <c r="AJ144" i="1"/>
  <c r="BR141" i="1"/>
  <c r="BC143" i="1"/>
  <c r="BG143" i="1"/>
  <c r="BF143" i="1"/>
  <c r="BX142" i="1"/>
  <c r="BY141" i="1"/>
  <c r="AL143" i="1"/>
  <c r="AN143" i="1" s="1"/>
  <c r="AQ143" i="1" s="1"/>
  <c r="BO140" i="1"/>
  <c r="AP140" i="1"/>
  <c r="AM141" i="1"/>
  <c r="AO140" i="1"/>
  <c r="BW140" i="1"/>
  <c r="AA149" i="1"/>
  <c r="AB148" i="1"/>
  <c r="AD148" i="1" s="1"/>
  <c r="BF144" i="1"/>
  <c r="BG144" i="1"/>
  <c r="BC144" i="1"/>
  <c r="AY147" i="1"/>
  <c r="BD147" i="1"/>
  <c r="AT150" i="1"/>
  <c r="AV149" i="1"/>
  <c r="BO141" i="1"/>
  <c r="BI142" i="1"/>
  <c r="BL142" i="1"/>
  <c r="BM142" i="1"/>
  <c r="AW148" i="1"/>
  <c r="BS148" i="1" s="1"/>
  <c r="BJ148" i="1"/>
  <c r="AX148" i="1"/>
  <c r="BZ139" i="1"/>
  <c r="AR139" i="1"/>
  <c r="BU139" i="1"/>
  <c r="BQ139" i="1"/>
  <c r="BV142" i="1"/>
  <c r="BR142" i="1"/>
  <c r="Z169" i="1" l="1"/>
  <c r="V171" i="1"/>
  <c r="W170" i="1"/>
  <c r="X170" i="1"/>
  <c r="Y170" i="1" s="1"/>
  <c r="AC169" i="1"/>
  <c r="BK143" i="1"/>
  <c r="BN143" i="1"/>
  <c r="BX143" i="1"/>
  <c r="BE143" i="1"/>
  <c r="BH143" i="1"/>
  <c r="AL144" i="1"/>
  <c r="AN144" i="1" s="1"/>
  <c r="BX144" i="1" s="1"/>
  <c r="T146" i="1"/>
  <c r="AZ146" i="1" s="1"/>
  <c r="BB146" i="1" s="1"/>
  <c r="AJ145" i="1"/>
  <c r="AZ145" i="1"/>
  <c r="BB145" i="1" s="1"/>
  <c r="AT151" i="1"/>
  <c r="AV150" i="1"/>
  <c r="BK144" i="1"/>
  <c r="BN144" i="1"/>
  <c r="AY148" i="1"/>
  <c r="BD148" i="1"/>
  <c r="BE144" i="1"/>
  <c r="BH144" i="1"/>
  <c r="AA150" i="1"/>
  <c r="BO142" i="1"/>
  <c r="AP141" i="1"/>
  <c r="AM142" i="1"/>
  <c r="AO141" i="1"/>
  <c r="BW141" i="1"/>
  <c r="AB149" i="1"/>
  <c r="AD149" i="1" s="1"/>
  <c r="BY142" i="1"/>
  <c r="BJ149" i="1"/>
  <c r="AX149" i="1"/>
  <c r="AW149" i="1"/>
  <c r="BS149" i="1" s="1"/>
  <c r="AR140" i="1"/>
  <c r="BZ140" i="1"/>
  <c r="BQ140" i="1"/>
  <c r="BU140" i="1"/>
  <c r="X171" i="1" l="1"/>
  <c r="Y171" i="1"/>
  <c r="AC170" i="1"/>
  <c r="Z170" i="1"/>
  <c r="V172" i="1"/>
  <c r="Z171" i="1"/>
  <c r="W171" i="1"/>
  <c r="AQ144" i="1"/>
  <c r="BR144" i="1" s="1"/>
  <c r="BL143" i="1"/>
  <c r="BM143" i="1"/>
  <c r="BY143" i="1" s="1"/>
  <c r="BC145" i="1"/>
  <c r="BF145" i="1"/>
  <c r="BG145" i="1"/>
  <c r="BI143" i="1"/>
  <c r="AL145" i="1"/>
  <c r="AN145" i="1" s="1"/>
  <c r="AQ145" i="1" s="1"/>
  <c r="T147" i="1"/>
  <c r="AJ146" i="1"/>
  <c r="BV143" i="1"/>
  <c r="BR143" i="1"/>
  <c r="BZ141" i="1"/>
  <c r="AR141" i="1"/>
  <c r="BQ141" i="1"/>
  <c r="BU141" i="1"/>
  <c r="AA151" i="1"/>
  <c r="AB150" i="1"/>
  <c r="AD150" i="1" s="1"/>
  <c r="BD149" i="1"/>
  <c r="AY149" i="1"/>
  <c r="BF146" i="1"/>
  <c r="BG146" i="1"/>
  <c r="BC146" i="1"/>
  <c r="AW150" i="1"/>
  <c r="BS150" i="1" s="1"/>
  <c r="BJ150" i="1"/>
  <c r="AX150" i="1"/>
  <c r="AM143" i="1"/>
  <c r="AP142" i="1"/>
  <c r="AO142" i="1"/>
  <c r="BW142" i="1"/>
  <c r="BM144" i="1"/>
  <c r="BO144" i="1" s="1"/>
  <c r="BL144" i="1"/>
  <c r="BI144" i="1"/>
  <c r="AV151" i="1"/>
  <c r="AT152" i="1"/>
  <c r="V173" i="1" l="1"/>
  <c r="W172" i="1"/>
  <c r="X172" i="1"/>
  <c r="Y172" i="1" s="1"/>
  <c r="AC171" i="1"/>
  <c r="BO143" i="1"/>
  <c r="BV144" i="1"/>
  <c r="BK145" i="1"/>
  <c r="BN145" i="1"/>
  <c r="BV145" i="1" s="1"/>
  <c r="AL146" i="1"/>
  <c r="BH145" i="1"/>
  <c r="BE145" i="1"/>
  <c r="BX145" i="1"/>
  <c r="T148" i="1"/>
  <c r="AZ148" i="1" s="1"/>
  <c r="BB148" i="1" s="1"/>
  <c r="AJ147" i="1"/>
  <c r="AZ147" i="1"/>
  <c r="BB147" i="1" s="1"/>
  <c r="BY144" i="1"/>
  <c r="BN146" i="1"/>
  <c r="BK146" i="1"/>
  <c r="AT153" i="1"/>
  <c r="AV152" i="1"/>
  <c r="BE146" i="1"/>
  <c r="BH146" i="1"/>
  <c r="BI146" i="1" s="1"/>
  <c r="AB151" i="1"/>
  <c r="AD151" i="1" s="1"/>
  <c r="BJ151" i="1"/>
  <c r="AW151" i="1"/>
  <c r="BS151" i="1" s="1"/>
  <c r="AX151" i="1"/>
  <c r="BZ142" i="1"/>
  <c r="AR142" i="1"/>
  <c r="BQ142" i="1"/>
  <c r="BU142" i="1"/>
  <c r="AA152" i="1"/>
  <c r="AP143" i="1"/>
  <c r="AM144" i="1"/>
  <c r="AO143" i="1"/>
  <c r="BW143" i="1"/>
  <c r="AY150" i="1"/>
  <c r="BD150" i="1"/>
  <c r="X173" i="1" l="1"/>
  <c r="Y173" i="1"/>
  <c r="AC172" i="1"/>
  <c r="Z172" i="1"/>
  <c r="V174" i="1"/>
  <c r="Z173" i="1"/>
  <c r="W173" i="1"/>
  <c r="BR145" i="1"/>
  <c r="AN146" i="1"/>
  <c r="BI145" i="1"/>
  <c r="BL145" i="1"/>
  <c r="BM145" i="1"/>
  <c r="BY145" i="1" s="1"/>
  <c r="BG147" i="1"/>
  <c r="BF147" i="1"/>
  <c r="BC147" i="1"/>
  <c r="AL147" i="1"/>
  <c r="AN147" i="1" s="1"/>
  <c r="T149" i="1"/>
  <c r="AZ149" i="1" s="1"/>
  <c r="BB149" i="1" s="1"/>
  <c r="AJ148" i="1"/>
  <c r="BF148" i="1"/>
  <c r="BG148" i="1"/>
  <c r="BC148" i="1"/>
  <c r="AB152" i="1"/>
  <c r="AD152" i="1" s="1"/>
  <c r="BL146" i="1"/>
  <c r="BM146" i="1"/>
  <c r="BO146" i="1" s="1"/>
  <c r="BD151" i="1"/>
  <c r="AY151" i="1"/>
  <c r="AW152" i="1"/>
  <c r="BS152" i="1" s="1"/>
  <c r="AX152" i="1"/>
  <c r="BJ152" i="1"/>
  <c r="AA153" i="1"/>
  <c r="AT154" i="1"/>
  <c r="AV153" i="1"/>
  <c r="AR143" i="1"/>
  <c r="BZ143" i="1"/>
  <c r="BU143" i="1"/>
  <c r="BQ143" i="1"/>
  <c r="AP144" i="1"/>
  <c r="AM145" i="1"/>
  <c r="AO144" i="1"/>
  <c r="BW144" i="1"/>
  <c r="V175" i="1" l="1"/>
  <c r="W174" i="1"/>
  <c r="X174" i="1"/>
  <c r="Y174" i="1" s="1"/>
  <c r="AC173" i="1"/>
  <c r="BO145" i="1"/>
  <c r="BX147" i="1"/>
  <c r="AQ147" i="1"/>
  <c r="BH147" i="1"/>
  <c r="BE147" i="1"/>
  <c r="BN147" i="1"/>
  <c r="BK147" i="1"/>
  <c r="AL148" i="1"/>
  <c r="AN148" i="1" s="1"/>
  <c r="AQ148" i="1" s="1"/>
  <c r="T150" i="1"/>
  <c r="AJ149" i="1"/>
  <c r="AQ146" i="1"/>
  <c r="BX146" i="1"/>
  <c r="AT155" i="1"/>
  <c r="AV154" i="1"/>
  <c r="AP145" i="1"/>
  <c r="AM146" i="1"/>
  <c r="BW145" i="1"/>
  <c r="AO145" i="1"/>
  <c r="BY146" i="1"/>
  <c r="AB153" i="1"/>
  <c r="AD153" i="1" s="1"/>
  <c r="BF149" i="1"/>
  <c r="BG149" i="1"/>
  <c r="BC149" i="1"/>
  <c r="BK148" i="1"/>
  <c r="BN148" i="1"/>
  <c r="AA154" i="1"/>
  <c r="BD152" i="1"/>
  <c r="AY152" i="1"/>
  <c r="AR144" i="1"/>
  <c r="BZ144" i="1"/>
  <c r="BQ144" i="1"/>
  <c r="BU144" i="1"/>
  <c r="AW153" i="1"/>
  <c r="BS153" i="1" s="1"/>
  <c r="BJ153" i="1"/>
  <c r="AX153" i="1"/>
  <c r="BE148" i="1"/>
  <c r="BH148" i="1"/>
  <c r="BI148" i="1" s="1"/>
  <c r="X175" i="1" l="1"/>
  <c r="Y175" i="1"/>
  <c r="AC174" i="1"/>
  <c r="Z174" i="1"/>
  <c r="V176" i="1"/>
  <c r="W175" i="1"/>
  <c r="Z175" i="1"/>
  <c r="BV147" i="1"/>
  <c r="BR147" i="1"/>
  <c r="BX148" i="1"/>
  <c r="BV146" i="1"/>
  <c r="BR146" i="1"/>
  <c r="AL149" i="1"/>
  <c r="AN149" i="1" s="1"/>
  <c r="AQ149" i="1" s="1"/>
  <c r="BI147" i="1"/>
  <c r="BL147" i="1"/>
  <c r="BM147" i="1"/>
  <c r="BO147" i="1" s="1"/>
  <c r="T151" i="1"/>
  <c r="AZ151" i="1" s="1"/>
  <c r="BB151" i="1" s="1"/>
  <c r="AJ150" i="1"/>
  <c r="AZ150" i="1"/>
  <c r="BB150" i="1" s="1"/>
  <c r="AY153" i="1"/>
  <c r="BD153" i="1"/>
  <c r="AA155" i="1"/>
  <c r="AP146" i="1"/>
  <c r="AM147" i="1"/>
  <c r="AO146" i="1"/>
  <c r="BW146" i="1"/>
  <c r="BQ145" i="1"/>
  <c r="AR145" i="1"/>
  <c r="BZ145" i="1"/>
  <c r="BU145" i="1"/>
  <c r="BM148" i="1"/>
  <c r="BL148" i="1"/>
  <c r="AB154" i="1"/>
  <c r="AD154" i="1" s="1"/>
  <c r="BE149" i="1"/>
  <c r="BH149" i="1"/>
  <c r="AX154" i="1"/>
  <c r="BJ154" i="1"/>
  <c r="AW154" i="1"/>
  <c r="BS154" i="1" s="1"/>
  <c r="BK149" i="1"/>
  <c r="BN149" i="1"/>
  <c r="AV155" i="1"/>
  <c r="AT156" i="1"/>
  <c r="BR148" i="1"/>
  <c r="BV148" i="1"/>
  <c r="V177" i="1" l="1"/>
  <c r="W176" i="1"/>
  <c r="X176" i="1"/>
  <c r="Y176" i="1"/>
  <c r="AC175" i="1"/>
  <c r="BX149" i="1"/>
  <c r="BC150" i="1"/>
  <c r="BF150" i="1"/>
  <c r="BG150" i="1"/>
  <c r="AL150" i="1"/>
  <c r="AN150" i="1" s="1"/>
  <c r="AQ150" i="1" s="1"/>
  <c r="T152" i="1"/>
  <c r="AJ151" i="1"/>
  <c r="BY147" i="1"/>
  <c r="BO148" i="1"/>
  <c r="BZ146" i="1"/>
  <c r="AR146" i="1"/>
  <c r="BQ146" i="1"/>
  <c r="BU146" i="1"/>
  <c r="AY154" i="1"/>
  <c r="BD154" i="1"/>
  <c r="BR149" i="1"/>
  <c r="BV149" i="1"/>
  <c r="AP147" i="1"/>
  <c r="AM148" i="1"/>
  <c r="BW147" i="1"/>
  <c r="AO147" i="1"/>
  <c r="BF151" i="1"/>
  <c r="BG151" i="1"/>
  <c r="BC151" i="1"/>
  <c r="AT157" i="1"/>
  <c r="AV156" i="1"/>
  <c r="AW155" i="1"/>
  <c r="BS155" i="1" s="1"/>
  <c r="AX155" i="1"/>
  <c r="BJ155" i="1"/>
  <c r="AA156" i="1"/>
  <c r="AB155" i="1"/>
  <c r="AD155" i="1" s="1"/>
  <c r="BL149" i="1"/>
  <c r="BM149" i="1"/>
  <c r="BY149" i="1" s="1"/>
  <c r="BY148" i="1"/>
  <c r="BI149" i="1"/>
  <c r="X177" i="1" l="1"/>
  <c r="Y177" i="1" s="1"/>
  <c r="AC176" i="1"/>
  <c r="Z176" i="1"/>
  <c r="V178" i="1"/>
  <c r="W177" i="1"/>
  <c r="Z177" i="1"/>
  <c r="AL151" i="1"/>
  <c r="T153" i="1"/>
  <c r="AJ152" i="1"/>
  <c r="AZ152" i="1"/>
  <c r="BB152" i="1" s="1"/>
  <c r="BK150" i="1"/>
  <c r="BN150" i="1"/>
  <c r="BX150" i="1"/>
  <c r="BE150" i="1"/>
  <c r="BH150" i="1"/>
  <c r="BK151" i="1"/>
  <c r="BN151" i="1"/>
  <c r="AY155" i="1"/>
  <c r="BD155" i="1"/>
  <c r="AB156" i="1"/>
  <c r="AD156" i="1" s="1"/>
  <c r="AX156" i="1"/>
  <c r="BJ156" i="1"/>
  <c r="AW156" i="1"/>
  <c r="BS156" i="1" s="1"/>
  <c r="AP148" i="1"/>
  <c r="AM149" i="1"/>
  <c r="AO148" i="1"/>
  <c r="BW148" i="1"/>
  <c r="AV157" i="1"/>
  <c r="AT158" i="1"/>
  <c r="BE151" i="1"/>
  <c r="BH151" i="1"/>
  <c r="BI151" i="1" s="1"/>
  <c r="AR147" i="1"/>
  <c r="BZ147" i="1"/>
  <c r="BU147" i="1"/>
  <c r="BQ147" i="1"/>
  <c r="BO149" i="1"/>
  <c r="AA157" i="1"/>
  <c r="V179" i="1" l="1"/>
  <c r="W178" i="1"/>
  <c r="X178" i="1"/>
  <c r="Y178" i="1"/>
  <c r="AC177" i="1"/>
  <c r="BG152" i="1"/>
  <c r="BF152" i="1"/>
  <c r="BC152" i="1"/>
  <c r="AL152" i="1"/>
  <c r="AN152" i="1" s="1"/>
  <c r="AQ152" i="1" s="1"/>
  <c r="BR150" i="1"/>
  <c r="BV150" i="1"/>
  <c r="T154" i="1"/>
  <c r="AZ154" i="1" s="1"/>
  <c r="BB154" i="1" s="1"/>
  <c r="AZ153" i="1"/>
  <c r="BB153" i="1" s="1"/>
  <c r="AJ153" i="1"/>
  <c r="BI150" i="1"/>
  <c r="BM150" i="1"/>
  <c r="BY150" i="1" s="1"/>
  <c r="BL150" i="1"/>
  <c r="AN151" i="1"/>
  <c r="AV158" i="1"/>
  <c r="AT159" i="1"/>
  <c r="AX157" i="1"/>
  <c r="BJ157" i="1"/>
  <c r="AW157" i="1"/>
  <c r="BS157" i="1" s="1"/>
  <c r="AY156" i="1"/>
  <c r="BD156" i="1"/>
  <c r="AA158" i="1"/>
  <c r="AM150" i="1"/>
  <c r="AP149" i="1"/>
  <c r="AO149" i="1"/>
  <c r="BW149" i="1"/>
  <c r="AR148" i="1"/>
  <c r="BZ148" i="1"/>
  <c r="BU148" i="1"/>
  <c r="BQ148" i="1"/>
  <c r="AB157" i="1"/>
  <c r="AD157" i="1" s="1"/>
  <c r="BM151" i="1"/>
  <c r="BY151" i="1" s="1"/>
  <c r="BL151" i="1"/>
  <c r="X179" i="1" l="1"/>
  <c r="Y179" i="1" s="1"/>
  <c r="AC178" i="1"/>
  <c r="Z178" i="1"/>
  <c r="V180" i="1"/>
  <c r="Z179" i="1"/>
  <c r="W179" i="1"/>
  <c r="AL153" i="1"/>
  <c r="AN153" i="1" s="1"/>
  <c r="AQ153" i="1" s="1"/>
  <c r="BC153" i="1"/>
  <c r="BF153" i="1"/>
  <c r="BG153" i="1"/>
  <c r="BH152" i="1"/>
  <c r="BE152" i="1"/>
  <c r="BO150" i="1"/>
  <c r="T155" i="1"/>
  <c r="AZ155" i="1" s="1"/>
  <c r="BB155" i="1" s="1"/>
  <c r="AJ154" i="1"/>
  <c r="BX151" i="1"/>
  <c r="AQ151" i="1"/>
  <c r="BX152" i="1"/>
  <c r="BK152" i="1"/>
  <c r="BN152" i="1"/>
  <c r="AA159" i="1"/>
  <c r="BZ149" i="1"/>
  <c r="AR149" i="1"/>
  <c r="BQ149" i="1"/>
  <c r="BU149" i="1"/>
  <c r="BO151" i="1"/>
  <c r="AP150" i="1"/>
  <c r="AM151" i="1"/>
  <c r="AO150" i="1"/>
  <c r="BW150" i="1"/>
  <c r="BF154" i="1"/>
  <c r="BG154" i="1"/>
  <c r="BC154" i="1"/>
  <c r="AY157" i="1"/>
  <c r="BD157" i="1"/>
  <c r="AT160" i="1"/>
  <c r="AV159" i="1"/>
  <c r="AB158" i="1"/>
  <c r="AD158" i="1" s="1"/>
  <c r="AW158" i="1"/>
  <c r="BS158" i="1" s="1"/>
  <c r="AX158" i="1"/>
  <c r="BJ158" i="1"/>
  <c r="V181" i="1" l="1"/>
  <c r="W180" i="1"/>
  <c r="X180" i="1"/>
  <c r="Y180" i="1"/>
  <c r="AC179" i="1"/>
  <c r="BX153" i="1"/>
  <c r="BN153" i="1"/>
  <c r="BK153" i="1"/>
  <c r="BV151" i="1"/>
  <c r="BR151" i="1"/>
  <c r="BE153" i="1"/>
  <c r="BH153" i="1"/>
  <c r="AL154" i="1"/>
  <c r="AN154" i="1" s="1"/>
  <c r="AQ154" i="1" s="1"/>
  <c r="BI152" i="1"/>
  <c r="BL152" i="1"/>
  <c r="BM152" i="1"/>
  <c r="BO152" i="1" s="1"/>
  <c r="T156" i="1"/>
  <c r="AJ155" i="1"/>
  <c r="BV152" i="1"/>
  <c r="BR152" i="1"/>
  <c r="AR150" i="1"/>
  <c r="BZ150" i="1"/>
  <c r="BQ150" i="1"/>
  <c r="BU150" i="1"/>
  <c r="AW159" i="1"/>
  <c r="BS159" i="1" s="1"/>
  <c r="BJ159" i="1"/>
  <c r="AX159" i="1"/>
  <c r="BE154" i="1"/>
  <c r="BH154" i="1"/>
  <c r="AV160" i="1"/>
  <c r="AT161" i="1"/>
  <c r="BF155" i="1"/>
  <c r="BG155" i="1"/>
  <c r="BC155" i="1"/>
  <c r="BK154" i="1"/>
  <c r="BN154" i="1"/>
  <c r="BD158" i="1"/>
  <c r="AY158" i="1"/>
  <c r="AB159" i="1"/>
  <c r="AD159" i="1" s="1"/>
  <c r="AP151" i="1"/>
  <c r="AM152" i="1"/>
  <c r="AO151" i="1"/>
  <c r="BW151" i="1"/>
  <c r="AA160" i="1"/>
  <c r="X181" i="1" l="1"/>
  <c r="Y181" i="1" s="1"/>
  <c r="AC180" i="1"/>
  <c r="Z180" i="1"/>
  <c r="V182" i="1"/>
  <c r="Z181" i="1"/>
  <c r="W181" i="1"/>
  <c r="BX154" i="1"/>
  <c r="T157" i="1"/>
  <c r="AJ156" i="1"/>
  <c r="AZ156" i="1"/>
  <c r="BB156" i="1" s="1"/>
  <c r="AL155" i="1"/>
  <c r="AN155" i="1" s="1"/>
  <c r="AQ155" i="1" s="1"/>
  <c r="BV153" i="1"/>
  <c r="BR153" i="1"/>
  <c r="BI153" i="1"/>
  <c r="BL153" i="1"/>
  <c r="BM153" i="1"/>
  <c r="BY152" i="1"/>
  <c r="AT162" i="1"/>
  <c r="AV161" i="1"/>
  <c r="BR154" i="1"/>
  <c r="BV154" i="1"/>
  <c r="BJ160" i="1"/>
  <c r="AW160" i="1"/>
  <c r="BS160" i="1" s="1"/>
  <c r="AX160" i="1"/>
  <c r="BI154" i="1"/>
  <c r="BL154" i="1"/>
  <c r="BM154" i="1"/>
  <c r="AB160" i="1"/>
  <c r="AD160" i="1" s="1"/>
  <c r="AM153" i="1"/>
  <c r="AP152" i="1"/>
  <c r="AO152" i="1"/>
  <c r="BW152" i="1"/>
  <c r="BE155" i="1"/>
  <c r="BH155" i="1"/>
  <c r="AY159" i="1"/>
  <c r="BD159" i="1"/>
  <c r="AA161" i="1"/>
  <c r="BZ151" i="1"/>
  <c r="AR151" i="1"/>
  <c r="BQ151" i="1"/>
  <c r="BU151" i="1"/>
  <c r="BN155" i="1"/>
  <c r="BK155" i="1"/>
  <c r="V183" i="1" l="1"/>
  <c r="W182" i="1"/>
  <c r="X182" i="1"/>
  <c r="Y182" i="1"/>
  <c r="AC181" i="1"/>
  <c r="BX155" i="1"/>
  <c r="BF156" i="1"/>
  <c r="BC156" i="1"/>
  <c r="BG156" i="1"/>
  <c r="AL156" i="1"/>
  <c r="AN156" i="1" s="1"/>
  <c r="AQ156" i="1" s="1"/>
  <c r="BO153" i="1"/>
  <c r="BY153" i="1"/>
  <c r="T158" i="1"/>
  <c r="AZ158" i="1" s="1"/>
  <c r="BB158" i="1" s="1"/>
  <c r="BF158" i="1" s="1"/>
  <c r="AJ157" i="1"/>
  <c r="AZ157" i="1"/>
  <c r="BB157" i="1" s="1"/>
  <c r="BL155" i="1"/>
  <c r="BM155" i="1"/>
  <c r="BY155" i="1" s="1"/>
  <c r="AY160" i="1"/>
  <c r="BD160" i="1"/>
  <c r="BJ161" i="1"/>
  <c r="AW161" i="1"/>
  <c r="BS161" i="1" s="1"/>
  <c r="AX161" i="1"/>
  <c r="AV162" i="1"/>
  <c r="AT163" i="1"/>
  <c r="AR152" i="1"/>
  <c r="BZ152" i="1"/>
  <c r="BU152" i="1"/>
  <c r="BQ152" i="1"/>
  <c r="BR155" i="1"/>
  <c r="BV155" i="1"/>
  <c r="AA162" i="1"/>
  <c r="AM154" i="1"/>
  <c r="AP153" i="1"/>
  <c r="AO153" i="1"/>
  <c r="BW153" i="1"/>
  <c r="BO154" i="1"/>
  <c r="BY154" i="1"/>
  <c r="BI155" i="1"/>
  <c r="AB161" i="1"/>
  <c r="AD161" i="1" s="1"/>
  <c r="X183" i="1" l="1"/>
  <c r="Y183" i="1"/>
  <c r="AC182" i="1"/>
  <c r="Z182" i="1"/>
  <c r="V184" i="1"/>
  <c r="Z183" i="1"/>
  <c r="W183" i="1"/>
  <c r="BG158" i="1"/>
  <c r="BN158" i="1" s="1"/>
  <c r="BC158" i="1"/>
  <c r="BE158" i="1" s="1"/>
  <c r="BN156" i="1"/>
  <c r="BK156" i="1"/>
  <c r="BX156" i="1"/>
  <c r="AL157" i="1"/>
  <c r="AN157" i="1" s="1"/>
  <c r="AQ157" i="1" s="1"/>
  <c r="BE156" i="1"/>
  <c r="BH156" i="1"/>
  <c r="BG157" i="1"/>
  <c r="BF157" i="1"/>
  <c r="BC157" i="1"/>
  <c r="T159" i="1"/>
  <c r="AZ159" i="1" s="1"/>
  <c r="BB159" i="1" s="1"/>
  <c r="AJ158" i="1"/>
  <c r="AP154" i="1"/>
  <c r="AM155" i="1"/>
  <c r="AO154" i="1"/>
  <c r="BW154" i="1"/>
  <c r="AW162" i="1"/>
  <c r="BS162" i="1" s="1"/>
  <c r="AX162" i="1"/>
  <c r="BJ162" i="1"/>
  <c r="AB162" i="1"/>
  <c r="AD162" i="1" s="1"/>
  <c r="AT164" i="1"/>
  <c r="AV163" i="1"/>
  <c r="AA163" i="1"/>
  <c r="AR153" i="1"/>
  <c r="BZ153" i="1"/>
  <c r="BQ153" i="1"/>
  <c r="BU153" i="1"/>
  <c r="BD161" i="1"/>
  <c r="AY161" i="1"/>
  <c r="BO155" i="1"/>
  <c r="V185" i="1" l="1"/>
  <c r="W184" i="1"/>
  <c r="X184" i="1"/>
  <c r="Y184" i="1"/>
  <c r="AC183" i="1"/>
  <c r="BK158" i="1"/>
  <c r="BH158" i="1"/>
  <c r="BL158" i="1" s="1"/>
  <c r="BI156" i="1"/>
  <c r="BL156" i="1"/>
  <c r="BM156" i="1"/>
  <c r="T160" i="1"/>
  <c r="AJ159" i="1"/>
  <c r="AL158" i="1"/>
  <c r="AN158" i="1" s="1"/>
  <c r="BE157" i="1"/>
  <c r="BH157" i="1"/>
  <c r="BN157" i="1"/>
  <c r="BX157" i="1"/>
  <c r="BK157" i="1"/>
  <c r="BV156" i="1"/>
  <c r="BR156" i="1"/>
  <c r="AB163" i="1"/>
  <c r="AD163" i="1" s="1"/>
  <c r="BJ163" i="1"/>
  <c r="AX163" i="1"/>
  <c r="AW163" i="1"/>
  <c r="BS163" i="1" s="1"/>
  <c r="AT165" i="1"/>
  <c r="AV164" i="1"/>
  <c r="AM156" i="1"/>
  <c r="AP155" i="1"/>
  <c r="AO155" i="1"/>
  <c r="BW155" i="1"/>
  <c r="BZ154" i="1"/>
  <c r="AR154" i="1"/>
  <c r="BU154" i="1"/>
  <c r="BQ154" i="1"/>
  <c r="BF159" i="1"/>
  <c r="BG159" i="1"/>
  <c r="BC159" i="1"/>
  <c r="AA164" i="1"/>
  <c r="AY162" i="1"/>
  <c r="BD162" i="1"/>
  <c r="X185" i="1" l="1"/>
  <c r="Y185" i="1"/>
  <c r="AC184" i="1"/>
  <c r="Z184" i="1"/>
  <c r="V186" i="1"/>
  <c r="Z185" i="1"/>
  <c r="W185" i="1"/>
  <c r="BI158" i="1"/>
  <c r="BM158" i="1"/>
  <c r="BY158" i="1" s="1"/>
  <c r="BX158" i="1"/>
  <c r="AQ158" i="1"/>
  <c r="BR158" i="1" s="1"/>
  <c r="AL159" i="1"/>
  <c r="BV157" i="1"/>
  <c r="BR157" i="1"/>
  <c r="T161" i="1"/>
  <c r="AZ160" i="1"/>
  <c r="BB160" i="1" s="1"/>
  <c r="AJ160" i="1"/>
  <c r="BO156" i="1"/>
  <c r="BY156" i="1"/>
  <c r="BI157" i="1"/>
  <c r="BM157" i="1"/>
  <c r="BL157" i="1"/>
  <c r="BZ155" i="1"/>
  <c r="AR155" i="1"/>
  <c r="BQ155" i="1"/>
  <c r="BU155" i="1"/>
  <c r="BN159" i="1"/>
  <c r="BK159" i="1"/>
  <c r="AP156" i="1"/>
  <c r="AM157" i="1"/>
  <c r="AO156" i="1"/>
  <c r="BW156" i="1"/>
  <c r="AX164" i="1"/>
  <c r="AW164" i="1"/>
  <c r="BS164" i="1" s="1"/>
  <c r="BJ164" i="1"/>
  <c r="AV165" i="1"/>
  <c r="AT166" i="1"/>
  <c r="BE159" i="1"/>
  <c r="BH159" i="1"/>
  <c r="BI159" i="1" s="1"/>
  <c r="AY163" i="1"/>
  <c r="BD163" i="1"/>
  <c r="AB164" i="1"/>
  <c r="AD164" i="1" s="1"/>
  <c r="AA165" i="1"/>
  <c r="V187" i="1" l="1"/>
  <c r="W186" i="1"/>
  <c r="X186" i="1"/>
  <c r="Y186" i="1" s="1"/>
  <c r="AC185" i="1"/>
  <c r="BO158" i="1"/>
  <c r="T162" i="1"/>
  <c r="AJ161" i="1"/>
  <c r="BY157" i="1"/>
  <c r="BO157" i="1"/>
  <c r="AZ161" i="1"/>
  <c r="BB161" i="1" s="1"/>
  <c r="BG161" i="1" s="1"/>
  <c r="AN159" i="1"/>
  <c r="AL160" i="1"/>
  <c r="AN160" i="1" s="1"/>
  <c r="AQ160" i="1" s="1"/>
  <c r="BV158" i="1"/>
  <c r="BF160" i="1"/>
  <c r="BG160" i="1"/>
  <c r="BC160" i="1"/>
  <c r="AW165" i="1"/>
  <c r="BS165" i="1" s="1"/>
  <c r="AX165" i="1"/>
  <c r="BJ165" i="1"/>
  <c r="BD164" i="1"/>
  <c r="AY164" i="1"/>
  <c r="AB165" i="1"/>
  <c r="AD165" i="1" s="1"/>
  <c r="AT167" i="1"/>
  <c r="AV166" i="1"/>
  <c r="BL159" i="1"/>
  <c r="BM159" i="1"/>
  <c r="AM158" i="1"/>
  <c r="AP157" i="1"/>
  <c r="AO157" i="1"/>
  <c r="BW157" i="1"/>
  <c r="AA166" i="1"/>
  <c r="AR156" i="1"/>
  <c r="BZ156" i="1"/>
  <c r="BU156" i="1"/>
  <c r="BQ156" i="1"/>
  <c r="X187" i="1" l="1"/>
  <c r="Y187" i="1" s="1"/>
  <c r="AC186" i="1"/>
  <c r="Z186" i="1"/>
  <c r="V188" i="1"/>
  <c r="Z187" i="1"/>
  <c r="W187" i="1"/>
  <c r="BC161" i="1"/>
  <c r="BE161" i="1" s="1"/>
  <c r="AQ159" i="1"/>
  <c r="BX159" i="1"/>
  <c r="BK160" i="1"/>
  <c r="BX160" i="1"/>
  <c r="BN160" i="1"/>
  <c r="AL161" i="1"/>
  <c r="BE160" i="1"/>
  <c r="BH160" i="1"/>
  <c r="BF161" i="1"/>
  <c r="T163" i="1"/>
  <c r="AJ162" i="1"/>
  <c r="AZ162" i="1"/>
  <c r="BB162" i="1" s="1"/>
  <c r="AA167" i="1"/>
  <c r="AW166" i="1"/>
  <c r="BS166" i="1" s="1"/>
  <c r="AX166" i="1"/>
  <c r="BJ166" i="1"/>
  <c r="AV167" i="1"/>
  <c r="AT168" i="1"/>
  <c r="AB166" i="1"/>
  <c r="AD166" i="1" s="1"/>
  <c r="BD165" i="1"/>
  <c r="AY165" i="1"/>
  <c r="BY159" i="1"/>
  <c r="AM159" i="1"/>
  <c r="AP158" i="1"/>
  <c r="AO158" i="1"/>
  <c r="BW158" i="1"/>
  <c r="BZ157" i="1"/>
  <c r="AR157" i="1"/>
  <c r="BU157" i="1"/>
  <c r="BQ157" i="1"/>
  <c r="BO159" i="1"/>
  <c r="BN161" i="1"/>
  <c r="BK161" i="1"/>
  <c r="V189" i="1" l="1"/>
  <c r="W188" i="1"/>
  <c r="X188" i="1"/>
  <c r="Y188" i="1"/>
  <c r="AC187" i="1"/>
  <c r="BH161" i="1"/>
  <c r="BI161" i="1" s="1"/>
  <c r="BV160" i="1"/>
  <c r="BR160" i="1"/>
  <c r="T164" i="1"/>
  <c r="AZ164" i="1" s="1"/>
  <c r="BB164" i="1" s="1"/>
  <c r="BC164" i="1" s="1"/>
  <c r="AZ163" i="1"/>
  <c r="BB163" i="1" s="1"/>
  <c r="BG163" i="1" s="1"/>
  <c r="BK163" i="1" s="1"/>
  <c r="AJ163" i="1"/>
  <c r="BC162" i="1"/>
  <c r="BF162" i="1"/>
  <c r="AL162" i="1"/>
  <c r="AN162" i="1" s="1"/>
  <c r="BI160" i="1"/>
  <c r="BM160" i="1"/>
  <c r="BY160" i="1" s="1"/>
  <c r="BL160" i="1"/>
  <c r="BV159" i="1"/>
  <c r="BR159" i="1"/>
  <c r="AN161" i="1"/>
  <c r="BG162" i="1"/>
  <c r="AT169" i="1"/>
  <c r="AV168" i="1"/>
  <c r="BU158" i="1"/>
  <c r="AR158" i="1"/>
  <c r="BQ158" i="1"/>
  <c r="BZ158" i="1"/>
  <c r="AW167" i="1"/>
  <c r="BS167" i="1" s="1"/>
  <c r="BJ167" i="1"/>
  <c r="AX167" i="1"/>
  <c r="AB167" i="1"/>
  <c r="AD167" i="1" s="1"/>
  <c r="AM160" i="1"/>
  <c r="AP159" i="1"/>
  <c r="AO159" i="1"/>
  <c r="BW159" i="1"/>
  <c r="AA168" i="1"/>
  <c r="BD166" i="1"/>
  <c r="AY166" i="1"/>
  <c r="X189" i="1" l="1"/>
  <c r="Y189" i="1"/>
  <c r="AC188" i="1"/>
  <c r="Z188" i="1"/>
  <c r="V190" i="1"/>
  <c r="W189" i="1"/>
  <c r="Z189" i="1"/>
  <c r="BG164" i="1"/>
  <c r="BN164" i="1" s="1"/>
  <c r="BM161" i="1"/>
  <c r="BO161" i="1" s="1"/>
  <c r="BL161" i="1"/>
  <c r="BN163" i="1"/>
  <c r="BE162" i="1"/>
  <c r="BH162" i="1"/>
  <c r="BI162" i="1" s="1"/>
  <c r="BK162" i="1"/>
  <c r="BN162" i="1"/>
  <c r="AL163" i="1"/>
  <c r="AN163" i="1" s="1"/>
  <c r="BF163" i="1"/>
  <c r="BC163" i="1"/>
  <c r="BH164" i="1" s="1"/>
  <c r="BX161" i="1"/>
  <c r="AQ161" i="1"/>
  <c r="T165" i="1"/>
  <c r="AJ164" i="1"/>
  <c r="BX162" i="1"/>
  <c r="AQ162" i="1"/>
  <c r="BF164" i="1"/>
  <c r="BO160" i="1"/>
  <c r="AB168" i="1"/>
  <c r="AD168" i="1" s="1"/>
  <c r="AR159" i="1"/>
  <c r="BZ159" i="1"/>
  <c r="BQ159" i="1"/>
  <c r="BU159" i="1"/>
  <c r="AP160" i="1"/>
  <c r="AM161" i="1"/>
  <c r="AO160" i="1"/>
  <c r="BW160" i="1"/>
  <c r="BJ168" i="1"/>
  <c r="AX168" i="1"/>
  <c r="AW168" i="1"/>
  <c r="BS168" i="1" s="1"/>
  <c r="AA169" i="1"/>
  <c r="BE164" i="1"/>
  <c r="AV169" i="1"/>
  <c r="AT170" i="1"/>
  <c r="BD167" i="1"/>
  <c r="AY167" i="1"/>
  <c r="V191" i="1" l="1"/>
  <c r="W190" i="1"/>
  <c r="X190" i="1"/>
  <c r="Y190" i="1"/>
  <c r="AC189" i="1"/>
  <c r="BK164" i="1"/>
  <c r="BI164" i="1"/>
  <c r="BY161" i="1"/>
  <c r="AQ163" i="1"/>
  <c r="BX163" i="1"/>
  <c r="BR162" i="1"/>
  <c r="BV162" i="1"/>
  <c r="BR161" i="1"/>
  <c r="BV161" i="1"/>
  <c r="BM162" i="1"/>
  <c r="BL162" i="1"/>
  <c r="BE163" i="1"/>
  <c r="BH163" i="1"/>
  <c r="AL164" i="1"/>
  <c r="AN164" i="1" s="1"/>
  <c r="AQ164" i="1" s="1"/>
  <c r="T166" i="1"/>
  <c r="AJ165" i="1"/>
  <c r="AZ165" i="1"/>
  <c r="BB165" i="1" s="1"/>
  <c r="BC165" i="1" s="1"/>
  <c r="AA170" i="1"/>
  <c r="AB169" i="1"/>
  <c r="AD169" i="1" s="1"/>
  <c r="AM162" i="1"/>
  <c r="AP161" i="1"/>
  <c r="AO161" i="1"/>
  <c r="BW161" i="1"/>
  <c r="BL164" i="1"/>
  <c r="BM164" i="1"/>
  <c r="BY164" i="1" s="1"/>
  <c r="BZ160" i="1"/>
  <c r="AR160" i="1"/>
  <c r="BQ160" i="1"/>
  <c r="BU160" i="1"/>
  <c r="AV170" i="1"/>
  <c r="AT171" i="1"/>
  <c r="AX169" i="1"/>
  <c r="BJ169" i="1"/>
  <c r="AW169" i="1"/>
  <c r="BS169" i="1" s="1"/>
  <c r="BD168" i="1"/>
  <c r="AY168" i="1"/>
  <c r="X191" i="1" l="1"/>
  <c r="Y191" i="1"/>
  <c r="AC190" i="1"/>
  <c r="Z190" i="1"/>
  <c r="V192" i="1"/>
  <c r="W191" i="1"/>
  <c r="Z191" i="1"/>
  <c r="BG165" i="1"/>
  <c r="BK165" i="1" s="1"/>
  <c r="BF165" i="1"/>
  <c r="AL165" i="1"/>
  <c r="BY162" i="1"/>
  <c r="BO162" i="1"/>
  <c r="BX164" i="1"/>
  <c r="T167" i="1"/>
  <c r="AZ167" i="1" s="1"/>
  <c r="BB167" i="1" s="1"/>
  <c r="AJ166" i="1"/>
  <c r="AZ166" i="1"/>
  <c r="BB166" i="1" s="1"/>
  <c r="BI163" i="1"/>
  <c r="BM163" i="1"/>
  <c r="BL163" i="1"/>
  <c r="BR163" i="1"/>
  <c r="BV163" i="1"/>
  <c r="AR161" i="1"/>
  <c r="BZ161" i="1"/>
  <c r="BU161" i="1"/>
  <c r="BQ161" i="1"/>
  <c r="AA171" i="1"/>
  <c r="AT172" i="1"/>
  <c r="AV171" i="1"/>
  <c r="AW170" i="1"/>
  <c r="BS170" i="1" s="1"/>
  <c r="BJ170" i="1"/>
  <c r="AX170" i="1"/>
  <c r="BE165" i="1"/>
  <c r="BH165" i="1"/>
  <c r="BO164" i="1"/>
  <c r="AM163" i="1"/>
  <c r="AP162" i="1"/>
  <c r="AO162" i="1"/>
  <c r="BW162" i="1"/>
  <c r="BD169" i="1"/>
  <c r="AY169" i="1"/>
  <c r="BV164" i="1"/>
  <c r="BR164" i="1"/>
  <c r="AB170" i="1"/>
  <c r="AD170" i="1" s="1"/>
  <c r="V193" i="1" l="1"/>
  <c r="W192" i="1"/>
  <c r="X192" i="1"/>
  <c r="Y192" i="1" s="1"/>
  <c r="AC191" i="1"/>
  <c r="BN165" i="1"/>
  <c r="AN165" i="1"/>
  <c r="BO163" i="1"/>
  <c r="BY163" i="1"/>
  <c r="BC166" i="1"/>
  <c r="BF166" i="1"/>
  <c r="AL166" i="1"/>
  <c r="AN166" i="1" s="1"/>
  <c r="T168" i="1"/>
  <c r="AJ167" i="1"/>
  <c r="BG166" i="1"/>
  <c r="BM165" i="1"/>
  <c r="BL165" i="1"/>
  <c r="BF167" i="1"/>
  <c r="BG167" i="1"/>
  <c r="BC167" i="1"/>
  <c r="AB171" i="1"/>
  <c r="AD171" i="1" s="1"/>
  <c r="AM164" i="1"/>
  <c r="AP163" i="1"/>
  <c r="AO163" i="1"/>
  <c r="BW163" i="1"/>
  <c r="AY170" i="1"/>
  <c r="BD170" i="1"/>
  <c r="AA172" i="1"/>
  <c r="AT173" i="1"/>
  <c r="AV172" i="1"/>
  <c r="BI165" i="1"/>
  <c r="AR162" i="1"/>
  <c r="BZ162" i="1"/>
  <c r="BU162" i="1"/>
  <c r="BQ162" i="1"/>
  <c r="AW171" i="1"/>
  <c r="BS171" i="1" s="1"/>
  <c r="BJ171" i="1"/>
  <c r="AX171" i="1"/>
  <c r="X193" i="1" l="1"/>
  <c r="Y193" i="1"/>
  <c r="AC192" i="1"/>
  <c r="Z192" i="1"/>
  <c r="V194" i="1"/>
  <c r="Z193" i="1"/>
  <c r="W193" i="1"/>
  <c r="BO165" i="1"/>
  <c r="BX166" i="1"/>
  <c r="AQ166" i="1"/>
  <c r="BE166" i="1"/>
  <c r="BH166" i="1"/>
  <c r="BI166" i="1" s="1"/>
  <c r="BN166" i="1"/>
  <c r="BK166" i="1"/>
  <c r="AL167" i="1"/>
  <c r="AN167" i="1" s="1"/>
  <c r="T169" i="1"/>
  <c r="AZ169" i="1" s="1"/>
  <c r="BB169" i="1" s="1"/>
  <c r="AJ168" i="1"/>
  <c r="AZ168" i="1"/>
  <c r="BB168" i="1" s="1"/>
  <c r="AQ165" i="1"/>
  <c r="BX165" i="1"/>
  <c r="BY165" i="1"/>
  <c r="AR163" i="1"/>
  <c r="BZ163" i="1"/>
  <c r="BQ163" i="1"/>
  <c r="BU163" i="1"/>
  <c r="AM165" i="1"/>
  <c r="AP164" i="1"/>
  <c r="BW164" i="1"/>
  <c r="AO164" i="1"/>
  <c r="BD171" i="1"/>
  <c r="AY171" i="1"/>
  <c r="AA173" i="1"/>
  <c r="AW172" i="1"/>
  <c r="BS172" i="1" s="1"/>
  <c r="BJ172" i="1"/>
  <c r="AX172" i="1"/>
  <c r="AT174" i="1"/>
  <c r="AV173" i="1"/>
  <c r="BE167" i="1"/>
  <c r="BH167" i="1"/>
  <c r="BI167" i="1" s="1"/>
  <c r="AB172" i="1"/>
  <c r="AD172" i="1" s="1"/>
  <c r="BN167" i="1"/>
  <c r="BK167" i="1"/>
  <c r="V195" i="1" l="1"/>
  <c r="W194" i="1"/>
  <c r="X194" i="1"/>
  <c r="Y194" i="1"/>
  <c r="AC193" i="1"/>
  <c r="BV166" i="1"/>
  <c r="AQ167" i="1"/>
  <c r="BV167" i="1" s="1"/>
  <c r="BX167" i="1"/>
  <c r="BM166" i="1"/>
  <c r="BO166" i="1" s="1"/>
  <c r="BL166" i="1"/>
  <c r="T170" i="1"/>
  <c r="AJ169" i="1"/>
  <c r="BV165" i="1"/>
  <c r="BR165" i="1"/>
  <c r="BC168" i="1"/>
  <c r="BF168" i="1"/>
  <c r="BG168" i="1"/>
  <c r="BR166" i="1"/>
  <c r="AL168" i="1"/>
  <c r="AN168" i="1" s="1"/>
  <c r="AQ168" i="1" s="1"/>
  <c r="AT175" i="1"/>
  <c r="AV174" i="1"/>
  <c r="AB173" i="1"/>
  <c r="AD173" i="1" s="1"/>
  <c r="AM166" i="1"/>
  <c r="AP165" i="1"/>
  <c r="AO165" i="1"/>
  <c r="BW165" i="1"/>
  <c r="AA174" i="1"/>
  <c r="BJ173" i="1"/>
  <c r="AW173" i="1"/>
  <c r="BS173" i="1" s="1"/>
  <c r="AX173" i="1"/>
  <c r="BM167" i="1"/>
  <c r="BY167" i="1" s="1"/>
  <c r="BL167" i="1"/>
  <c r="AY172" i="1"/>
  <c r="BD172" i="1"/>
  <c r="BZ164" i="1"/>
  <c r="BQ164" i="1"/>
  <c r="BU164" i="1"/>
  <c r="AR164" i="1"/>
  <c r="BF169" i="1"/>
  <c r="BG169" i="1"/>
  <c r="BC169" i="1"/>
  <c r="X195" i="1" l="1"/>
  <c r="Y195" i="1"/>
  <c r="AC194" i="1"/>
  <c r="Z194" i="1"/>
  <c r="V196" i="1"/>
  <c r="Z195" i="1"/>
  <c r="W195" i="1"/>
  <c r="BY166" i="1"/>
  <c r="BR167" i="1"/>
  <c r="AL169" i="1"/>
  <c r="AN169" i="1" s="1"/>
  <c r="AQ169" i="1" s="1"/>
  <c r="T171" i="1"/>
  <c r="AZ171" i="1" s="1"/>
  <c r="BB171" i="1" s="1"/>
  <c r="AJ170" i="1"/>
  <c r="BK168" i="1"/>
  <c r="BX168" i="1"/>
  <c r="BN168" i="1"/>
  <c r="AZ170" i="1"/>
  <c r="BB170" i="1" s="1"/>
  <c r="BE168" i="1"/>
  <c r="BH168" i="1"/>
  <c r="AW174" i="1"/>
  <c r="BS174" i="1" s="1"/>
  <c r="AX174" i="1"/>
  <c r="BJ174" i="1"/>
  <c r="AT176" i="1"/>
  <c r="AV175" i="1"/>
  <c r="AA175" i="1"/>
  <c r="BO167" i="1"/>
  <c r="AB174" i="1"/>
  <c r="AD174" i="1" s="1"/>
  <c r="BN169" i="1"/>
  <c r="BK169" i="1"/>
  <c r="BD173" i="1"/>
  <c r="AY173" i="1"/>
  <c r="BZ165" i="1"/>
  <c r="AR165" i="1"/>
  <c r="BQ165" i="1"/>
  <c r="BU165" i="1"/>
  <c r="BE169" i="1"/>
  <c r="BH169" i="1"/>
  <c r="BI169" i="1" s="1"/>
  <c r="AP166" i="1"/>
  <c r="AM167" i="1"/>
  <c r="AO166" i="1"/>
  <c r="BW166" i="1"/>
  <c r="V197" i="1" l="1"/>
  <c r="W196" i="1"/>
  <c r="X196" i="1"/>
  <c r="Y196" i="1"/>
  <c r="AC195" i="1"/>
  <c r="BR168" i="1"/>
  <c r="BV168" i="1"/>
  <c r="AL170" i="1"/>
  <c r="AN170" i="1" s="1"/>
  <c r="AQ170" i="1" s="1"/>
  <c r="BI168" i="1"/>
  <c r="BM168" i="1"/>
  <c r="BO168" i="1" s="1"/>
  <c r="BL168" i="1"/>
  <c r="T172" i="1"/>
  <c r="AZ172" i="1" s="1"/>
  <c r="BB172" i="1" s="1"/>
  <c r="AJ171" i="1"/>
  <c r="BX169" i="1"/>
  <c r="BF170" i="1"/>
  <c r="BG170" i="1"/>
  <c r="BC170" i="1"/>
  <c r="AA176" i="1"/>
  <c r="BD174" i="1"/>
  <c r="AY174" i="1"/>
  <c r="BF171" i="1"/>
  <c r="BG171" i="1"/>
  <c r="BC171" i="1"/>
  <c r="AV176" i="1"/>
  <c r="AT177" i="1"/>
  <c r="AM168" i="1"/>
  <c r="AP167" i="1"/>
  <c r="AO167" i="1"/>
  <c r="BW167" i="1"/>
  <c r="AB175" i="1"/>
  <c r="AD175" i="1" s="1"/>
  <c r="BR169" i="1"/>
  <c r="BV169" i="1"/>
  <c r="BL169" i="1"/>
  <c r="BM169" i="1"/>
  <c r="BO169" i="1" s="1"/>
  <c r="AR166" i="1"/>
  <c r="BZ166" i="1"/>
  <c r="BQ166" i="1"/>
  <c r="BU166" i="1"/>
  <c r="BJ175" i="1"/>
  <c r="AW175" i="1"/>
  <c r="BS175" i="1" s="1"/>
  <c r="AX175" i="1"/>
  <c r="X197" i="1" l="1"/>
  <c r="Y197" i="1"/>
  <c r="AC196" i="1"/>
  <c r="Z196" i="1"/>
  <c r="V198" i="1"/>
  <c r="W197" i="1"/>
  <c r="Z197" i="1"/>
  <c r="BH170" i="1"/>
  <c r="BI170" i="1" s="1"/>
  <c r="BE170" i="1"/>
  <c r="BK170" i="1"/>
  <c r="BN170" i="1"/>
  <c r="BX170" i="1"/>
  <c r="AL171" i="1"/>
  <c r="AN171" i="1" s="1"/>
  <c r="BX171" i="1" s="1"/>
  <c r="BY168" i="1"/>
  <c r="T173" i="1"/>
  <c r="AJ172" i="1"/>
  <c r="BY169" i="1"/>
  <c r="AT178" i="1"/>
  <c r="AV177" i="1"/>
  <c r="AB176" i="1"/>
  <c r="AD176" i="1" s="1"/>
  <c r="AX176" i="1"/>
  <c r="AW176" i="1"/>
  <c r="BS176" i="1" s="1"/>
  <c r="BJ176" i="1"/>
  <c r="AA177" i="1"/>
  <c r="BZ167" i="1"/>
  <c r="AR167" i="1"/>
  <c r="BU167" i="1"/>
  <c r="BQ167" i="1"/>
  <c r="AP168" i="1"/>
  <c r="AM169" i="1"/>
  <c r="AO168" i="1"/>
  <c r="BW168" i="1"/>
  <c r="BF172" i="1"/>
  <c r="BG172" i="1"/>
  <c r="BC172" i="1"/>
  <c r="BK171" i="1"/>
  <c r="BN171" i="1"/>
  <c r="BD175" i="1"/>
  <c r="AY175" i="1"/>
  <c r="BE171" i="1"/>
  <c r="BH171" i="1"/>
  <c r="V199" i="1" l="1"/>
  <c r="W198" i="1"/>
  <c r="X198" i="1"/>
  <c r="Y198" i="1"/>
  <c r="AC197" i="1"/>
  <c r="BR170" i="1"/>
  <c r="BV170" i="1"/>
  <c r="AL172" i="1"/>
  <c r="AN172" i="1" s="1"/>
  <c r="AQ172" i="1" s="1"/>
  <c r="AQ171" i="1"/>
  <c r="BV171" i="1" s="1"/>
  <c r="T174" i="1"/>
  <c r="AJ173" i="1"/>
  <c r="AZ173" i="1"/>
  <c r="BB173" i="1" s="1"/>
  <c r="BM170" i="1"/>
  <c r="BY170" i="1" s="1"/>
  <c r="BL170" i="1"/>
  <c r="BE172" i="1"/>
  <c r="BH172" i="1"/>
  <c r="AM170" i="1"/>
  <c r="AP169" i="1"/>
  <c r="AO169" i="1"/>
  <c r="BW169" i="1"/>
  <c r="BN172" i="1"/>
  <c r="BK172" i="1"/>
  <c r="BZ168" i="1"/>
  <c r="AR168" i="1"/>
  <c r="BU168" i="1"/>
  <c r="BQ168" i="1"/>
  <c r="AA178" i="1"/>
  <c r="BD176" i="1"/>
  <c r="AY176" i="1"/>
  <c r="BI171" i="1"/>
  <c r="BM171" i="1"/>
  <c r="BY171" i="1" s="1"/>
  <c r="BL171" i="1"/>
  <c r="AB177" i="1"/>
  <c r="AD177" i="1" s="1"/>
  <c r="AW177" i="1"/>
  <c r="BS177" i="1" s="1"/>
  <c r="AX177" i="1"/>
  <c r="BJ177" i="1"/>
  <c r="AV178" i="1"/>
  <c r="AT179" i="1"/>
  <c r="X199" i="1" l="1"/>
  <c r="Y199" i="1"/>
  <c r="AC198" i="1"/>
  <c r="Z198" i="1"/>
  <c r="V200" i="1"/>
  <c r="Z199" i="1"/>
  <c r="W199" i="1"/>
  <c r="T175" i="1"/>
  <c r="AZ175" i="1" s="1"/>
  <c r="BB175" i="1" s="1"/>
  <c r="AJ174" i="1"/>
  <c r="BR171" i="1"/>
  <c r="AZ174" i="1"/>
  <c r="BB174" i="1" s="1"/>
  <c r="BF174" i="1" s="1"/>
  <c r="BX172" i="1"/>
  <c r="BC173" i="1"/>
  <c r="BF173" i="1"/>
  <c r="BG173" i="1"/>
  <c r="BO170" i="1"/>
  <c r="AL173" i="1"/>
  <c r="AN173" i="1" s="1"/>
  <c r="AQ173" i="1" s="1"/>
  <c r="BO171" i="1"/>
  <c r="AR169" i="1"/>
  <c r="BZ169" i="1"/>
  <c r="BQ169" i="1"/>
  <c r="BU169" i="1"/>
  <c r="AM171" i="1"/>
  <c r="AP170" i="1"/>
  <c r="AO170" i="1"/>
  <c r="BW170" i="1"/>
  <c r="BL172" i="1"/>
  <c r="BM172" i="1"/>
  <c r="BY172" i="1" s="1"/>
  <c r="BR172" i="1"/>
  <c r="BV172" i="1"/>
  <c r="AB178" i="1"/>
  <c r="AD178" i="1" s="1"/>
  <c r="AT180" i="1"/>
  <c r="AV179" i="1"/>
  <c r="BD177" i="1"/>
  <c r="AY177" i="1"/>
  <c r="AA179" i="1"/>
  <c r="BI172" i="1"/>
  <c r="BJ178" i="1"/>
  <c r="AX178" i="1"/>
  <c r="AW178" i="1"/>
  <c r="BS178" i="1" s="1"/>
  <c r="V201" i="1" l="1"/>
  <c r="W200" i="1"/>
  <c r="X200" i="1"/>
  <c r="Y200" i="1" s="1"/>
  <c r="AC199" i="1"/>
  <c r="BC174" i="1"/>
  <c r="BE174" i="1" s="1"/>
  <c r="BG174" i="1"/>
  <c r="BN174" i="1" s="1"/>
  <c r="BE173" i="1"/>
  <c r="BH173" i="1"/>
  <c r="BI173" i="1" s="1"/>
  <c r="BK173" i="1"/>
  <c r="BN173" i="1"/>
  <c r="BX173" i="1"/>
  <c r="AL174" i="1"/>
  <c r="AN174" i="1" s="1"/>
  <c r="T176" i="1"/>
  <c r="AJ175" i="1"/>
  <c r="BO172" i="1"/>
  <c r="BF175" i="1"/>
  <c r="BG175" i="1"/>
  <c r="BC175" i="1"/>
  <c r="AV180" i="1"/>
  <c r="AT181" i="1"/>
  <c r="AB179" i="1"/>
  <c r="AD179" i="1" s="1"/>
  <c r="AP171" i="1"/>
  <c r="AM172" i="1"/>
  <c r="AO171" i="1"/>
  <c r="BW171" i="1"/>
  <c r="AX179" i="1"/>
  <c r="AW179" i="1"/>
  <c r="BS179" i="1" s="1"/>
  <c r="BJ179" i="1"/>
  <c r="BD178" i="1"/>
  <c r="AY178" i="1"/>
  <c r="AA180" i="1"/>
  <c r="AR170" i="1"/>
  <c r="BZ170" i="1"/>
  <c r="BQ170" i="1"/>
  <c r="BU170" i="1"/>
  <c r="X201" i="1" l="1"/>
  <c r="Y201" i="1"/>
  <c r="AC200" i="1"/>
  <c r="Z200" i="1"/>
  <c r="BH174" i="1"/>
  <c r="BI174" i="1" s="1"/>
  <c r="V202" i="1"/>
  <c r="Z201" i="1"/>
  <c r="W201" i="1"/>
  <c r="BK174" i="1"/>
  <c r="BX174" i="1"/>
  <c r="BV173" i="1"/>
  <c r="BR173" i="1"/>
  <c r="AL175" i="1"/>
  <c r="AN175" i="1" s="1"/>
  <c r="AQ175" i="1" s="1"/>
  <c r="AQ174" i="1"/>
  <c r="BR174" i="1" s="1"/>
  <c r="BM173" i="1"/>
  <c r="BL173" i="1"/>
  <c r="T177" i="1"/>
  <c r="AJ176" i="1"/>
  <c r="AZ176" i="1"/>
  <c r="BB176" i="1" s="1"/>
  <c r="BD179" i="1"/>
  <c r="AY179" i="1"/>
  <c r="AM173" i="1"/>
  <c r="AP172" i="1"/>
  <c r="AO172" i="1"/>
  <c r="BW172" i="1"/>
  <c r="AV181" i="1"/>
  <c r="AT182" i="1"/>
  <c r="BZ171" i="1"/>
  <c r="AR171" i="1"/>
  <c r="BQ171" i="1"/>
  <c r="BU171" i="1"/>
  <c r="AW180" i="1"/>
  <c r="BS180" i="1" s="1"/>
  <c r="BJ180" i="1"/>
  <c r="AX180" i="1"/>
  <c r="AB180" i="1"/>
  <c r="AD180" i="1" s="1"/>
  <c r="BE175" i="1"/>
  <c r="BH175" i="1"/>
  <c r="AA181" i="1"/>
  <c r="BN175" i="1"/>
  <c r="BK175" i="1"/>
  <c r="V203" i="1" l="1"/>
  <c r="W202" i="1"/>
  <c r="BM174" i="1"/>
  <c r="BY174" i="1" s="1"/>
  <c r="BL174" i="1"/>
  <c r="X202" i="1"/>
  <c r="Y202" i="1" s="1"/>
  <c r="AC201" i="1"/>
  <c r="BX175" i="1"/>
  <c r="BF176" i="1"/>
  <c r="BG176" i="1"/>
  <c r="BC176" i="1"/>
  <c r="BY173" i="1"/>
  <c r="BO173" i="1"/>
  <c r="BV174" i="1"/>
  <c r="AL176" i="1"/>
  <c r="AN176" i="1" s="1"/>
  <c r="AQ176" i="1" s="1"/>
  <c r="T178" i="1"/>
  <c r="AZ178" i="1" s="1"/>
  <c r="BB178" i="1" s="1"/>
  <c r="AZ177" i="1"/>
  <c r="BB177" i="1" s="1"/>
  <c r="AJ177" i="1"/>
  <c r="AB181" i="1"/>
  <c r="AD181" i="1" s="1"/>
  <c r="BI175" i="1"/>
  <c r="BL175" i="1"/>
  <c r="BM175" i="1"/>
  <c r="BY175" i="1" s="1"/>
  <c r="AR172" i="1"/>
  <c r="BZ172" i="1"/>
  <c r="BU172" i="1"/>
  <c r="BQ172" i="1"/>
  <c r="AA182" i="1"/>
  <c r="AM174" i="1"/>
  <c r="AP173" i="1"/>
  <c r="AO173" i="1"/>
  <c r="BW173" i="1"/>
  <c r="BR175" i="1"/>
  <c r="BV175" i="1"/>
  <c r="BD180" i="1"/>
  <c r="AY180" i="1"/>
  <c r="AV182" i="1"/>
  <c r="AT183" i="1"/>
  <c r="BJ181" i="1"/>
  <c r="AX181" i="1"/>
  <c r="AW181" i="1"/>
  <c r="BS181" i="1" s="1"/>
  <c r="BO174" i="1" l="1"/>
  <c r="X203" i="1"/>
  <c r="Y203" i="1"/>
  <c r="AC202" i="1"/>
  <c r="Z202" i="1"/>
  <c r="V204" i="1"/>
  <c r="Z203" i="1"/>
  <c r="W203" i="1"/>
  <c r="AL177" i="1"/>
  <c r="AN177" i="1" s="1"/>
  <c r="AQ177" i="1" s="1"/>
  <c r="BG177" i="1"/>
  <c r="BF177" i="1"/>
  <c r="BC177" i="1"/>
  <c r="BE176" i="1"/>
  <c r="BH176" i="1"/>
  <c r="BN176" i="1"/>
  <c r="BK176" i="1"/>
  <c r="BX176" i="1"/>
  <c r="T179" i="1"/>
  <c r="AJ178" i="1"/>
  <c r="BO175" i="1"/>
  <c r="BF178" i="1"/>
  <c r="BG178" i="1"/>
  <c r="BC178" i="1"/>
  <c r="AA183" i="1"/>
  <c r="AT184" i="1"/>
  <c r="AV183" i="1"/>
  <c r="BJ182" i="1"/>
  <c r="AW182" i="1"/>
  <c r="BS182" i="1" s="1"/>
  <c r="AX182" i="1"/>
  <c r="AB182" i="1"/>
  <c r="AD182" i="1" s="1"/>
  <c r="AY181" i="1"/>
  <c r="BD181" i="1"/>
  <c r="BZ173" i="1"/>
  <c r="AR173" i="1"/>
  <c r="BQ173" i="1"/>
  <c r="BU173" i="1"/>
  <c r="AP174" i="1"/>
  <c r="AM175" i="1"/>
  <c r="AO174" i="1"/>
  <c r="BW174" i="1"/>
  <c r="V205" i="1" l="1"/>
  <c r="W204" i="1"/>
  <c r="X204" i="1"/>
  <c r="Y204" i="1"/>
  <c r="AC203" i="1"/>
  <c r="BI176" i="1"/>
  <c r="BM176" i="1"/>
  <c r="BL176" i="1"/>
  <c r="BE177" i="1"/>
  <c r="BH177" i="1"/>
  <c r="AL178" i="1"/>
  <c r="AN178" i="1" s="1"/>
  <c r="AQ178" i="1" s="1"/>
  <c r="BK177" i="1"/>
  <c r="BN177" i="1"/>
  <c r="BR177" i="1" s="1"/>
  <c r="T180" i="1"/>
  <c r="AJ179" i="1"/>
  <c r="AZ179" i="1"/>
  <c r="BB179" i="1" s="1"/>
  <c r="BV176" i="1"/>
  <c r="BR176" i="1"/>
  <c r="BX177" i="1"/>
  <c r="AW183" i="1"/>
  <c r="BS183" i="1" s="1"/>
  <c r="AX183" i="1"/>
  <c r="BJ183" i="1"/>
  <c r="AV184" i="1"/>
  <c r="AT185" i="1"/>
  <c r="BK178" i="1"/>
  <c r="BN178" i="1"/>
  <c r="BZ174" i="1"/>
  <c r="AR174" i="1"/>
  <c r="BU174" i="1"/>
  <c r="BQ174" i="1"/>
  <c r="AB183" i="1"/>
  <c r="AD183" i="1" s="1"/>
  <c r="AM176" i="1"/>
  <c r="AP175" i="1"/>
  <c r="AO175" i="1"/>
  <c r="BW175" i="1"/>
  <c r="BD182" i="1"/>
  <c r="AY182" i="1"/>
  <c r="AA184" i="1"/>
  <c r="BE178" i="1"/>
  <c r="BH178" i="1"/>
  <c r="BI178" i="1" s="1"/>
  <c r="X205" i="1" l="1"/>
  <c r="Y205" i="1" s="1"/>
  <c r="AC204" i="1"/>
  <c r="Z204" i="1"/>
  <c r="V206" i="1"/>
  <c r="W205" i="1"/>
  <c r="Z205" i="1"/>
  <c r="BL177" i="1"/>
  <c r="BM177" i="1"/>
  <c r="BO177" i="1" s="1"/>
  <c r="BI177" i="1"/>
  <c r="BG179" i="1"/>
  <c r="BC179" i="1"/>
  <c r="BF179" i="1"/>
  <c r="T181" i="1"/>
  <c r="AJ180" i="1"/>
  <c r="AZ180" i="1"/>
  <c r="BB180" i="1" s="1"/>
  <c r="BG180" i="1" s="1"/>
  <c r="BN180" i="1" s="1"/>
  <c r="BX178" i="1"/>
  <c r="BV177" i="1"/>
  <c r="BY176" i="1"/>
  <c r="BO176" i="1"/>
  <c r="AL179" i="1"/>
  <c r="AN179" i="1" s="1"/>
  <c r="AQ179" i="1" s="1"/>
  <c r="AB184" i="1"/>
  <c r="AD184" i="1" s="1"/>
  <c r="BZ175" i="1"/>
  <c r="AR175" i="1"/>
  <c r="BU175" i="1"/>
  <c r="BQ175" i="1"/>
  <c r="BV178" i="1"/>
  <c r="BR178" i="1"/>
  <c r="AA185" i="1"/>
  <c r="AM177" i="1"/>
  <c r="AP176" i="1"/>
  <c r="AO176" i="1"/>
  <c r="BW176" i="1"/>
  <c r="AY183" i="1"/>
  <c r="BD183" i="1"/>
  <c r="BM178" i="1"/>
  <c r="BY178" i="1" s="1"/>
  <c r="BL178" i="1"/>
  <c r="AW184" i="1"/>
  <c r="BS184" i="1" s="1"/>
  <c r="BJ184" i="1"/>
  <c r="AX184" i="1"/>
  <c r="AT186" i="1"/>
  <c r="AV185" i="1"/>
  <c r="V207" i="1" l="1"/>
  <c r="W206" i="1"/>
  <c r="X206" i="1"/>
  <c r="Y206" i="1"/>
  <c r="AC205" i="1"/>
  <c r="BY177" i="1"/>
  <c r="AL180" i="1"/>
  <c r="AN180" i="1" s="1"/>
  <c r="T182" i="1"/>
  <c r="AJ181" i="1"/>
  <c r="BE179" i="1"/>
  <c r="BH179" i="1"/>
  <c r="BN179" i="1"/>
  <c r="BK179" i="1"/>
  <c r="BX179" i="1"/>
  <c r="AZ181" i="1"/>
  <c r="BB181" i="1" s="1"/>
  <c r="BC181" i="1" s="1"/>
  <c r="BK180" i="1"/>
  <c r="BC180" i="1"/>
  <c r="BF180" i="1"/>
  <c r="BO178" i="1"/>
  <c r="AB185" i="1"/>
  <c r="AD185" i="1" s="1"/>
  <c r="AP177" i="1"/>
  <c r="AM178" i="1"/>
  <c r="AO177" i="1"/>
  <c r="BW177" i="1"/>
  <c r="AA186" i="1"/>
  <c r="AV186" i="1"/>
  <c r="AT187" i="1"/>
  <c r="BZ176" i="1"/>
  <c r="AR176" i="1"/>
  <c r="BQ176" i="1"/>
  <c r="BU176" i="1"/>
  <c r="AY184" i="1"/>
  <c r="BD184" i="1"/>
  <c r="BJ185" i="1"/>
  <c r="AW185" i="1"/>
  <c r="BS185" i="1" s="1"/>
  <c r="AX185" i="1"/>
  <c r="X207" i="1" l="1"/>
  <c r="Y207" i="1" s="1"/>
  <c r="AC206" i="1"/>
  <c r="Z206" i="1"/>
  <c r="V208" i="1"/>
  <c r="Z207" i="1"/>
  <c r="W207" i="1"/>
  <c r="BF181" i="1"/>
  <c r="BG181" i="1"/>
  <c r="BN181" i="1" s="1"/>
  <c r="AL181" i="1"/>
  <c r="AN181" i="1" s="1"/>
  <c r="AQ181" i="1" s="1"/>
  <c r="BV179" i="1"/>
  <c r="BR179" i="1"/>
  <c r="T183" i="1"/>
  <c r="AZ182" i="1"/>
  <c r="BB182" i="1" s="1"/>
  <c r="AJ182" i="1"/>
  <c r="BL179" i="1"/>
  <c r="BI179" i="1"/>
  <c r="BM179" i="1"/>
  <c r="BO179" i="1" s="1"/>
  <c r="AQ180" i="1"/>
  <c r="BX180" i="1"/>
  <c r="BE180" i="1"/>
  <c r="BH180" i="1"/>
  <c r="BE181" i="1"/>
  <c r="BH181" i="1"/>
  <c r="AV187" i="1"/>
  <c r="AT188" i="1"/>
  <c r="AB186" i="1"/>
  <c r="AD186" i="1" s="1"/>
  <c r="BJ186" i="1"/>
  <c r="AW186" i="1"/>
  <c r="BS186" i="1" s="1"/>
  <c r="AX186" i="1"/>
  <c r="AY185" i="1"/>
  <c r="BD185" i="1"/>
  <c r="AA187" i="1"/>
  <c r="AP178" i="1"/>
  <c r="AM179" i="1"/>
  <c r="AO178" i="1"/>
  <c r="BW178" i="1"/>
  <c r="AR177" i="1"/>
  <c r="BZ177" i="1"/>
  <c r="BQ177" i="1"/>
  <c r="BU177" i="1"/>
  <c r="V209" i="1" l="1"/>
  <c r="W208" i="1"/>
  <c r="X208" i="1"/>
  <c r="Y208" i="1" s="1"/>
  <c r="AC207" i="1"/>
  <c r="BY179" i="1"/>
  <c r="BK181" i="1"/>
  <c r="T184" i="1"/>
  <c r="AJ183" i="1"/>
  <c r="AZ183" i="1"/>
  <c r="BB183" i="1" s="1"/>
  <c r="BV180" i="1"/>
  <c r="BR180" i="1"/>
  <c r="AL182" i="1"/>
  <c r="AN182" i="1" s="1"/>
  <c r="AQ182" i="1" s="1"/>
  <c r="BX181" i="1"/>
  <c r="BL180" i="1"/>
  <c r="BM180" i="1"/>
  <c r="BI180" i="1"/>
  <c r="BC182" i="1"/>
  <c r="BF182" i="1"/>
  <c r="BG182" i="1"/>
  <c r="BM181" i="1"/>
  <c r="BY181" i="1" s="1"/>
  <c r="BL181" i="1"/>
  <c r="BI181" i="1"/>
  <c r="BV181" i="1"/>
  <c r="BR181" i="1"/>
  <c r="AB187" i="1"/>
  <c r="AD187" i="1" s="1"/>
  <c r="AT189" i="1"/>
  <c r="AV188" i="1"/>
  <c r="AW187" i="1"/>
  <c r="BS187" i="1" s="1"/>
  <c r="BJ187" i="1"/>
  <c r="AX187" i="1"/>
  <c r="AM180" i="1"/>
  <c r="AP179" i="1"/>
  <c r="AO179" i="1"/>
  <c r="BW179" i="1"/>
  <c r="AA188" i="1"/>
  <c r="BZ178" i="1"/>
  <c r="AR178" i="1"/>
  <c r="BU178" i="1"/>
  <c r="BQ178" i="1"/>
  <c r="AY186" i="1"/>
  <c r="BD186" i="1"/>
  <c r="X209" i="1" l="1"/>
  <c r="Y209" i="1"/>
  <c r="AC208" i="1"/>
  <c r="Z208" i="1"/>
  <c r="V210" i="1"/>
  <c r="Z209" i="1"/>
  <c r="W209" i="1"/>
  <c r="BO181" i="1"/>
  <c r="BX182" i="1"/>
  <c r="BK182" i="1"/>
  <c r="BN182" i="1"/>
  <c r="BE182" i="1"/>
  <c r="BH182" i="1"/>
  <c r="BC183" i="1"/>
  <c r="BE183" i="1" s="1"/>
  <c r="BF183" i="1"/>
  <c r="BG183" i="1"/>
  <c r="AL183" i="1"/>
  <c r="AN183" i="1" s="1"/>
  <c r="AQ183" i="1" s="1"/>
  <c r="BY180" i="1"/>
  <c r="BO180" i="1"/>
  <c r="T185" i="1"/>
  <c r="AJ184" i="1"/>
  <c r="AZ184" i="1"/>
  <c r="BB184" i="1" s="1"/>
  <c r="AB188" i="1"/>
  <c r="AD188" i="1" s="1"/>
  <c r="AW188" i="1"/>
  <c r="BS188" i="1" s="1"/>
  <c r="BJ188" i="1"/>
  <c r="AX188" i="1"/>
  <c r="AV189" i="1"/>
  <c r="AT190" i="1"/>
  <c r="BZ179" i="1"/>
  <c r="AR179" i="1"/>
  <c r="BQ179" i="1"/>
  <c r="BU179" i="1"/>
  <c r="AY187" i="1"/>
  <c r="BD187" i="1"/>
  <c r="AM181" i="1"/>
  <c r="AP180" i="1"/>
  <c r="AO180" i="1"/>
  <c r="BW180" i="1"/>
  <c r="AA189" i="1"/>
  <c r="V211" i="1" l="1"/>
  <c r="W210" i="1"/>
  <c r="X210" i="1"/>
  <c r="Y210" i="1" s="1"/>
  <c r="AC209" i="1"/>
  <c r="T186" i="1"/>
  <c r="AZ186" i="1" s="1"/>
  <c r="BB186" i="1" s="1"/>
  <c r="AJ185" i="1"/>
  <c r="AZ185" i="1"/>
  <c r="BB185" i="1" s="1"/>
  <c r="BI182" i="1"/>
  <c r="BM182" i="1"/>
  <c r="BO182" i="1" s="1"/>
  <c r="BL182" i="1"/>
  <c r="BR182" i="1"/>
  <c r="BV182" i="1"/>
  <c r="BF184" i="1"/>
  <c r="BG184" i="1"/>
  <c r="BC184" i="1"/>
  <c r="BH183" i="1"/>
  <c r="AL184" i="1"/>
  <c r="AN184" i="1" s="1"/>
  <c r="AQ184" i="1" s="1"/>
  <c r="BN183" i="1"/>
  <c r="BX183" i="1"/>
  <c r="BK183" i="1"/>
  <c r="AV190" i="1"/>
  <c r="AT191" i="1"/>
  <c r="BZ180" i="1"/>
  <c r="AR180" i="1"/>
  <c r="BQ180" i="1"/>
  <c r="BU180" i="1"/>
  <c r="AW189" i="1"/>
  <c r="BS189" i="1" s="1"/>
  <c r="AX189" i="1"/>
  <c r="BJ189" i="1"/>
  <c r="AP181" i="1"/>
  <c r="AM182" i="1"/>
  <c r="AO181" i="1"/>
  <c r="BW181" i="1"/>
  <c r="AA190" i="1"/>
  <c r="AB189" i="1"/>
  <c r="AD189" i="1" s="1"/>
  <c r="AY188" i="1"/>
  <c r="BD188" i="1"/>
  <c r="X211" i="1" l="1"/>
  <c r="Y211" i="1"/>
  <c r="AC210" i="1"/>
  <c r="Z210" i="1"/>
  <c r="V212" i="1"/>
  <c r="Z211" i="1"/>
  <c r="W211" i="1"/>
  <c r="BE184" i="1"/>
  <c r="BH184" i="1"/>
  <c r="BF185" i="1"/>
  <c r="BG185" i="1"/>
  <c r="BC185" i="1"/>
  <c r="BI183" i="1"/>
  <c r="BM183" i="1"/>
  <c r="BY183" i="1" s="1"/>
  <c r="BL183" i="1"/>
  <c r="AL185" i="1"/>
  <c r="AN185" i="1" s="1"/>
  <c r="AQ185" i="1" s="1"/>
  <c r="BK184" i="1"/>
  <c r="BN184" i="1"/>
  <c r="BX184" i="1"/>
  <c r="BR183" i="1"/>
  <c r="BV183" i="1"/>
  <c r="BY182" i="1"/>
  <c r="T187" i="1"/>
  <c r="AZ187" i="1" s="1"/>
  <c r="BB187" i="1" s="1"/>
  <c r="BC187" i="1" s="1"/>
  <c r="AJ186" i="1"/>
  <c r="BC186" i="1"/>
  <c r="BF186" i="1"/>
  <c r="BG186" i="1"/>
  <c r="AB190" i="1"/>
  <c r="AD190" i="1" s="1"/>
  <c r="AP182" i="1"/>
  <c r="AM183" i="1"/>
  <c r="AO182" i="1"/>
  <c r="BW182" i="1"/>
  <c r="BZ181" i="1"/>
  <c r="AR181" i="1"/>
  <c r="BU181" i="1"/>
  <c r="BQ181" i="1"/>
  <c r="AV191" i="1"/>
  <c r="AT192" i="1"/>
  <c r="AY189" i="1"/>
  <c r="BD189" i="1"/>
  <c r="AW190" i="1"/>
  <c r="BS190" i="1" s="1"/>
  <c r="BJ190" i="1"/>
  <c r="AX190" i="1"/>
  <c r="AA191" i="1"/>
  <c r="V213" i="1" l="1"/>
  <c r="W212" i="1"/>
  <c r="X212" i="1"/>
  <c r="Y212" i="1"/>
  <c r="AC211" i="1"/>
  <c r="BG187" i="1"/>
  <c r="BK187" i="1" s="1"/>
  <c r="BF187" i="1"/>
  <c r="BR184" i="1"/>
  <c r="BV184" i="1"/>
  <c r="BH185" i="1"/>
  <c r="BE185" i="1"/>
  <c r="BO183" i="1"/>
  <c r="BN185" i="1"/>
  <c r="BK185" i="1"/>
  <c r="BX185" i="1"/>
  <c r="AL186" i="1"/>
  <c r="AN186" i="1" s="1"/>
  <c r="AQ186" i="1" s="1"/>
  <c r="T188" i="1"/>
  <c r="AZ188" i="1" s="1"/>
  <c r="BB188" i="1" s="1"/>
  <c r="AJ187" i="1"/>
  <c r="BI184" i="1"/>
  <c r="BM184" i="1"/>
  <c r="BY184" i="1" s="1"/>
  <c r="BL184" i="1"/>
  <c r="BK186" i="1"/>
  <c r="BN186" i="1"/>
  <c r="BE186" i="1"/>
  <c r="BH186" i="1"/>
  <c r="AT193" i="1"/>
  <c r="AV192" i="1"/>
  <c r="BE187" i="1"/>
  <c r="BH187" i="1"/>
  <c r="AW191" i="1"/>
  <c r="BS191" i="1" s="1"/>
  <c r="BJ191" i="1"/>
  <c r="AX191" i="1"/>
  <c r="AM184" i="1"/>
  <c r="AP183" i="1"/>
  <c r="AO183" i="1"/>
  <c r="BW183" i="1"/>
  <c r="BZ182" i="1"/>
  <c r="AR182" i="1"/>
  <c r="BU182" i="1"/>
  <c r="BQ182" i="1"/>
  <c r="AY190" i="1"/>
  <c r="BD190" i="1"/>
  <c r="AB191" i="1"/>
  <c r="AD191" i="1" s="1"/>
  <c r="AA192" i="1"/>
  <c r="X213" i="1" l="1"/>
  <c r="Y213" i="1"/>
  <c r="AC212" i="1"/>
  <c r="Z212" i="1"/>
  <c r="V214" i="1"/>
  <c r="W213" i="1"/>
  <c r="Z213" i="1"/>
  <c r="BN187" i="1"/>
  <c r="BI185" i="1"/>
  <c r="BL185" i="1"/>
  <c r="BM185" i="1"/>
  <c r="BO185" i="1" s="1"/>
  <c r="BR185" i="1"/>
  <c r="BV185" i="1"/>
  <c r="AL187" i="1"/>
  <c r="AN187" i="1" s="1"/>
  <c r="BX187" i="1" s="1"/>
  <c r="T189" i="1"/>
  <c r="AZ189" i="1" s="1"/>
  <c r="BB189" i="1" s="1"/>
  <c r="BF189" i="1" s="1"/>
  <c r="AJ188" i="1"/>
  <c r="BX186" i="1"/>
  <c r="BO184" i="1"/>
  <c r="BL186" i="1"/>
  <c r="BM186" i="1"/>
  <c r="BY186" i="1" s="1"/>
  <c r="BR186" i="1"/>
  <c r="BV186" i="1"/>
  <c r="BI186" i="1"/>
  <c r="AW192" i="1"/>
  <c r="BS192" i="1" s="1"/>
  <c r="AX192" i="1"/>
  <c r="BJ192" i="1"/>
  <c r="AV193" i="1"/>
  <c r="AT194" i="1"/>
  <c r="AY191" i="1"/>
  <c r="BD191" i="1"/>
  <c r="AB192" i="1"/>
  <c r="AD192" i="1" s="1"/>
  <c r="BF188" i="1"/>
  <c r="BG188" i="1"/>
  <c r="BC188" i="1"/>
  <c r="AR183" i="1"/>
  <c r="BZ183" i="1"/>
  <c r="BQ183" i="1"/>
  <c r="BU183" i="1"/>
  <c r="BI187" i="1"/>
  <c r="BL187" i="1"/>
  <c r="BM187" i="1"/>
  <c r="AA193" i="1"/>
  <c r="AM185" i="1"/>
  <c r="AP184" i="1"/>
  <c r="AO184" i="1"/>
  <c r="BW184" i="1"/>
  <c r="V215" i="1" l="1"/>
  <c r="W214" i="1"/>
  <c r="X214" i="1"/>
  <c r="Y214" i="1"/>
  <c r="AC213" i="1"/>
  <c r="BY185" i="1"/>
  <c r="AQ187" i="1"/>
  <c r="BR187" i="1" s="1"/>
  <c r="BG189" i="1"/>
  <c r="BN189" i="1" s="1"/>
  <c r="BO186" i="1"/>
  <c r="AL188" i="1"/>
  <c r="AN188" i="1" s="1"/>
  <c r="AQ188" i="1" s="1"/>
  <c r="T190" i="1"/>
  <c r="AJ189" i="1"/>
  <c r="BC189" i="1"/>
  <c r="BE189" i="1" s="1"/>
  <c r="AA194" i="1"/>
  <c r="AT195" i="1"/>
  <c r="AV194" i="1"/>
  <c r="BJ193" i="1"/>
  <c r="AW193" i="1"/>
  <c r="BS193" i="1" s="1"/>
  <c r="AX193" i="1"/>
  <c r="BD192" i="1"/>
  <c r="AY192" i="1"/>
  <c r="BO187" i="1"/>
  <c r="BN188" i="1"/>
  <c r="BK188" i="1"/>
  <c r="AR184" i="1"/>
  <c r="BZ184" i="1"/>
  <c r="BQ184" i="1"/>
  <c r="BU184" i="1"/>
  <c r="AB193" i="1"/>
  <c r="AD193" i="1" s="1"/>
  <c r="AM186" i="1"/>
  <c r="AP185" i="1"/>
  <c r="AO185" i="1"/>
  <c r="BW185" i="1"/>
  <c r="BE188" i="1"/>
  <c r="BH188" i="1"/>
  <c r="BY187" i="1"/>
  <c r="X215" i="1" l="1"/>
  <c r="Y215" i="1"/>
  <c r="AC214" i="1"/>
  <c r="Z214" i="1"/>
  <c r="V216" i="1"/>
  <c r="Z215" i="1"/>
  <c r="W215" i="1"/>
  <c r="BV187" i="1"/>
  <c r="BK189" i="1"/>
  <c r="BH189" i="1"/>
  <c r="BL189" i="1" s="1"/>
  <c r="AL189" i="1"/>
  <c r="AN189" i="1" s="1"/>
  <c r="T191" i="1"/>
  <c r="AJ190" i="1"/>
  <c r="AZ190" i="1"/>
  <c r="BB190" i="1" s="1"/>
  <c r="BX188" i="1"/>
  <c r="AV195" i="1"/>
  <c r="AT196" i="1"/>
  <c r="BZ185" i="1"/>
  <c r="AR185" i="1"/>
  <c r="BU185" i="1"/>
  <c r="BQ185" i="1"/>
  <c r="AB194" i="1"/>
  <c r="AD194" i="1" s="1"/>
  <c r="AX194" i="1"/>
  <c r="BJ194" i="1"/>
  <c r="AW194" i="1"/>
  <c r="BS194" i="1" s="1"/>
  <c r="AP186" i="1"/>
  <c r="AM187" i="1"/>
  <c r="AO186" i="1"/>
  <c r="BW186" i="1"/>
  <c r="AA195" i="1"/>
  <c r="BL188" i="1"/>
  <c r="BM188" i="1"/>
  <c r="BY188" i="1" s="1"/>
  <c r="BI188" i="1"/>
  <c r="BV188" i="1"/>
  <c r="BR188" i="1"/>
  <c r="AY193" i="1"/>
  <c r="BD193" i="1"/>
  <c r="V217" i="1" l="1"/>
  <c r="W216" i="1"/>
  <c r="X216" i="1"/>
  <c r="Y216" i="1"/>
  <c r="AC215" i="1"/>
  <c r="BM189" i="1"/>
  <c r="BO189" i="1" s="1"/>
  <c r="BI189" i="1"/>
  <c r="BG190" i="1"/>
  <c r="BC190" i="1"/>
  <c r="BF190" i="1"/>
  <c r="AL190" i="1"/>
  <c r="AN190" i="1" s="1"/>
  <c r="AQ190" i="1" s="1"/>
  <c r="T192" i="1"/>
  <c r="AJ191" i="1"/>
  <c r="BX189" i="1"/>
  <c r="AQ189" i="1"/>
  <c r="AZ191" i="1"/>
  <c r="BB191" i="1" s="1"/>
  <c r="BF191" i="1" s="1"/>
  <c r="BJ195" i="1"/>
  <c r="AW195" i="1"/>
  <c r="BS195" i="1" s="1"/>
  <c r="AX195" i="1"/>
  <c r="AV196" i="1"/>
  <c r="AT197" i="1"/>
  <c r="AA196" i="1"/>
  <c r="BU186" i="1"/>
  <c r="AR186" i="1"/>
  <c r="BQ186" i="1"/>
  <c r="BZ186" i="1"/>
  <c r="AP187" i="1"/>
  <c r="AM188" i="1"/>
  <c r="AO187" i="1"/>
  <c r="BW187" i="1"/>
  <c r="AB195" i="1"/>
  <c r="AD195" i="1" s="1"/>
  <c r="BD194" i="1"/>
  <c r="AY194" i="1"/>
  <c r="BO188" i="1"/>
  <c r="X217" i="1" l="1"/>
  <c r="Y217" i="1" s="1"/>
  <c r="AC216" i="1"/>
  <c r="Z216" i="1"/>
  <c r="V218" i="1"/>
  <c r="Z217" i="1"/>
  <c r="W217" i="1"/>
  <c r="BY189" i="1"/>
  <c r="BG191" i="1"/>
  <c r="BN191" i="1" s="1"/>
  <c r="BC191" i="1"/>
  <c r="BE191" i="1" s="1"/>
  <c r="AL191" i="1"/>
  <c r="BR189" i="1"/>
  <c r="BV189" i="1"/>
  <c r="BH190" i="1"/>
  <c r="BE190" i="1"/>
  <c r="T193" i="1"/>
  <c r="AJ192" i="1"/>
  <c r="AZ192" i="1"/>
  <c r="BB192" i="1" s="1"/>
  <c r="BX190" i="1"/>
  <c r="BN190" i="1"/>
  <c r="BK190" i="1"/>
  <c r="AV197" i="1"/>
  <c r="AT198" i="1"/>
  <c r="AX196" i="1"/>
  <c r="AW196" i="1"/>
  <c r="BS196" i="1" s="1"/>
  <c r="BJ196" i="1"/>
  <c r="AB196" i="1"/>
  <c r="AD196" i="1" s="1"/>
  <c r="AM189" i="1"/>
  <c r="AP188" i="1"/>
  <c r="AO188" i="1"/>
  <c r="BW188" i="1"/>
  <c r="AA197" i="1"/>
  <c r="AY195" i="1"/>
  <c r="BD195" i="1"/>
  <c r="BQ187" i="1"/>
  <c r="AR187" i="1"/>
  <c r="BZ187" i="1"/>
  <c r="BU187" i="1"/>
  <c r="V219" i="1" l="1"/>
  <c r="W218" i="1"/>
  <c r="X218" i="1"/>
  <c r="Y218" i="1" s="1"/>
  <c r="AC217" i="1"/>
  <c r="BH191" i="1"/>
  <c r="BI191" i="1" s="1"/>
  <c r="BK191" i="1"/>
  <c r="T194" i="1"/>
  <c r="AJ193" i="1"/>
  <c r="BM190" i="1"/>
  <c r="BY190" i="1" s="1"/>
  <c r="BI190" i="1"/>
  <c r="BL190" i="1"/>
  <c r="AN191" i="1"/>
  <c r="AZ193" i="1"/>
  <c r="BB193" i="1" s="1"/>
  <c r="BR190" i="1"/>
  <c r="BV190" i="1"/>
  <c r="BC192" i="1"/>
  <c r="BF192" i="1"/>
  <c r="BG192" i="1"/>
  <c r="AL192" i="1"/>
  <c r="AN192" i="1" s="1"/>
  <c r="AQ192" i="1" s="1"/>
  <c r="AR188" i="1"/>
  <c r="BZ188" i="1"/>
  <c r="BQ188" i="1"/>
  <c r="BU188" i="1"/>
  <c r="AM190" i="1"/>
  <c r="AP189" i="1"/>
  <c r="AO189" i="1"/>
  <c r="BW189" i="1"/>
  <c r="AV198" i="1"/>
  <c r="AT199" i="1"/>
  <c r="BJ197" i="1"/>
  <c r="AW197" i="1"/>
  <c r="BS197" i="1" s="1"/>
  <c r="AX197" i="1"/>
  <c r="AB197" i="1"/>
  <c r="AD197" i="1" s="1"/>
  <c r="BD196" i="1"/>
  <c r="AY196" i="1"/>
  <c r="AA198" i="1"/>
  <c r="X219" i="1" l="1"/>
  <c r="Y219" i="1"/>
  <c r="AC218" i="1"/>
  <c r="Z218" i="1"/>
  <c r="V220" i="1"/>
  <c r="Z219" i="1"/>
  <c r="W219" i="1"/>
  <c r="BL191" i="1"/>
  <c r="BM191" i="1"/>
  <c r="BO191" i="1" s="1"/>
  <c r="BF193" i="1"/>
  <c r="BG193" i="1"/>
  <c r="BC193" i="1"/>
  <c r="BN192" i="1"/>
  <c r="BX192" i="1"/>
  <c r="BK192" i="1"/>
  <c r="BX191" i="1"/>
  <c r="AQ191" i="1"/>
  <c r="BE192" i="1"/>
  <c r="BH192" i="1"/>
  <c r="BI192" i="1" s="1"/>
  <c r="AL193" i="1"/>
  <c r="AN193" i="1" s="1"/>
  <c r="BO190" i="1"/>
  <c r="T195" i="1"/>
  <c r="AJ194" i="1"/>
  <c r="AZ194" i="1"/>
  <c r="BB194" i="1" s="1"/>
  <c r="BG194" i="1" s="1"/>
  <c r="BK194" i="1" s="1"/>
  <c r="AA199" i="1"/>
  <c r="AB198" i="1"/>
  <c r="AD198" i="1" s="1"/>
  <c r="AT200" i="1"/>
  <c r="AV199" i="1"/>
  <c r="AR189" i="1"/>
  <c r="BZ189" i="1"/>
  <c r="BU189" i="1"/>
  <c r="BQ189" i="1"/>
  <c r="BJ198" i="1"/>
  <c r="AW198" i="1"/>
  <c r="BS198" i="1" s="1"/>
  <c r="AX198" i="1"/>
  <c r="AP190" i="1"/>
  <c r="AM191" i="1"/>
  <c r="AO190" i="1"/>
  <c r="BW190" i="1"/>
  <c r="AZ195" i="1"/>
  <c r="BB195" i="1" s="1"/>
  <c r="AY197" i="1"/>
  <c r="BD197" i="1"/>
  <c r="V221" i="1" l="1"/>
  <c r="W220" i="1"/>
  <c r="X220" i="1"/>
  <c r="Y220" i="1" s="1"/>
  <c r="AC219" i="1"/>
  <c r="BY191" i="1"/>
  <c r="BX193" i="1"/>
  <c r="BN194" i="1"/>
  <c r="BR191" i="1"/>
  <c r="BV191" i="1"/>
  <c r="AQ193" i="1"/>
  <c r="BR192" i="1"/>
  <c r="BV192" i="1"/>
  <c r="BH193" i="1"/>
  <c r="BE193" i="1"/>
  <c r="BL192" i="1"/>
  <c r="BM192" i="1"/>
  <c r="BN193" i="1"/>
  <c r="BK193" i="1"/>
  <c r="BF194" i="1"/>
  <c r="BC194" i="1"/>
  <c r="AL194" i="1"/>
  <c r="AN194" i="1" s="1"/>
  <c r="AQ194" i="1" s="1"/>
  <c r="T196" i="1"/>
  <c r="AZ196" i="1" s="1"/>
  <c r="BB196" i="1" s="1"/>
  <c r="BF196" i="1" s="1"/>
  <c r="AJ195" i="1"/>
  <c r="BF195" i="1"/>
  <c r="BG195" i="1"/>
  <c r="BC195" i="1"/>
  <c r="AP191" i="1"/>
  <c r="AM192" i="1"/>
  <c r="AO191" i="1"/>
  <c r="BW191" i="1"/>
  <c r="BJ199" i="1"/>
  <c r="AW199" i="1"/>
  <c r="BS199" i="1" s="1"/>
  <c r="AX199" i="1"/>
  <c r="AR190" i="1"/>
  <c r="BZ190" i="1"/>
  <c r="BU190" i="1"/>
  <c r="BQ190" i="1"/>
  <c r="AV200" i="1"/>
  <c r="AT201" i="1"/>
  <c r="AB199" i="1"/>
  <c r="AD199" i="1" s="1"/>
  <c r="AY198" i="1"/>
  <c r="BD198" i="1"/>
  <c r="AA200" i="1"/>
  <c r="X221" i="1" l="1"/>
  <c r="Y221" i="1"/>
  <c r="AC220" i="1"/>
  <c r="Z220" i="1"/>
  <c r="V222" i="1"/>
  <c r="Z221" i="1"/>
  <c r="W221" i="1"/>
  <c r="BR193" i="1"/>
  <c r="BR194" i="1"/>
  <c r="BV194" i="1"/>
  <c r="BV193" i="1"/>
  <c r="BG196" i="1"/>
  <c r="BN196" i="1" s="1"/>
  <c r="BC196" i="1"/>
  <c r="BH196" i="1" s="1"/>
  <c r="BI193" i="1"/>
  <c r="BM193" i="1"/>
  <c r="BY193" i="1" s="1"/>
  <c r="BL193" i="1"/>
  <c r="BE194" i="1"/>
  <c r="BH194" i="1"/>
  <c r="AL195" i="1"/>
  <c r="AN195" i="1" s="1"/>
  <c r="BX195" i="1" s="1"/>
  <c r="T197" i="1"/>
  <c r="AJ196" i="1"/>
  <c r="BO192" i="1"/>
  <c r="BY192" i="1"/>
  <c r="BX194" i="1"/>
  <c r="AA201" i="1"/>
  <c r="AP192" i="1"/>
  <c r="AM193" i="1"/>
  <c r="AO192" i="1"/>
  <c r="BW192" i="1"/>
  <c r="BE195" i="1"/>
  <c r="BH195" i="1"/>
  <c r="BI195" i="1" s="1"/>
  <c r="AR191" i="1"/>
  <c r="BZ191" i="1"/>
  <c r="BU191" i="1"/>
  <c r="BQ191" i="1"/>
  <c r="BN195" i="1"/>
  <c r="BK195" i="1"/>
  <c r="AY199" i="1"/>
  <c r="BD199" i="1"/>
  <c r="AX200" i="1"/>
  <c r="BJ200" i="1"/>
  <c r="AW200" i="1"/>
  <c r="BS200" i="1" s="1"/>
  <c r="AT202" i="1"/>
  <c r="AV201" i="1"/>
  <c r="AB200" i="1"/>
  <c r="AD200" i="1" s="1"/>
  <c r="V223" i="1" l="1"/>
  <c r="W222" i="1"/>
  <c r="X222" i="1"/>
  <c r="Y222" i="1"/>
  <c r="AC221" i="1"/>
  <c r="BI196" i="1"/>
  <c r="BK196" i="1"/>
  <c r="BE196" i="1"/>
  <c r="AQ195" i="1"/>
  <c r="BR195" i="1" s="1"/>
  <c r="BO193" i="1"/>
  <c r="BM194" i="1"/>
  <c r="BL194" i="1"/>
  <c r="BI194" i="1"/>
  <c r="AL196" i="1"/>
  <c r="T198" i="1"/>
  <c r="AJ197" i="1"/>
  <c r="AZ197" i="1"/>
  <c r="BB197" i="1" s="1"/>
  <c r="AV202" i="1"/>
  <c r="AT203" i="1"/>
  <c r="AP193" i="1"/>
  <c r="AM194" i="1"/>
  <c r="BW193" i="1"/>
  <c r="AO193" i="1"/>
  <c r="AA202" i="1"/>
  <c r="BZ192" i="1"/>
  <c r="AR192" i="1"/>
  <c r="BU192" i="1"/>
  <c r="BQ192" i="1"/>
  <c r="BL196" i="1"/>
  <c r="BM196" i="1"/>
  <c r="BL195" i="1"/>
  <c r="BM195" i="1"/>
  <c r="BY195" i="1" s="1"/>
  <c r="AX201" i="1"/>
  <c r="AW201" i="1"/>
  <c r="BS201" i="1" s="1"/>
  <c r="BJ201" i="1"/>
  <c r="AY200" i="1"/>
  <c r="BD200" i="1"/>
  <c r="AB201" i="1"/>
  <c r="AD201" i="1" s="1"/>
  <c r="X223" i="1" l="1"/>
  <c r="Y223" i="1"/>
  <c r="AC222" i="1"/>
  <c r="Z222" i="1"/>
  <c r="V224" i="1"/>
  <c r="Z223" i="1"/>
  <c r="W223" i="1"/>
  <c r="BV195" i="1"/>
  <c r="AL197" i="1"/>
  <c r="AN197" i="1" s="1"/>
  <c r="AN196" i="1"/>
  <c r="T199" i="1"/>
  <c r="AJ198" i="1"/>
  <c r="AZ198" i="1"/>
  <c r="BB198" i="1" s="1"/>
  <c r="BC197" i="1"/>
  <c r="BG197" i="1"/>
  <c r="BF197" i="1"/>
  <c r="BO194" i="1"/>
  <c r="BY194" i="1"/>
  <c r="BZ193" i="1"/>
  <c r="BQ193" i="1"/>
  <c r="BU193" i="1"/>
  <c r="AR193" i="1"/>
  <c r="AB202" i="1"/>
  <c r="AD202" i="1" s="1"/>
  <c r="AV203" i="1"/>
  <c r="AT204" i="1"/>
  <c r="BY196" i="1"/>
  <c r="AA203" i="1"/>
  <c r="AW202" i="1"/>
  <c r="BS202" i="1" s="1"/>
  <c r="BJ202" i="1"/>
  <c r="AX202" i="1"/>
  <c r="BO196" i="1"/>
  <c r="BO195" i="1"/>
  <c r="BD201" i="1"/>
  <c r="AY201" i="1"/>
  <c r="AM195" i="1"/>
  <c r="AP194" i="1"/>
  <c r="AO194" i="1"/>
  <c r="BW194" i="1"/>
  <c r="V225" i="1" l="1"/>
  <c r="W224" i="1"/>
  <c r="X224" i="1"/>
  <c r="Y224" i="1"/>
  <c r="AC223" i="1"/>
  <c r="BC198" i="1"/>
  <c r="BF198" i="1"/>
  <c r="BG198" i="1"/>
  <c r="AL198" i="1"/>
  <c r="T200" i="1"/>
  <c r="AJ199" i="1"/>
  <c r="AZ199" i="1"/>
  <c r="BB199" i="1" s="1"/>
  <c r="BG199" i="1" s="1"/>
  <c r="BX197" i="1"/>
  <c r="AQ197" i="1"/>
  <c r="BX196" i="1"/>
  <c r="AQ196" i="1"/>
  <c r="BN197" i="1"/>
  <c r="BK197" i="1"/>
  <c r="BE197" i="1"/>
  <c r="BH197" i="1"/>
  <c r="AA204" i="1"/>
  <c r="AB203" i="1"/>
  <c r="AD203" i="1" s="1"/>
  <c r="AR194" i="1"/>
  <c r="BZ194" i="1"/>
  <c r="BU194" i="1"/>
  <c r="BQ194" i="1"/>
  <c r="AV204" i="1"/>
  <c r="AT205" i="1"/>
  <c r="AP195" i="1"/>
  <c r="AM196" i="1"/>
  <c r="AO195" i="1"/>
  <c r="BW195" i="1"/>
  <c r="BJ203" i="1"/>
  <c r="AX203" i="1"/>
  <c r="AW203" i="1"/>
  <c r="BS203" i="1" s="1"/>
  <c r="BD202" i="1"/>
  <c r="AY202" i="1"/>
  <c r="X225" i="1" l="1"/>
  <c r="Y225" i="1" s="1"/>
  <c r="AC224" i="1"/>
  <c r="Z224" i="1"/>
  <c r="V226" i="1"/>
  <c r="Z225" i="1"/>
  <c r="W225" i="1"/>
  <c r="AL199" i="1"/>
  <c r="AN199" i="1" s="1"/>
  <c r="AQ199" i="1" s="1"/>
  <c r="BV197" i="1"/>
  <c r="T201" i="1"/>
  <c r="AJ200" i="1"/>
  <c r="AZ200" i="1"/>
  <c r="BB200" i="1" s="1"/>
  <c r="BK199" i="1"/>
  <c r="BV196" i="1"/>
  <c r="BR196" i="1"/>
  <c r="AN198" i="1"/>
  <c r="AQ198" i="1" s="1"/>
  <c r="BN199" i="1"/>
  <c r="BK198" i="1"/>
  <c r="BN198" i="1"/>
  <c r="BR197" i="1"/>
  <c r="BL197" i="1"/>
  <c r="BM197" i="1"/>
  <c r="BY197" i="1" s="1"/>
  <c r="BI197" i="1"/>
  <c r="BF199" i="1"/>
  <c r="BC199" i="1"/>
  <c r="BH198" i="1"/>
  <c r="BE198" i="1"/>
  <c r="AR195" i="1"/>
  <c r="BZ195" i="1"/>
  <c r="BU195" i="1"/>
  <c r="BQ195" i="1"/>
  <c r="AT206" i="1"/>
  <c r="AV205" i="1"/>
  <c r="AX204" i="1"/>
  <c r="BJ204" i="1"/>
  <c r="AW204" i="1"/>
  <c r="BS204" i="1" s="1"/>
  <c r="AA205" i="1"/>
  <c r="AB204" i="1"/>
  <c r="AD204" i="1" s="1"/>
  <c r="BD203" i="1"/>
  <c r="AY203" i="1"/>
  <c r="AM197" i="1"/>
  <c r="AP196" i="1"/>
  <c r="AO196" i="1"/>
  <c r="BW196" i="1"/>
  <c r="V227" i="1" l="1"/>
  <c r="W226" i="1"/>
  <c r="X226" i="1"/>
  <c r="Y226" i="1" s="1"/>
  <c r="AC225" i="1"/>
  <c r="BV199" i="1"/>
  <c r="T202" i="1"/>
  <c r="AJ201" i="1"/>
  <c r="AZ201" i="1"/>
  <c r="BB201" i="1" s="1"/>
  <c r="BO197" i="1"/>
  <c r="BX198" i="1"/>
  <c r="BM198" i="1"/>
  <c r="BL198" i="1"/>
  <c r="BI198" i="1"/>
  <c r="BF200" i="1"/>
  <c r="BG200" i="1"/>
  <c r="BC200" i="1"/>
  <c r="BR199" i="1"/>
  <c r="BR198" i="1"/>
  <c r="BV198" i="1"/>
  <c r="BE199" i="1"/>
  <c r="BH199" i="1"/>
  <c r="AL200" i="1"/>
  <c r="BX199" i="1"/>
  <c r="BZ196" i="1"/>
  <c r="AR196" i="1"/>
  <c r="BQ196" i="1"/>
  <c r="BU196" i="1"/>
  <c r="AX205" i="1"/>
  <c r="BJ205" i="1"/>
  <c r="AW205" i="1"/>
  <c r="BS205" i="1" s="1"/>
  <c r="AP197" i="1"/>
  <c r="AM198" i="1"/>
  <c r="BW197" i="1"/>
  <c r="AO197" i="1"/>
  <c r="AB205" i="1"/>
  <c r="AD205" i="1" s="1"/>
  <c r="BD204" i="1"/>
  <c r="AY204" i="1"/>
  <c r="AV206" i="1"/>
  <c r="AT207" i="1"/>
  <c r="AA206" i="1"/>
  <c r="X227" i="1" l="1"/>
  <c r="Y227" i="1" s="1"/>
  <c r="AC226" i="1"/>
  <c r="Z226" i="1"/>
  <c r="V228" i="1"/>
  <c r="Z227" i="1"/>
  <c r="W227" i="1"/>
  <c r="BY198" i="1"/>
  <c r="BO198" i="1"/>
  <c r="BE200" i="1"/>
  <c r="BH200" i="1"/>
  <c r="BN200" i="1"/>
  <c r="BK200" i="1"/>
  <c r="BF201" i="1"/>
  <c r="BG201" i="1"/>
  <c r="BC201" i="1"/>
  <c r="AL201" i="1"/>
  <c r="AN201" i="1" s="1"/>
  <c r="AQ201" i="1" s="1"/>
  <c r="AN200" i="1"/>
  <c r="AQ200" i="1" s="1"/>
  <c r="BI199" i="1"/>
  <c r="BM199" i="1"/>
  <c r="BL199" i="1"/>
  <c r="T203" i="1"/>
  <c r="AZ203" i="1" s="1"/>
  <c r="BB203" i="1" s="1"/>
  <c r="BC203" i="1" s="1"/>
  <c r="AZ202" i="1"/>
  <c r="BB202" i="1" s="1"/>
  <c r="AJ202" i="1"/>
  <c r="AB206" i="1"/>
  <c r="AD206" i="1" s="1"/>
  <c r="AV207" i="1"/>
  <c r="AT208" i="1"/>
  <c r="AX206" i="1"/>
  <c r="BJ206" i="1"/>
  <c r="AW206" i="1"/>
  <c r="BS206" i="1" s="1"/>
  <c r="AP198" i="1"/>
  <c r="AM199" i="1"/>
  <c r="AO198" i="1"/>
  <c r="BW198" i="1"/>
  <c r="AY205" i="1"/>
  <c r="BD205" i="1"/>
  <c r="AA207" i="1"/>
  <c r="BQ197" i="1"/>
  <c r="BU197" i="1"/>
  <c r="BZ197" i="1"/>
  <c r="AR197" i="1"/>
  <c r="V229" i="1" l="1"/>
  <c r="W228" i="1"/>
  <c r="X228" i="1"/>
  <c r="Y228" i="1" s="1"/>
  <c r="AC227" i="1"/>
  <c r="BF203" i="1"/>
  <c r="BX200" i="1"/>
  <c r="AL202" i="1"/>
  <c r="AN202" i="1" s="1"/>
  <c r="AQ202" i="1" s="1"/>
  <c r="BR200" i="1"/>
  <c r="BV200" i="1"/>
  <c r="BI200" i="1"/>
  <c r="BL200" i="1"/>
  <c r="BM200" i="1"/>
  <c r="T204" i="1"/>
  <c r="AJ203" i="1"/>
  <c r="BC202" i="1"/>
  <c r="BH203" i="1" s="1"/>
  <c r="BG202" i="1"/>
  <c r="BF202" i="1"/>
  <c r="BE201" i="1"/>
  <c r="BH201" i="1"/>
  <c r="BG203" i="1"/>
  <c r="BK203" i="1" s="1"/>
  <c r="BY199" i="1"/>
  <c r="BO199" i="1"/>
  <c r="BK201" i="1"/>
  <c r="BX201" i="1"/>
  <c r="BN201" i="1"/>
  <c r="AB207" i="1"/>
  <c r="AD207" i="1" s="1"/>
  <c r="AA208" i="1"/>
  <c r="AY206" i="1"/>
  <c r="BD206" i="1"/>
  <c r="AV208" i="1"/>
  <c r="AT209" i="1"/>
  <c r="BJ207" i="1"/>
  <c r="AW207" i="1"/>
  <c r="BS207" i="1" s="1"/>
  <c r="AX207" i="1"/>
  <c r="AM200" i="1"/>
  <c r="AP199" i="1"/>
  <c r="AO199" i="1"/>
  <c r="BW199" i="1"/>
  <c r="AR198" i="1"/>
  <c r="BZ198" i="1"/>
  <c r="BQ198" i="1"/>
  <c r="BU198" i="1"/>
  <c r="BE203" i="1"/>
  <c r="X229" i="1" l="1"/>
  <c r="Y229" i="1" s="1"/>
  <c r="AC228" i="1"/>
  <c r="Z228" i="1"/>
  <c r="V230" i="1"/>
  <c r="Z229" i="1"/>
  <c r="W229" i="1"/>
  <c r="BN203" i="1"/>
  <c r="BI203" i="1"/>
  <c r="BI201" i="1"/>
  <c r="BM201" i="1"/>
  <c r="BY201" i="1" s="1"/>
  <c r="BL201" i="1"/>
  <c r="BV201" i="1"/>
  <c r="BR201" i="1"/>
  <c r="BX202" i="1"/>
  <c r="BN202" i="1"/>
  <c r="BK202" i="1"/>
  <c r="BE202" i="1"/>
  <c r="BH202" i="1"/>
  <c r="BI202" i="1" s="1"/>
  <c r="AL203" i="1"/>
  <c r="T205" i="1"/>
  <c r="AZ204" i="1"/>
  <c r="BB204" i="1" s="1"/>
  <c r="AJ204" i="1"/>
  <c r="BY200" i="1"/>
  <c r="BO200" i="1"/>
  <c r="AX208" i="1"/>
  <c r="AW208" i="1"/>
  <c r="BS208" i="1" s="1"/>
  <c r="BJ208" i="1"/>
  <c r="AB208" i="1"/>
  <c r="AD208" i="1" s="1"/>
  <c r="AR199" i="1"/>
  <c r="BZ199" i="1"/>
  <c r="BQ199" i="1"/>
  <c r="BU199" i="1"/>
  <c r="AA209" i="1"/>
  <c r="BL203" i="1"/>
  <c r="BM203" i="1"/>
  <c r="AM201" i="1"/>
  <c r="AP200" i="1"/>
  <c r="AO200" i="1"/>
  <c r="BW200" i="1"/>
  <c r="BD207" i="1"/>
  <c r="AY207" i="1"/>
  <c r="AV209" i="1"/>
  <c r="AT210" i="1"/>
  <c r="V231" i="1" l="1"/>
  <c r="W230" i="1"/>
  <c r="X230" i="1"/>
  <c r="Y230" i="1" s="1"/>
  <c r="AC229" i="1"/>
  <c r="T206" i="1"/>
  <c r="AZ206" i="1" s="1"/>
  <c r="BB206" i="1" s="1"/>
  <c r="AZ205" i="1"/>
  <c r="BB205" i="1" s="1"/>
  <c r="AJ205" i="1"/>
  <c r="BR202" i="1"/>
  <c r="BV202" i="1"/>
  <c r="BL202" i="1"/>
  <c r="BM202" i="1"/>
  <c r="BY202" i="1" s="1"/>
  <c r="AL204" i="1"/>
  <c r="AN204" i="1" s="1"/>
  <c r="AQ204" i="1" s="1"/>
  <c r="AN203" i="1"/>
  <c r="BF204" i="1"/>
  <c r="BG204" i="1"/>
  <c r="BC204" i="1"/>
  <c r="BO201" i="1"/>
  <c r="AT211" i="1"/>
  <c r="AV210" i="1"/>
  <c r="AB209" i="1"/>
  <c r="AD209" i="1" s="1"/>
  <c r="AX209" i="1"/>
  <c r="BJ209" i="1"/>
  <c r="AW209" i="1"/>
  <c r="BS209" i="1" s="1"/>
  <c r="AA210" i="1"/>
  <c r="AR200" i="1"/>
  <c r="BZ200" i="1"/>
  <c r="BU200" i="1"/>
  <c r="BQ200" i="1"/>
  <c r="AM202" i="1"/>
  <c r="AP201" i="1"/>
  <c r="AO201" i="1"/>
  <c r="BW201" i="1"/>
  <c r="BD208" i="1"/>
  <c r="AY208" i="1"/>
  <c r="BO203" i="1"/>
  <c r="BY203" i="1"/>
  <c r="X231" i="1" l="1"/>
  <c r="Y231" i="1"/>
  <c r="AC230" i="1"/>
  <c r="Z230" i="1"/>
  <c r="V232" i="1"/>
  <c r="Z231" i="1"/>
  <c r="W231" i="1"/>
  <c r="BE204" i="1"/>
  <c r="BH204" i="1"/>
  <c r="BI204" i="1" s="1"/>
  <c r="BO202" i="1"/>
  <c r="BX204" i="1"/>
  <c r="BN204" i="1"/>
  <c r="BK204" i="1"/>
  <c r="AL205" i="1"/>
  <c r="AN205" i="1" s="1"/>
  <c r="AQ205" i="1" s="1"/>
  <c r="BF205" i="1"/>
  <c r="BG205" i="1"/>
  <c r="BC205" i="1"/>
  <c r="BE205" i="1" s="1"/>
  <c r="BX203" i="1"/>
  <c r="AQ203" i="1"/>
  <c r="T207" i="1"/>
  <c r="AZ207" i="1" s="1"/>
  <c r="BB207" i="1" s="1"/>
  <c r="AJ206" i="1"/>
  <c r="BF206" i="1"/>
  <c r="BG206" i="1"/>
  <c r="BC206" i="1"/>
  <c r="AB210" i="1"/>
  <c r="AD210" i="1" s="1"/>
  <c r="BZ201" i="1"/>
  <c r="AR201" i="1"/>
  <c r="BQ201" i="1"/>
  <c r="BU201" i="1"/>
  <c r="AP202" i="1"/>
  <c r="AM203" i="1"/>
  <c r="AO202" i="1"/>
  <c r="BW202" i="1"/>
  <c r="AA211" i="1"/>
  <c r="AW210" i="1"/>
  <c r="BS210" i="1" s="1"/>
  <c r="AX210" i="1"/>
  <c r="BJ210" i="1"/>
  <c r="AY209" i="1"/>
  <c r="BD209" i="1"/>
  <c r="AV211" i="1"/>
  <c r="AT212" i="1"/>
  <c r="V233" i="1" l="1"/>
  <c r="W232" i="1"/>
  <c r="X232" i="1"/>
  <c r="Y232" i="1" s="1"/>
  <c r="AC231" i="1"/>
  <c r="BH205" i="1"/>
  <c r="BI205" i="1" s="1"/>
  <c r="BV204" i="1"/>
  <c r="BR204" i="1"/>
  <c r="BN205" i="1"/>
  <c r="BK205" i="1"/>
  <c r="BX205" i="1"/>
  <c r="BM204" i="1"/>
  <c r="BL204" i="1"/>
  <c r="BR203" i="1"/>
  <c r="BV203" i="1"/>
  <c r="AL206" i="1"/>
  <c r="AN206" i="1" s="1"/>
  <c r="AQ206" i="1" s="1"/>
  <c r="T208" i="1"/>
  <c r="AJ207" i="1"/>
  <c r="BF207" i="1"/>
  <c r="BG207" i="1"/>
  <c r="BC207" i="1"/>
  <c r="BZ202" i="1"/>
  <c r="AR202" i="1"/>
  <c r="BU202" i="1"/>
  <c r="BQ202" i="1"/>
  <c r="BD210" i="1"/>
  <c r="AY210" i="1"/>
  <c r="BE206" i="1"/>
  <c r="BH206" i="1"/>
  <c r="AV212" i="1"/>
  <c r="AT213" i="1"/>
  <c r="AA212" i="1"/>
  <c r="BJ211" i="1"/>
  <c r="AW211" i="1"/>
  <c r="BS211" i="1" s="1"/>
  <c r="AX211" i="1"/>
  <c r="AB211" i="1"/>
  <c r="AD211" i="1" s="1"/>
  <c r="BN206" i="1"/>
  <c r="BK206" i="1"/>
  <c r="AP203" i="1"/>
  <c r="AM204" i="1"/>
  <c r="AO203" i="1"/>
  <c r="BW203" i="1"/>
  <c r="X233" i="1" l="1"/>
  <c r="Y233" i="1"/>
  <c r="AC232" i="1"/>
  <c r="Z232" i="1"/>
  <c r="V234" i="1"/>
  <c r="Z233" i="1"/>
  <c r="W233" i="1"/>
  <c r="BL205" i="1"/>
  <c r="BM205" i="1"/>
  <c r="BY205" i="1" s="1"/>
  <c r="T209" i="1"/>
  <c r="AJ208" i="1"/>
  <c r="AL207" i="1"/>
  <c r="AN207" i="1" s="1"/>
  <c r="AQ207" i="1" s="1"/>
  <c r="AZ208" i="1"/>
  <c r="BB208" i="1" s="1"/>
  <c r="BG208" i="1" s="1"/>
  <c r="BR205" i="1"/>
  <c r="BV205" i="1"/>
  <c r="BO204" i="1"/>
  <c r="BY204" i="1"/>
  <c r="BX206" i="1"/>
  <c r="AY211" i="1"/>
  <c r="BD211" i="1"/>
  <c r="AT214" i="1"/>
  <c r="AV213" i="1"/>
  <c r="BE207" i="1"/>
  <c r="BH207" i="1"/>
  <c r="BN207" i="1"/>
  <c r="BK207" i="1"/>
  <c r="AB212" i="1"/>
  <c r="AD212" i="1" s="1"/>
  <c r="BI206" i="1"/>
  <c r="BM206" i="1"/>
  <c r="BY206" i="1" s="1"/>
  <c r="BL206" i="1"/>
  <c r="AM205" i="1"/>
  <c r="AP204" i="1"/>
  <c r="AO204" i="1"/>
  <c r="BW204" i="1"/>
  <c r="BZ203" i="1"/>
  <c r="AR203" i="1"/>
  <c r="BQ203" i="1"/>
  <c r="BU203" i="1"/>
  <c r="BV206" i="1"/>
  <c r="BR206" i="1"/>
  <c r="AX212" i="1"/>
  <c r="BJ212" i="1"/>
  <c r="AW212" i="1"/>
  <c r="BS212" i="1" s="1"/>
  <c r="AA213" i="1"/>
  <c r="V235" i="1" l="1"/>
  <c r="W234" i="1"/>
  <c r="X234" i="1"/>
  <c r="Y234" i="1" s="1"/>
  <c r="AC233" i="1"/>
  <c r="BO205" i="1"/>
  <c r="BF208" i="1"/>
  <c r="BX207" i="1"/>
  <c r="BC208" i="1"/>
  <c r="BE208" i="1" s="1"/>
  <c r="AL208" i="1"/>
  <c r="AN208" i="1" s="1"/>
  <c r="AQ208" i="1" s="1"/>
  <c r="T210" i="1"/>
  <c r="AJ209" i="1"/>
  <c r="AZ209" i="1"/>
  <c r="BB209" i="1" s="1"/>
  <c r="BO206" i="1"/>
  <c r="BM207" i="1"/>
  <c r="BO207" i="1" s="1"/>
  <c r="BL207" i="1"/>
  <c r="AR204" i="1"/>
  <c r="BZ204" i="1"/>
  <c r="BQ204" i="1"/>
  <c r="BU204" i="1"/>
  <c r="AM206" i="1"/>
  <c r="AP205" i="1"/>
  <c r="AO205" i="1"/>
  <c r="BW205" i="1"/>
  <c r="BI207" i="1"/>
  <c r="BD212" i="1"/>
  <c r="AY212" i="1"/>
  <c r="BR207" i="1"/>
  <c r="BV207" i="1"/>
  <c r="BJ213" i="1"/>
  <c r="AX213" i="1"/>
  <c r="AW213" i="1"/>
  <c r="BS213" i="1" s="1"/>
  <c r="AT215" i="1"/>
  <c r="AV214" i="1"/>
  <c r="BK208" i="1"/>
  <c r="BN208" i="1"/>
  <c r="AB213" i="1"/>
  <c r="AD213" i="1" s="1"/>
  <c r="AA214" i="1"/>
  <c r="X235" i="1" l="1"/>
  <c r="Y235" i="1" s="1"/>
  <c r="AC234" i="1"/>
  <c r="Z234" i="1"/>
  <c r="V236" i="1"/>
  <c r="Z235" i="1"/>
  <c r="W235" i="1"/>
  <c r="BH208" i="1"/>
  <c r="BI208" i="1" s="1"/>
  <c r="BC209" i="1"/>
  <c r="BG209" i="1"/>
  <c r="BF209" i="1"/>
  <c r="AL209" i="1"/>
  <c r="AN209" i="1" s="1"/>
  <c r="AQ209" i="1" s="1"/>
  <c r="T211" i="1"/>
  <c r="AJ210" i="1"/>
  <c r="BX208" i="1"/>
  <c r="AZ210" i="1"/>
  <c r="BB210" i="1" s="1"/>
  <c r="BF210" i="1" s="1"/>
  <c r="AT216" i="1"/>
  <c r="AV215" i="1"/>
  <c r="AR205" i="1"/>
  <c r="BZ205" i="1"/>
  <c r="BU205" i="1"/>
  <c r="BQ205" i="1"/>
  <c r="BD213" i="1"/>
  <c r="AY213" i="1"/>
  <c r="AP206" i="1"/>
  <c r="AM207" i="1"/>
  <c r="AO206" i="1"/>
  <c r="BW206" i="1"/>
  <c r="BV208" i="1"/>
  <c r="BR208" i="1"/>
  <c r="AA215" i="1"/>
  <c r="AB214" i="1"/>
  <c r="AD214" i="1" s="1"/>
  <c r="AX214" i="1"/>
  <c r="BJ214" i="1"/>
  <c r="AW214" i="1"/>
  <c r="BS214" i="1" s="1"/>
  <c r="BY207" i="1"/>
  <c r="V237" i="1" l="1"/>
  <c r="W236" i="1"/>
  <c r="X236" i="1"/>
  <c r="Y236" i="1" s="1"/>
  <c r="AC235" i="1"/>
  <c r="BL208" i="1"/>
  <c r="BM208" i="1"/>
  <c r="BO208" i="1" s="1"/>
  <c r="BG210" i="1"/>
  <c r="BK210" i="1" s="1"/>
  <c r="BC210" i="1"/>
  <c r="BE210" i="1" s="1"/>
  <c r="AL210" i="1"/>
  <c r="T212" i="1"/>
  <c r="AJ211" i="1"/>
  <c r="AZ211" i="1"/>
  <c r="BB211" i="1" s="1"/>
  <c r="BK209" i="1"/>
  <c r="BN209" i="1"/>
  <c r="BX209" i="1"/>
  <c r="BH209" i="1"/>
  <c r="BE209" i="1"/>
  <c r="AY214" i="1"/>
  <c r="BD214" i="1"/>
  <c r="AM208" i="1"/>
  <c r="AP207" i="1"/>
  <c r="AO207" i="1"/>
  <c r="BW207" i="1"/>
  <c r="AB215" i="1"/>
  <c r="AD215" i="1" s="1"/>
  <c r="BZ206" i="1"/>
  <c r="AR206" i="1"/>
  <c r="BQ206" i="1"/>
  <c r="BU206" i="1"/>
  <c r="AX215" i="1"/>
  <c r="BJ215" i="1"/>
  <c r="AW215" i="1"/>
  <c r="BS215" i="1" s="1"/>
  <c r="AA216" i="1"/>
  <c r="AV216" i="1"/>
  <c r="AT217" i="1"/>
  <c r="X237" i="1" l="1"/>
  <c r="Y237" i="1" s="1"/>
  <c r="AC236" i="1"/>
  <c r="Z236" i="1"/>
  <c r="V238" i="1"/>
  <c r="Z237" i="1"/>
  <c r="W237" i="1"/>
  <c r="BN210" i="1"/>
  <c r="BY208" i="1"/>
  <c r="BH210" i="1"/>
  <c r="BI210" i="1" s="1"/>
  <c r="BR209" i="1"/>
  <c r="BV209" i="1"/>
  <c r="BC211" i="1"/>
  <c r="BF211" i="1"/>
  <c r="BG211" i="1"/>
  <c r="AL211" i="1"/>
  <c r="AN211" i="1" s="1"/>
  <c r="AQ211" i="1" s="1"/>
  <c r="T213" i="1"/>
  <c r="AZ212" i="1"/>
  <c r="BB212" i="1" s="1"/>
  <c r="BG212" i="1" s="1"/>
  <c r="BN212" i="1" s="1"/>
  <c r="AJ212" i="1"/>
  <c r="BM209" i="1"/>
  <c r="BO209" i="1" s="1"/>
  <c r="BI209" i="1"/>
  <c r="BL209" i="1"/>
  <c r="AN210" i="1"/>
  <c r="AB216" i="1"/>
  <c r="AD216" i="1" s="1"/>
  <c r="AV217" i="1"/>
  <c r="AT218" i="1"/>
  <c r="AA217" i="1"/>
  <c r="AM209" i="1"/>
  <c r="AP208" i="1"/>
  <c r="AO208" i="1"/>
  <c r="BW208" i="1"/>
  <c r="AR207" i="1"/>
  <c r="BZ207" i="1"/>
  <c r="BQ207" i="1"/>
  <c r="BU207" i="1"/>
  <c r="AY215" i="1"/>
  <c r="BD215" i="1"/>
  <c r="AW216" i="1"/>
  <c r="BS216" i="1" s="1"/>
  <c r="AX216" i="1"/>
  <c r="BJ216" i="1"/>
  <c r="V239" i="1" l="1"/>
  <c r="W238" i="1"/>
  <c r="X238" i="1"/>
  <c r="Y238" i="1" s="1"/>
  <c r="AC237" i="1"/>
  <c r="BL210" i="1"/>
  <c r="BM210" i="1"/>
  <c r="BY210" i="1" s="1"/>
  <c r="BK212" i="1"/>
  <c r="AQ210" i="1"/>
  <c r="BX210" i="1"/>
  <c r="BK211" i="1"/>
  <c r="BN211" i="1"/>
  <c r="BX211" i="1"/>
  <c r="AL212" i="1"/>
  <c r="AN212" i="1" s="1"/>
  <c r="BC212" i="1"/>
  <c r="BF212" i="1"/>
  <c r="BE211" i="1"/>
  <c r="BH211" i="1"/>
  <c r="BI211" i="1" s="1"/>
  <c r="T214" i="1"/>
  <c r="AZ213" i="1"/>
  <c r="BB213" i="1" s="1"/>
  <c r="AJ213" i="1"/>
  <c r="BY209" i="1"/>
  <c r="AB217" i="1"/>
  <c r="AD217" i="1" s="1"/>
  <c r="AR208" i="1"/>
  <c r="BZ208" i="1"/>
  <c r="BQ208" i="1"/>
  <c r="BU208" i="1"/>
  <c r="AV218" i="1"/>
  <c r="AT219" i="1"/>
  <c r="AM210" i="1"/>
  <c r="AP209" i="1"/>
  <c r="AO209" i="1"/>
  <c r="BW209" i="1"/>
  <c r="BJ217" i="1"/>
  <c r="AW217" i="1"/>
  <c r="BS217" i="1" s="1"/>
  <c r="AX217" i="1"/>
  <c r="BD216" i="1"/>
  <c r="AY216" i="1"/>
  <c r="AA218" i="1"/>
  <c r="X239" i="1" l="1"/>
  <c r="Y239" i="1"/>
  <c r="AC238" i="1"/>
  <c r="Z238" i="1"/>
  <c r="V240" i="1"/>
  <c r="Z239" i="1"/>
  <c r="W239" i="1"/>
  <c r="BO210" i="1"/>
  <c r="BG213" i="1"/>
  <c r="BC213" i="1"/>
  <c r="BF213" i="1"/>
  <c r="AL213" i="1"/>
  <c r="AN213" i="1" s="1"/>
  <c r="AQ213" i="1" s="1"/>
  <c r="T215" i="1"/>
  <c r="AJ214" i="1"/>
  <c r="AZ214" i="1"/>
  <c r="BB214" i="1" s="1"/>
  <c r="BG214" i="1" s="1"/>
  <c r="BK214" i="1" s="1"/>
  <c r="BR211" i="1"/>
  <c r="BV211" i="1"/>
  <c r="BL211" i="1"/>
  <c r="BM211" i="1"/>
  <c r="BO211" i="1" s="1"/>
  <c r="BH212" i="1"/>
  <c r="BE212" i="1"/>
  <c r="AQ212" i="1"/>
  <c r="BX212" i="1"/>
  <c r="BV210" i="1"/>
  <c r="BR210" i="1"/>
  <c r="BZ209" i="1"/>
  <c r="AR209" i="1"/>
  <c r="BU209" i="1"/>
  <c r="BQ209" i="1"/>
  <c r="AA219" i="1"/>
  <c r="AP210" i="1"/>
  <c r="AM211" i="1"/>
  <c r="AO210" i="1"/>
  <c r="BW210" i="1"/>
  <c r="AB218" i="1"/>
  <c r="AD218" i="1" s="1"/>
  <c r="AY217" i="1"/>
  <c r="BD217" i="1"/>
  <c r="AT220" i="1"/>
  <c r="AV219" i="1"/>
  <c r="AX218" i="1"/>
  <c r="BJ218" i="1"/>
  <c r="AW218" i="1"/>
  <c r="BS218" i="1" s="1"/>
  <c r="V241" i="1" l="1"/>
  <c r="W240" i="1"/>
  <c r="X240" i="1"/>
  <c r="Y240" i="1" s="1"/>
  <c r="AC239" i="1"/>
  <c r="AL214" i="1"/>
  <c r="AN214" i="1" s="1"/>
  <c r="AQ214" i="1" s="1"/>
  <c r="BN214" i="1"/>
  <c r="T216" i="1"/>
  <c r="AJ215" i="1"/>
  <c r="BY211" i="1"/>
  <c r="BR212" i="1"/>
  <c r="BV212" i="1"/>
  <c r="AZ215" i="1"/>
  <c r="BB215" i="1" s="1"/>
  <c r="BF215" i="1" s="1"/>
  <c r="BH213" i="1"/>
  <c r="BE213" i="1"/>
  <c r="BI212" i="1"/>
  <c r="BM212" i="1"/>
  <c r="BL212" i="1"/>
  <c r="BF214" i="1"/>
  <c r="BC214" i="1"/>
  <c r="BX213" i="1"/>
  <c r="BK213" i="1"/>
  <c r="BN213" i="1"/>
  <c r="AR210" i="1"/>
  <c r="BZ210" i="1"/>
  <c r="BQ210" i="1"/>
  <c r="BU210" i="1"/>
  <c r="AA220" i="1"/>
  <c r="AB219" i="1"/>
  <c r="AD219" i="1" s="1"/>
  <c r="AV220" i="1"/>
  <c r="AT221" i="1"/>
  <c r="AY218" i="1"/>
  <c r="BD218" i="1"/>
  <c r="AW219" i="1"/>
  <c r="BS219" i="1" s="1"/>
  <c r="AX219" i="1"/>
  <c r="BJ219" i="1"/>
  <c r="AP211" i="1"/>
  <c r="AM212" i="1"/>
  <c r="AO211" i="1"/>
  <c r="BW211" i="1"/>
  <c r="X241" i="1" l="1"/>
  <c r="Y241" i="1"/>
  <c r="AC240" i="1"/>
  <c r="Z240" i="1"/>
  <c r="V242" i="1"/>
  <c r="Z241" i="1"/>
  <c r="W241" i="1"/>
  <c r="BC215" i="1"/>
  <c r="BE215" i="1" s="1"/>
  <c r="BG215" i="1"/>
  <c r="BN215" i="1" s="1"/>
  <c r="BX214" i="1"/>
  <c r="BV214" i="1"/>
  <c r="BR214" i="1"/>
  <c r="AL215" i="1"/>
  <c r="BR213" i="1"/>
  <c r="BV213" i="1"/>
  <c r="T217" i="1"/>
  <c r="AZ216" i="1"/>
  <c r="BB216" i="1" s="1"/>
  <c r="AJ216" i="1"/>
  <c r="BI213" i="1"/>
  <c r="BL213" i="1"/>
  <c r="BM213" i="1"/>
  <c r="BY213" i="1" s="1"/>
  <c r="BO212" i="1"/>
  <c r="BY212" i="1"/>
  <c r="BH214" i="1"/>
  <c r="BE214" i="1"/>
  <c r="AB220" i="1"/>
  <c r="AD220" i="1" s="1"/>
  <c r="AM213" i="1"/>
  <c r="AP212" i="1"/>
  <c r="AO212" i="1"/>
  <c r="BW212" i="1"/>
  <c r="AR211" i="1"/>
  <c r="BZ211" i="1"/>
  <c r="BU211" i="1"/>
  <c r="BQ211" i="1"/>
  <c r="AV221" i="1"/>
  <c r="AT222" i="1"/>
  <c r="AA221" i="1"/>
  <c r="AW220" i="1"/>
  <c r="BS220" i="1" s="1"/>
  <c r="AX220" i="1"/>
  <c r="BJ220" i="1"/>
  <c r="AY219" i="1"/>
  <c r="BD219" i="1"/>
  <c r="V243" i="1" l="1"/>
  <c r="W242" i="1"/>
  <c r="X242" i="1"/>
  <c r="Y242" i="1"/>
  <c r="AC241" i="1"/>
  <c r="BK215" i="1"/>
  <c r="BH215" i="1"/>
  <c r="BM215" i="1" s="1"/>
  <c r="BY215" i="1" s="1"/>
  <c r="BO213" i="1"/>
  <c r="BI214" i="1"/>
  <c r="BL214" i="1"/>
  <c r="BM214" i="1"/>
  <c r="BF216" i="1"/>
  <c r="BC216" i="1"/>
  <c r="BG216" i="1"/>
  <c r="AL216" i="1"/>
  <c r="AN216" i="1" s="1"/>
  <c r="AQ216" i="1" s="1"/>
  <c r="T218" i="1"/>
  <c r="AJ217" i="1"/>
  <c r="AZ217" i="1"/>
  <c r="BB217" i="1" s="1"/>
  <c r="BG217" i="1" s="1"/>
  <c r="AN215" i="1"/>
  <c r="AW221" i="1"/>
  <c r="BS221" i="1" s="1"/>
  <c r="BJ221" i="1"/>
  <c r="AX221" i="1"/>
  <c r="AB221" i="1"/>
  <c r="AD221" i="1" s="1"/>
  <c r="AR212" i="1"/>
  <c r="BZ212" i="1"/>
  <c r="BQ212" i="1"/>
  <c r="BU212" i="1"/>
  <c r="AY220" i="1"/>
  <c r="BD220" i="1"/>
  <c r="AA222" i="1"/>
  <c r="AP213" i="1"/>
  <c r="AM214" i="1"/>
  <c r="AO213" i="1"/>
  <c r="BW213" i="1"/>
  <c r="AV222" i="1"/>
  <c r="AT223" i="1"/>
  <c r="X243" i="1" l="1"/>
  <c r="Y243" i="1"/>
  <c r="AC242" i="1"/>
  <c r="Z242" i="1"/>
  <c r="V244" i="1"/>
  <c r="W243" i="1"/>
  <c r="Z243" i="1"/>
  <c r="BI215" i="1"/>
  <c r="BL215" i="1"/>
  <c r="BK216" i="1"/>
  <c r="BN216" i="1"/>
  <c r="BX216" i="1"/>
  <c r="AQ215" i="1"/>
  <c r="BX215" i="1"/>
  <c r="BE216" i="1"/>
  <c r="BH216" i="1"/>
  <c r="BI216" i="1" s="1"/>
  <c r="BC217" i="1"/>
  <c r="BE217" i="1" s="1"/>
  <c r="AL217" i="1"/>
  <c r="AN217" i="1" s="1"/>
  <c r="AQ217" i="1" s="1"/>
  <c r="BY214" i="1"/>
  <c r="BO214" i="1"/>
  <c r="T219" i="1"/>
  <c r="AZ219" i="1" s="1"/>
  <c r="BB219" i="1" s="1"/>
  <c r="AJ218" i="1"/>
  <c r="AZ218" i="1"/>
  <c r="BB218" i="1" s="1"/>
  <c r="BF217" i="1"/>
  <c r="AM215" i="1"/>
  <c r="AP214" i="1"/>
  <c r="AO214" i="1"/>
  <c r="BW214" i="1"/>
  <c r="BZ213" i="1"/>
  <c r="AR213" i="1"/>
  <c r="BQ213" i="1"/>
  <c r="BU213" i="1"/>
  <c r="BN217" i="1"/>
  <c r="BK217" i="1"/>
  <c r="AW222" i="1"/>
  <c r="BS222" i="1" s="1"/>
  <c r="BJ222" i="1"/>
  <c r="AX222" i="1"/>
  <c r="AA223" i="1"/>
  <c r="AV223" i="1"/>
  <c r="AT224" i="1"/>
  <c r="AB222" i="1"/>
  <c r="AD222" i="1" s="1"/>
  <c r="BO215" i="1"/>
  <c r="BD221" i="1"/>
  <c r="AY221" i="1"/>
  <c r="V245" i="1" l="1"/>
  <c r="W244" i="1"/>
  <c r="X244" i="1"/>
  <c r="Y244" i="1" s="1"/>
  <c r="AC243" i="1"/>
  <c r="BH217" i="1"/>
  <c r="BI217" i="1" s="1"/>
  <c r="BR215" i="1"/>
  <c r="BV215" i="1"/>
  <c r="BV216" i="1"/>
  <c r="BR216" i="1"/>
  <c r="BX217" i="1"/>
  <c r="BC218" i="1"/>
  <c r="BF218" i="1"/>
  <c r="AL218" i="1"/>
  <c r="AN218" i="1" s="1"/>
  <c r="AQ218" i="1" s="1"/>
  <c r="BG218" i="1"/>
  <c r="T220" i="1"/>
  <c r="AJ219" i="1"/>
  <c r="BL216" i="1"/>
  <c r="BM216" i="1"/>
  <c r="BO216" i="1" s="1"/>
  <c r="BC219" i="1"/>
  <c r="BF219" i="1"/>
  <c r="BG219" i="1"/>
  <c r="AA224" i="1"/>
  <c r="BR217" i="1"/>
  <c r="BV217" i="1"/>
  <c r="BJ223" i="1"/>
  <c r="AX223" i="1"/>
  <c r="AW223" i="1"/>
  <c r="BS223" i="1" s="1"/>
  <c r="AY222" i="1"/>
  <c r="BD222" i="1"/>
  <c r="AV224" i="1"/>
  <c r="AT225" i="1"/>
  <c r="AB223" i="1"/>
  <c r="AD223" i="1" s="1"/>
  <c r="BZ214" i="1"/>
  <c r="AR214" i="1"/>
  <c r="BQ214" i="1"/>
  <c r="BU214" i="1"/>
  <c r="AM216" i="1"/>
  <c r="AP215" i="1"/>
  <c r="AO215" i="1"/>
  <c r="BW215" i="1"/>
  <c r="X245" i="1" l="1"/>
  <c r="Y245" i="1"/>
  <c r="AC244" i="1"/>
  <c r="Z244" i="1"/>
  <c r="V246" i="1"/>
  <c r="W245" i="1"/>
  <c r="Z245" i="1"/>
  <c r="BM217" i="1"/>
  <c r="BO217" i="1" s="1"/>
  <c r="BL217" i="1"/>
  <c r="BH218" i="1"/>
  <c r="BE218" i="1"/>
  <c r="AL219" i="1"/>
  <c r="AN219" i="1" s="1"/>
  <c r="AQ219" i="1" s="1"/>
  <c r="T221" i="1"/>
  <c r="AJ220" i="1"/>
  <c r="AZ220" i="1"/>
  <c r="BB220" i="1" s="1"/>
  <c r="BX218" i="1"/>
  <c r="BN218" i="1"/>
  <c r="BK218" i="1"/>
  <c r="BY216" i="1"/>
  <c r="BK219" i="1"/>
  <c r="BN219" i="1"/>
  <c r="BH219" i="1"/>
  <c r="BE219" i="1"/>
  <c r="BJ224" i="1"/>
  <c r="AW224" i="1"/>
  <c r="BS224" i="1" s="1"/>
  <c r="AX224" i="1"/>
  <c r="AA225" i="1"/>
  <c r="AM217" i="1"/>
  <c r="AP216" i="1"/>
  <c r="AO216" i="1"/>
  <c r="BW216" i="1"/>
  <c r="AB224" i="1"/>
  <c r="AD224" i="1" s="1"/>
  <c r="AR215" i="1"/>
  <c r="BZ215" i="1"/>
  <c r="BQ215" i="1"/>
  <c r="BU215" i="1"/>
  <c r="AT226" i="1"/>
  <c r="AV225" i="1"/>
  <c r="BD223" i="1"/>
  <c r="AY223" i="1"/>
  <c r="V247" i="1" l="1"/>
  <c r="W246" i="1"/>
  <c r="X246" i="1"/>
  <c r="Y246" i="1"/>
  <c r="AC245" i="1"/>
  <c r="BY217" i="1"/>
  <c r="BF220" i="1"/>
  <c r="BG220" i="1"/>
  <c r="BC220" i="1"/>
  <c r="AL220" i="1"/>
  <c r="AN220" i="1" s="1"/>
  <c r="AQ220" i="1" s="1"/>
  <c r="T222" i="1"/>
  <c r="AJ221" i="1"/>
  <c r="AZ221" i="1"/>
  <c r="BB221" i="1" s="1"/>
  <c r="BG221" i="1" s="1"/>
  <c r="BN221" i="1" s="1"/>
  <c r="BX219" i="1"/>
  <c r="BV218" i="1"/>
  <c r="BR218" i="1"/>
  <c r="BL218" i="1"/>
  <c r="BM218" i="1"/>
  <c r="BI218" i="1"/>
  <c r="BI219" i="1"/>
  <c r="BM219" i="1"/>
  <c r="BL219" i="1"/>
  <c r="BV219" i="1"/>
  <c r="BR219" i="1"/>
  <c r="AV226" i="1"/>
  <c r="AT227" i="1"/>
  <c r="AA226" i="1"/>
  <c r="AB225" i="1"/>
  <c r="AD225" i="1" s="1"/>
  <c r="AR216" i="1"/>
  <c r="BZ216" i="1"/>
  <c r="BQ216" i="1"/>
  <c r="BU216" i="1"/>
  <c r="BJ225" i="1"/>
  <c r="AW225" i="1"/>
  <c r="BS225" i="1" s="1"/>
  <c r="AX225" i="1"/>
  <c r="AM218" i="1"/>
  <c r="AP217" i="1"/>
  <c r="AO217" i="1"/>
  <c r="BW217" i="1"/>
  <c r="BD224" i="1"/>
  <c r="AY224" i="1"/>
  <c r="X247" i="1" l="1"/>
  <c r="Y247" i="1"/>
  <c r="AC246" i="1"/>
  <c r="Z246" i="1"/>
  <c r="V248" i="1"/>
  <c r="W247" i="1"/>
  <c r="Z247" i="1"/>
  <c r="AL221" i="1"/>
  <c r="AN221" i="1" s="1"/>
  <c r="AQ221" i="1" s="1"/>
  <c r="BV221" i="1" s="1"/>
  <c r="T223" i="1"/>
  <c r="AJ222" i="1"/>
  <c r="AZ222" i="1"/>
  <c r="BB222" i="1" s="1"/>
  <c r="BF222" i="1" s="1"/>
  <c r="BH220" i="1"/>
  <c r="BE220" i="1"/>
  <c r="BK220" i="1"/>
  <c r="BN220" i="1"/>
  <c r="BX220" i="1"/>
  <c r="BY218" i="1"/>
  <c r="BO218" i="1"/>
  <c r="BK221" i="1"/>
  <c r="BF221" i="1"/>
  <c r="BC221" i="1"/>
  <c r="BO219" i="1"/>
  <c r="BY219" i="1"/>
  <c r="AX226" i="1"/>
  <c r="AW226" i="1"/>
  <c r="BS226" i="1" s="1"/>
  <c r="BJ226" i="1"/>
  <c r="AM219" i="1"/>
  <c r="AP218" i="1"/>
  <c r="AO218" i="1"/>
  <c r="BW218" i="1"/>
  <c r="AA227" i="1"/>
  <c r="BZ217" i="1"/>
  <c r="AR217" i="1"/>
  <c r="BU217" i="1"/>
  <c r="BQ217" i="1"/>
  <c r="BD225" i="1"/>
  <c r="AY225" i="1"/>
  <c r="AB226" i="1"/>
  <c r="AD226" i="1" s="1"/>
  <c r="AV227" i="1"/>
  <c r="AT228" i="1"/>
  <c r="V249" i="1" l="1"/>
  <c r="W248" i="1"/>
  <c r="X248" i="1"/>
  <c r="Y248" i="1"/>
  <c r="AC247" i="1"/>
  <c r="BR221" i="1"/>
  <c r="BI220" i="1"/>
  <c r="BM220" i="1"/>
  <c r="BL220" i="1"/>
  <c r="AL222" i="1"/>
  <c r="AN222" i="1" s="1"/>
  <c r="AQ222" i="1" s="1"/>
  <c r="T224" i="1"/>
  <c r="AJ223" i="1"/>
  <c r="AZ223" i="1"/>
  <c r="BB223" i="1" s="1"/>
  <c r="BG223" i="1" s="1"/>
  <c r="BN223" i="1" s="1"/>
  <c r="BG222" i="1"/>
  <c r="BN222" i="1" s="1"/>
  <c r="BC222" i="1"/>
  <c r="BV220" i="1"/>
  <c r="BR220" i="1"/>
  <c r="BE221" i="1"/>
  <c r="BH221" i="1"/>
  <c r="BX221" i="1"/>
  <c r="AX227" i="1"/>
  <c r="BJ227" i="1"/>
  <c r="AW227" i="1"/>
  <c r="BS227" i="1" s="1"/>
  <c r="AR218" i="1"/>
  <c r="BZ218" i="1"/>
  <c r="BU218" i="1"/>
  <c r="BQ218" i="1"/>
  <c r="AP219" i="1"/>
  <c r="AM220" i="1"/>
  <c r="AO219" i="1"/>
  <c r="BW219" i="1"/>
  <c r="AB227" i="1"/>
  <c r="AD227" i="1" s="1"/>
  <c r="AV228" i="1"/>
  <c r="AT229" i="1"/>
  <c r="BD226" i="1"/>
  <c r="AY226" i="1"/>
  <c r="AA228" i="1"/>
  <c r="X249" i="1" l="1"/>
  <c r="Y249" i="1"/>
  <c r="AC248" i="1"/>
  <c r="Z248" i="1"/>
  <c r="V250" i="1"/>
  <c r="W249" i="1"/>
  <c r="Z249" i="1"/>
  <c r="BV222" i="1"/>
  <c r="BR222" i="1"/>
  <c r="AL223" i="1"/>
  <c r="AN223" i="1" s="1"/>
  <c r="AQ223" i="1" s="1"/>
  <c r="BV223" i="1" s="1"/>
  <c r="T225" i="1"/>
  <c r="AZ224" i="1"/>
  <c r="BB224" i="1" s="1"/>
  <c r="AJ224" i="1"/>
  <c r="BI221" i="1"/>
  <c r="BM221" i="1"/>
  <c r="BL221" i="1"/>
  <c r="BE222" i="1"/>
  <c r="BH222" i="1"/>
  <c r="BX222" i="1"/>
  <c r="BO220" i="1"/>
  <c r="BY220" i="1"/>
  <c r="BK222" i="1"/>
  <c r="BK223" i="1"/>
  <c r="BF223" i="1"/>
  <c r="BC223" i="1"/>
  <c r="AB228" i="1"/>
  <c r="AD228" i="1" s="1"/>
  <c r="AA229" i="1"/>
  <c r="AV229" i="1"/>
  <c r="AT230" i="1"/>
  <c r="BD227" i="1"/>
  <c r="AY227" i="1"/>
  <c r="AX228" i="1"/>
  <c r="BJ228" i="1"/>
  <c r="AW228" i="1"/>
  <c r="BS228" i="1" s="1"/>
  <c r="AM221" i="1"/>
  <c r="AP220" i="1"/>
  <c r="AO220" i="1"/>
  <c r="BW220" i="1"/>
  <c r="AR219" i="1"/>
  <c r="BZ219" i="1"/>
  <c r="BQ219" i="1"/>
  <c r="BU219" i="1"/>
  <c r="V251" i="1" l="1"/>
  <c r="W250" i="1"/>
  <c r="X250" i="1"/>
  <c r="Y250" i="1"/>
  <c r="AC249" i="1"/>
  <c r="AL224" i="1"/>
  <c r="AN224" i="1" s="1"/>
  <c r="AQ224" i="1" s="1"/>
  <c r="T226" i="1"/>
  <c r="AZ226" i="1" s="1"/>
  <c r="BB226" i="1" s="1"/>
  <c r="AJ225" i="1"/>
  <c r="BI222" i="1"/>
  <c r="BL222" i="1"/>
  <c r="BM222" i="1"/>
  <c r="BF224" i="1"/>
  <c r="BG224" i="1"/>
  <c r="BC224" i="1"/>
  <c r="BH223" i="1"/>
  <c r="BE223" i="1"/>
  <c r="AZ225" i="1"/>
  <c r="BB225" i="1" s="1"/>
  <c r="BF225" i="1" s="1"/>
  <c r="BR223" i="1"/>
  <c r="BY221" i="1"/>
  <c r="BO221" i="1"/>
  <c r="BX223" i="1"/>
  <c r="AM222" i="1"/>
  <c r="AP221" i="1"/>
  <c r="AO221" i="1"/>
  <c r="BW221" i="1"/>
  <c r="BD228" i="1"/>
  <c r="AY228" i="1"/>
  <c r="AB229" i="1"/>
  <c r="AD229" i="1" s="1"/>
  <c r="AV230" i="1"/>
  <c r="AT231" i="1"/>
  <c r="AW229" i="1"/>
  <c r="BS229" i="1" s="1"/>
  <c r="AX229" i="1"/>
  <c r="BJ229" i="1"/>
  <c r="BZ220" i="1"/>
  <c r="AR220" i="1"/>
  <c r="BQ220" i="1"/>
  <c r="BU220" i="1"/>
  <c r="AA230" i="1"/>
  <c r="X251" i="1" l="1"/>
  <c r="Y251" i="1"/>
  <c r="AC250" i="1"/>
  <c r="Z250" i="1"/>
  <c r="V252" i="1"/>
  <c r="W251" i="1"/>
  <c r="Z251" i="1"/>
  <c r="BG225" i="1"/>
  <c r="BK225" i="1" s="1"/>
  <c r="BY222" i="1"/>
  <c r="BO222" i="1"/>
  <c r="BC225" i="1"/>
  <c r="BE225" i="1" s="1"/>
  <c r="AL225" i="1"/>
  <c r="AN225" i="1" s="1"/>
  <c r="AQ225" i="1" s="1"/>
  <c r="BI223" i="1"/>
  <c r="BM223" i="1"/>
  <c r="BL223" i="1"/>
  <c r="T227" i="1"/>
  <c r="AJ226" i="1"/>
  <c r="BE224" i="1"/>
  <c r="BH224" i="1"/>
  <c r="BX224" i="1"/>
  <c r="BN224" i="1"/>
  <c r="BK224" i="1"/>
  <c r="BF226" i="1"/>
  <c r="BG226" i="1"/>
  <c r="BC226" i="1"/>
  <c r="AW230" i="1"/>
  <c r="BS230" i="1" s="1"/>
  <c r="AX230" i="1"/>
  <c r="BJ230" i="1"/>
  <c r="AA231" i="1"/>
  <c r="AB230" i="1"/>
  <c r="AD230" i="1" s="1"/>
  <c r="BD229" i="1"/>
  <c r="AY229" i="1"/>
  <c r="BZ221" i="1"/>
  <c r="AR221" i="1"/>
  <c r="BU221" i="1"/>
  <c r="BQ221" i="1"/>
  <c r="AV231" i="1"/>
  <c r="AT232" i="1"/>
  <c r="AP222" i="1"/>
  <c r="AM223" i="1"/>
  <c r="AO222" i="1"/>
  <c r="BW222" i="1"/>
  <c r="BH225" i="1" l="1"/>
  <c r="V253" i="1"/>
  <c r="W252" i="1"/>
  <c r="X252" i="1"/>
  <c r="Y252" i="1" s="1"/>
  <c r="AC251" i="1"/>
  <c r="BN225" i="1"/>
  <c r="BV225" i="1" s="1"/>
  <c r="BY223" i="1"/>
  <c r="BO223" i="1"/>
  <c r="BV224" i="1"/>
  <c r="BR224" i="1"/>
  <c r="BI224" i="1"/>
  <c r="BM224" i="1"/>
  <c r="BO224" i="1" s="1"/>
  <c r="BL224" i="1"/>
  <c r="AL226" i="1"/>
  <c r="T228" i="1"/>
  <c r="AZ228" i="1" s="1"/>
  <c r="BB228" i="1" s="1"/>
  <c r="AJ227" i="1"/>
  <c r="AZ227" i="1"/>
  <c r="BB227" i="1" s="1"/>
  <c r="BX225" i="1"/>
  <c r="BN226" i="1"/>
  <c r="BK226" i="1"/>
  <c r="BI225" i="1"/>
  <c r="BM225" i="1"/>
  <c r="BL225" i="1"/>
  <c r="AW231" i="1"/>
  <c r="BS231" i="1" s="1"/>
  <c r="BJ231" i="1"/>
  <c r="AX231" i="1"/>
  <c r="AV232" i="1"/>
  <c r="AT233" i="1"/>
  <c r="AM224" i="1"/>
  <c r="AP223" i="1"/>
  <c r="AO223" i="1"/>
  <c r="BW223" i="1"/>
  <c r="AB231" i="1"/>
  <c r="AD231" i="1" s="1"/>
  <c r="AR222" i="1"/>
  <c r="BZ222" i="1"/>
  <c r="BU222" i="1"/>
  <c r="BQ222" i="1"/>
  <c r="BD230" i="1"/>
  <c r="AY230" i="1"/>
  <c r="AA232" i="1"/>
  <c r="BE226" i="1"/>
  <c r="BH226" i="1"/>
  <c r="BI226" i="1" s="1"/>
  <c r="X253" i="1" l="1"/>
  <c r="Y253" i="1"/>
  <c r="AC252" i="1"/>
  <c r="Z252" i="1"/>
  <c r="V254" i="1"/>
  <c r="Z253" i="1"/>
  <c r="W253" i="1"/>
  <c r="BR225" i="1"/>
  <c r="BY225" i="1"/>
  <c r="BY224" i="1"/>
  <c r="AN226" i="1"/>
  <c r="T229" i="1"/>
  <c r="AZ229" i="1" s="1"/>
  <c r="BB229" i="1" s="1"/>
  <c r="AJ228" i="1"/>
  <c r="BC227" i="1"/>
  <c r="BF227" i="1"/>
  <c r="BG227" i="1"/>
  <c r="AL227" i="1"/>
  <c r="AN227" i="1" s="1"/>
  <c r="AQ227" i="1" s="1"/>
  <c r="AR223" i="1"/>
  <c r="BZ223" i="1"/>
  <c r="BQ223" i="1"/>
  <c r="BU223" i="1"/>
  <c r="AP224" i="1"/>
  <c r="AM225" i="1"/>
  <c r="AO224" i="1"/>
  <c r="BW224" i="1"/>
  <c r="AA233" i="1"/>
  <c r="AT234" i="1"/>
  <c r="AV233" i="1"/>
  <c r="AY231" i="1"/>
  <c r="BD231" i="1"/>
  <c r="AB232" i="1"/>
  <c r="AD232" i="1" s="1"/>
  <c r="AX232" i="1"/>
  <c r="BJ232" i="1"/>
  <c r="AW232" i="1"/>
  <c r="BS232" i="1" s="1"/>
  <c r="BF228" i="1"/>
  <c r="BG228" i="1"/>
  <c r="BC228" i="1"/>
  <c r="BM226" i="1"/>
  <c r="BO226" i="1" s="1"/>
  <c r="BL226" i="1"/>
  <c r="BO225" i="1"/>
  <c r="V255" i="1" l="1"/>
  <c r="W254" i="1"/>
  <c r="X254" i="1"/>
  <c r="Y254" i="1" s="1"/>
  <c r="AC253" i="1"/>
  <c r="BN227" i="1"/>
  <c r="BK227" i="1"/>
  <c r="BX227" i="1"/>
  <c r="BE227" i="1"/>
  <c r="BH227" i="1"/>
  <c r="AL228" i="1"/>
  <c r="AN228" i="1" s="1"/>
  <c r="AQ228" i="1" s="1"/>
  <c r="T230" i="1"/>
  <c r="AJ229" i="1"/>
  <c r="AQ226" i="1"/>
  <c r="BX226" i="1"/>
  <c r="BY226" i="1"/>
  <c r="BE228" i="1"/>
  <c r="BH228" i="1"/>
  <c r="BI228" i="1" s="1"/>
  <c r="BZ224" i="1"/>
  <c r="AR224" i="1"/>
  <c r="BQ224" i="1"/>
  <c r="BU224" i="1"/>
  <c r="BD232" i="1"/>
  <c r="AY232" i="1"/>
  <c r="BJ233" i="1"/>
  <c r="AW233" i="1"/>
  <c r="BS233" i="1" s="1"/>
  <c r="AX233" i="1"/>
  <c r="BN228" i="1"/>
  <c r="BK228" i="1"/>
  <c r="AT235" i="1"/>
  <c r="AV234" i="1"/>
  <c r="BF229" i="1"/>
  <c r="BG229" i="1"/>
  <c r="BC229" i="1"/>
  <c r="AA234" i="1"/>
  <c r="AB233" i="1"/>
  <c r="AD233" i="1" s="1"/>
  <c r="AP225" i="1"/>
  <c r="AM226" i="1"/>
  <c r="AO225" i="1"/>
  <c r="BW225" i="1"/>
  <c r="X255" i="1" l="1"/>
  <c r="Y255" i="1" s="1"/>
  <c r="AC254" i="1"/>
  <c r="Z254" i="1"/>
  <c r="V256" i="1"/>
  <c r="Z255" i="1"/>
  <c r="W255" i="1"/>
  <c r="BI227" i="1"/>
  <c r="BM227" i="1"/>
  <c r="BL227" i="1"/>
  <c r="BR226" i="1"/>
  <c r="BV226" i="1"/>
  <c r="AL229" i="1"/>
  <c r="AN229" i="1" s="1"/>
  <c r="AQ229" i="1" s="1"/>
  <c r="BX228" i="1"/>
  <c r="T231" i="1"/>
  <c r="AJ230" i="1"/>
  <c r="AZ230" i="1"/>
  <c r="BB230" i="1" s="1"/>
  <c r="BV227" i="1"/>
  <c r="BR227" i="1"/>
  <c r="AW234" i="1"/>
  <c r="BS234" i="1" s="1"/>
  <c r="AX234" i="1"/>
  <c r="BJ234" i="1"/>
  <c r="BE229" i="1"/>
  <c r="BH229" i="1"/>
  <c r="AT236" i="1"/>
  <c r="AV235" i="1"/>
  <c r="AB234" i="1"/>
  <c r="AD234" i="1" s="1"/>
  <c r="BN229" i="1"/>
  <c r="BK229" i="1"/>
  <c r="BR228" i="1"/>
  <c r="BV228" i="1"/>
  <c r="AP226" i="1"/>
  <c r="AM227" i="1"/>
  <c r="AO226" i="1"/>
  <c r="BW226" i="1"/>
  <c r="BZ225" i="1"/>
  <c r="AR225" i="1"/>
  <c r="BQ225" i="1"/>
  <c r="BU225" i="1"/>
  <c r="BD233" i="1"/>
  <c r="AY233" i="1"/>
  <c r="BM228" i="1"/>
  <c r="BY228" i="1" s="1"/>
  <c r="BL228" i="1"/>
  <c r="AA235" i="1"/>
  <c r="V257" i="1" l="1"/>
  <c r="W256" i="1"/>
  <c r="X256" i="1"/>
  <c r="Y256" i="1"/>
  <c r="AC255" i="1"/>
  <c r="AL230" i="1"/>
  <c r="AN230" i="1" s="1"/>
  <c r="AQ230" i="1" s="1"/>
  <c r="BF230" i="1"/>
  <c r="BG230" i="1"/>
  <c r="BC230" i="1"/>
  <c r="T232" i="1"/>
  <c r="AJ231" i="1"/>
  <c r="BY227" i="1"/>
  <c r="BO227" i="1"/>
  <c r="AZ231" i="1"/>
  <c r="BB231" i="1" s="1"/>
  <c r="BF231" i="1" s="1"/>
  <c r="BX229" i="1"/>
  <c r="AA236" i="1"/>
  <c r="BV229" i="1"/>
  <c r="BR229" i="1"/>
  <c r="AM228" i="1"/>
  <c r="AP227" i="1"/>
  <c r="AO227" i="1"/>
  <c r="BW227" i="1"/>
  <c r="BZ226" i="1"/>
  <c r="AR226" i="1"/>
  <c r="BQ226" i="1"/>
  <c r="BU226" i="1"/>
  <c r="BJ235" i="1"/>
  <c r="AW235" i="1"/>
  <c r="BS235" i="1" s="1"/>
  <c r="AX235" i="1"/>
  <c r="BD234" i="1"/>
  <c r="AY234" i="1"/>
  <c r="AV236" i="1"/>
  <c r="AT237" i="1"/>
  <c r="AB235" i="1"/>
  <c r="AD235" i="1" s="1"/>
  <c r="BO228" i="1"/>
  <c r="BI229" i="1"/>
  <c r="BL229" i="1"/>
  <c r="BM229" i="1"/>
  <c r="BO229" i="1" s="1"/>
  <c r="X257" i="1" l="1"/>
  <c r="Y257" i="1"/>
  <c r="AC256" i="1"/>
  <c r="Z256" i="1"/>
  <c r="V258" i="1"/>
  <c r="W257" i="1"/>
  <c r="Z257" i="1"/>
  <c r="BG231" i="1"/>
  <c r="BN231" i="1" s="1"/>
  <c r="BC231" i="1"/>
  <c r="BE231" i="1" s="1"/>
  <c r="AL231" i="1"/>
  <c r="AN231" i="1" s="1"/>
  <c r="AQ231" i="1" s="1"/>
  <c r="T233" i="1"/>
  <c r="AJ232" i="1"/>
  <c r="BH230" i="1"/>
  <c r="BE230" i="1"/>
  <c r="BX230" i="1"/>
  <c r="BN230" i="1"/>
  <c r="BK230" i="1"/>
  <c r="AZ232" i="1"/>
  <c r="BB232" i="1" s="1"/>
  <c r="BF232" i="1" s="1"/>
  <c r="BJ236" i="1"/>
  <c r="AX236" i="1"/>
  <c r="AW236" i="1"/>
  <c r="BS236" i="1" s="1"/>
  <c r="BZ227" i="1"/>
  <c r="AR227" i="1"/>
  <c r="BQ227" i="1"/>
  <c r="BU227" i="1"/>
  <c r="AM229" i="1"/>
  <c r="AP228" i="1"/>
  <c r="AO228" i="1"/>
  <c r="BW228" i="1"/>
  <c r="BY229" i="1"/>
  <c r="AA237" i="1"/>
  <c r="AT238" i="1"/>
  <c r="AV237" i="1"/>
  <c r="BD235" i="1"/>
  <c r="AY235" i="1"/>
  <c r="AB236" i="1"/>
  <c r="AD236" i="1" s="1"/>
  <c r="V259" i="1" l="1"/>
  <c r="W258" i="1"/>
  <c r="X258" i="1"/>
  <c r="Y258" i="1"/>
  <c r="AC257" i="1"/>
  <c r="BH231" i="1"/>
  <c r="BI231" i="1" s="1"/>
  <c r="BK231" i="1"/>
  <c r="BC232" i="1"/>
  <c r="BE232" i="1" s="1"/>
  <c r="BG232" i="1"/>
  <c r="BK232" i="1" s="1"/>
  <c r="BM230" i="1"/>
  <c r="BL230" i="1"/>
  <c r="AL232" i="1"/>
  <c r="AN232" i="1" s="1"/>
  <c r="AQ232" i="1" s="1"/>
  <c r="BI230" i="1"/>
  <c r="T234" i="1"/>
  <c r="AJ233" i="1"/>
  <c r="AZ233" i="1"/>
  <c r="BB233" i="1" s="1"/>
  <c r="BX231" i="1"/>
  <c r="BV230" i="1"/>
  <c r="BR230" i="1"/>
  <c r="AY236" i="1"/>
  <c r="BD236" i="1"/>
  <c r="AR228" i="1"/>
  <c r="BZ228" i="1"/>
  <c r="BU228" i="1"/>
  <c r="BQ228" i="1"/>
  <c r="AM230" i="1"/>
  <c r="AP229" i="1"/>
  <c r="AO229" i="1"/>
  <c r="BW229" i="1"/>
  <c r="AB237" i="1"/>
  <c r="AD237" i="1" s="1"/>
  <c r="AX237" i="1"/>
  <c r="AW237" i="1"/>
  <c r="BS237" i="1" s="1"/>
  <c r="BJ237" i="1"/>
  <c r="AV238" i="1"/>
  <c r="AT239" i="1"/>
  <c r="AA238" i="1"/>
  <c r="BR231" i="1"/>
  <c r="BV231" i="1"/>
  <c r="X259" i="1" l="1"/>
  <c r="Y259" i="1"/>
  <c r="AC258" i="1"/>
  <c r="Z258" i="1"/>
  <c r="V260" i="1"/>
  <c r="Z259" i="1"/>
  <c r="W259" i="1"/>
  <c r="BM231" i="1"/>
  <c r="BY231" i="1" s="1"/>
  <c r="BL231" i="1"/>
  <c r="BH232" i="1"/>
  <c r="BM232" i="1" s="1"/>
  <c r="BN232" i="1"/>
  <c r="BR232" i="1" s="1"/>
  <c r="AL233" i="1"/>
  <c r="AN233" i="1" s="1"/>
  <c r="AQ233" i="1" s="1"/>
  <c r="T235" i="1"/>
  <c r="AZ235" i="1" s="1"/>
  <c r="BB235" i="1" s="1"/>
  <c r="AJ234" i="1"/>
  <c r="AZ234" i="1"/>
  <c r="BB234" i="1" s="1"/>
  <c r="BX232" i="1"/>
  <c r="BC233" i="1"/>
  <c r="BF233" i="1"/>
  <c r="BG233" i="1"/>
  <c r="BY230" i="1"/>
  <c r="BO230" i="1"/>
  <c r="AB238" i="1"/>
  <c r="AD238" i="1" s="1"/>
  <c r="AX238" i="1"/>
  <c r="AW238" i="1"/>
  <c r="BS238" i="1" s="1"/>
  <c r="BJ238" i="1"/>
  <c r="BD237" i="1"/>
  <c r="AY237" i="1"/>
  <c r="AR229" i="1"/>
  <c r="BZ229" i="1"/>
  <c r="BQ229" i="1"/>
  <c r="BU229" i="1"/>
  <c r="AV239" i="1"/>
  <c r="AT240" i="1"/>
  <c r="AP230" i="1"/>
  <c r="AM231" i="1"/>
  <c r="AO230" i="1"/>
  <c r="BW230" i="1"/>
  <c r="AA239" i="1"/>
  <c r="V261" i="1" l="1"/>
  <c r="W260" i="1"/>
  <c r="X260" i="1"/>
  <c r="Y260" i="1"/>
  <c r="AC259" i="1"/>
  <c r="BO231" i="1"/>
  <c r="BV232" i="1"/>
  <c r="BL232" i="1"/>
  <c r="BI232" i="1"/>
  <c r="BO232" i="1"/>
  <c r="BF235" i="1"/>
  <c r="BG235" i="1"/>
  <c r="BN235" i="1" s="1"/>
  <c r="BC235" i="1"/>
  <c r="BE235" i="1" s="1"/>
  <c r="BG234" i="1"/>
  <c r="BC234" i="1"/>
  <c r="BF234" i="1"/>
  <c r="AL234" i="1"/>
  <c r="AN234" i="1" s="1"/>
  <c r="AQ234" i="1" s="1"/>
  <c r="T236" i="1"/>
  <c r="AZ236" i="1" s="1"/>
  <c r="BB236" i="1" s="1"/>
  <c r="AJ235" i="1"/>
  <c r="BK233" i="1"/>
  <c r="BX233" i="1"/>
  <c r="BN233" i="1"/>
  <c r="BE233" i="1"/>
  <c r="BH233" i="1"/>
  <c r="AP231" i="1"/>
  <c r="AM232" i="1"/>
  <c r="AO231" i="1"/>
  <c r="BW231" i="1"/>
  <c r="BZ230" i="1"/>
  <c r="AR230" i="1"/>
  <c r="BU230" i="1"/>
  <c r="BQ230" i="1"/>
  <c r="AY238" i="1"/>
  <c r="BD238" i="1"/>
  <c r="AT241" i="1"/>
  <c r="AV240" i="1"/>
  <c r="AX239" i="1"/>
  <c r="BJ239" i="1"/>
  <c r="AW239" i="1"/>
  <c r="BS239" i="1" s="1"/>
  <c r="BY232" i="1"/>
  <c r="AB239" i="1"/>
  <c r="AD239" i="1" s="1"/>
  <c r="AA240" i="1"/>
  <c r="X261" i="1" l="1"/>
  <c r="Y261" i="1"/>
  <c r="AC260" i="1"/>
  <c r="Z260" i="1"/>
  <c r="V262" i="1"/>
  <c r="Z261" i="1"/>
  <c r="W261" i="1"/>
  <c r="BH235" i="1"/>
  <c r="BI235" i="1" s="1"/>
  <c r="BK235" i="1"/>
  <c r="BL233" i="1"/>
  <c r="BI233" i="1"/>
  <c r="BM233" i="1"/>
  <c r="BO233" i="1" s="1"/>
  <c r="BV233" i="1"/>
  <c r="BR233" i="1"/>
  <c r="T237" i="1"/>
  <c r="AJ236" i="1"/>
  <c r="BE234" i="1"/>
  <c r="BH234" i="1"/>
  <c r="AL235" i="1"/>
  <c r="AN235" i="1" s="1"/>
  <c r="BN234" i="1"/>
  <c r="BK234" i="1"/>
  <c r="BX234" i="1"/>
  <c r="AA241" i="1"/>
  <c r="BF236" i="1"/>
  <c r="BG236" i="1"/>
  <c r="BC236" i="1"/>
  <c r="AM233" i="1"/>
  <c r="AP232" i="1"/>
  <c r="AO232" i="1"/>
  <c r="BW232" i="1"/>
  <c r="BZ231" i="1"/>
  <c r="AR231" i="1"/>
  <c r="BQ231" i="1"/>
  <c r="BU231" i="1"/>
  <c r="BJ240" i="1"/>
  <c r="AX240" i="1"/>
  <c r="AW240" i="1"/>
  <c r="BS240" i="1" s="1"/>
  <c r="AB240" i="1"/>
  <c r="AD240" i="1" s="1"/>
  <c r="BD239" i="1"/>
  <c r="AY239" i="1"/>
  <c r="AV241" i="1"/>
  <c r="AT242" i="1"/>
  <c r="V263" i="1" l="1"/>
  <c r="W262" i="1"/>
  <c r="X262" i="1"/>
  <c r="Y262" i="1" s="1"/>
  <c r="AC261" i="1"/>
  <c r="BL235" i="1"/>
  <c r="BM235" i="1"/>
  <c r="BO235" i="1" s="1"/>
  <c r="BY233" i="1"/>
  <c r="AL236" i="1"/>
  <c r="BV234" i="1"/>
  <c r="BR234" i="1"/>
  <c r="T238" i="1"/>
  <c r="AJ237" i="1"/>
  <c r="AZ237" i="1"/>
  <c r="BB237" i="1" s="1"/>
  <c r="BX235" i="1"/>
  <c r="AQ235" i="1"/>
  <c r="BL234" i="1"/>
  <c r="BI234" i="1"/>
  <c r="BM234" i="1"/>
  <c r="BO234" i="1" s="1"/>
  <c r="AP233" i="1"/>
  <c r="AM234" i="1"/>
  <c r="AO233" i="1"/>
  <c r="BW233" i="1"/>
  <c r="AA242" i="1"/>
  <c r="AB241" i="1"/>
  <c r="AD241" i="1" s="1"/>
  <c r="AR232" i="1"/>
  <c r="BZ232" i="1"/>
  <c r="BQ232" i="1"/>
  <c r="BU232" i="1"/>
  <c r="AT243" i="1"/>
  <c r="AV242" i="1"/>
  <c r="BE236" i="1"/>
  <c r="BH236" i="1"/>
  <c r="BI236" i="1" s="1"/>
  <c r="BJ241" i="1"/>
  <c r="AW241" i="1"/>
  <c r="BS241" i="1" s="1"/>
  <c r="AX241" i="1"/>
  <c r="BD240" i="1"/>
  <c r="AY240" i="1"/>
  <c r="BK236" i="1"/>
  <c r="BN236" i="1"/>
  <c r="X263" i="1" l="1"/>
  <c r="Y263" i="1" s="1"/>
  <c r="AC262" i="1"/>
  <c r="Z262" i="1"/>
  <c r="V264" i="1"/>
  <c r="W263" i="1"/>
  <c r="Z263" i="1"/>
  <c r="BY235" i="1"/>
  <c r="T239" i="1"/>
  <c r="AJ238" i="1"/>
  <c r="AZ238" i="1"/>
  <c r="BB238" i="1" s="1"/>
  <c r="BY234" i="1"/>
  <c r="BV235" i="1"/>
  <c r="BR235" i="1"/>
  <c r="BF237" i="1"/>
  <c r="BG237" i="1"/>
  <c r="BC237" i="1"/>
  <c r="AL237" i="1"/>
  <c r="AN237" i="1" s="1"/>
  <c r="AQ237" i="1" s="1"/>
  <c r="AN236" i="1"/>
  <c r="AA243" i="1"/>
  <c r="AX242" i="1"/>
  <c r="AW242" i="1"/>
  <c r="BS242" i="1" s="1"/>
  <c r="BJ242" i="1"/>
  <c r="BD241" i="1"/>
  <c r="AY241" i="1"/>
  <c r="AV243" i="1"/>
  <c r="AT244" i="1"/>
  <c r="BM236" i="1"/>
  <c r="BO236" i="1" s="1"/>
  <c r="BL236" i="1"/>
  <c r="AM235" i="1"/>
  <c r="AP234" i="1"/>
  <c r="AO234" i="1"/>
  <c r="BW234" i="1"/>
  <c r="AB242" i="1"/>
  <c r="AD242" i="1" s="1"/>
  <c r="AR233" i="1"/>
  <c r="BZ233" i="1"/>
  <c r="BQ233" i="1"/>
  <c r="BU233" i="1"/>
  <c r="V265" i="1" l="1"/>
  <c r="W264" i="1"/>
  <c r="X264" i="1"/>
  <c r="Y264" i="1"/>
  <c r="AC263" i="1"/>
  <c r="BK237" i="1"/>
  <c r="BN237" i="1"/>
  <c r="BX237" i="1"/>
  <c r="AQ236" i="1"/>
  <c r="BX236" i="1"/>
  <c r="BY236" i="1"/>
  <c r="BF238" i="1"/>
  <c r="BG238" i="1"/>
  <c r="BC238" i="1"/>
  <c r="AL238" i="1"/>
  <c r="AN238" i="1" s="1"/>
  <c r="AQ238" i="1" s="1"/>
  <c r="BH237" i="1"/>
  <c r="BE237" i="1"/>
  <c r="T240" i="1"/>
  <c r="AZ239" i="1"/>
  <c r="BB239" i="1" s="1"/>
  <c r="AJ239" i="1"/>
  <c r="AA244" i="1"/>
  <c r="AB243" i="1"/>
  <c r="AD243" i="1" s="1"/>
  <c r="BZ234" i="1"/>
  <c r="AR234" i="1"/>
  <c r="BQ234" i="1"/>
  <c r="BU234" i="1"/>
  <c r="AV244" i="1"/>
  <c r="AT245" i="1"/>
  <c r="AP235" i="1"/>
  <c r="AM236" i="1"/>
  <c r="AO235" i="1"/>
  <c r="BW235" i="1"/>
  <c r="AW243" i="1"/>
  <c r="BS243" i="1" s="1"/>
  <c r="BJ243" i="1"/>
  <c r="AX243" i="1"/>
  <c r="BD242" i="1"/>
  <c r="AY242" i="1"/>
  <c r="X265" i="1" l="1"/>
  <c r="Y265" i="1" s="1"/>
  <c r="AC264" i="1"/>
  <c r="Z264" i="1"/>
  <c r="V266" i="1"/>
  <c r="W265" i="1"/>
  <c r="Z265" i="1"/>
  <c r="T241" i="1"/>
  <c r="AJ240" i="1"/>
  <c r="AZ240" i="1"/>
  <c r="BB240" i="1" s="1"/>
  <c r="BG240" i="1" s="1"/>
  <c r="BL237" i="1"/>
  <c r="BM237" i="1"/>
  <c r="BI237" i="1"/>
  <c r="BV236" i="1"/>
  <c r="BR236" i="1"/>
  <c r="AL239" i="1"/>
  <c r="AN239" i="1" s="1"/>
  <c r="AQ239" i="1" s="1"/>
  <c r="BH238" i="1"/>
  <c r="BE238" i="1"/>
  <c r="BR237" i="1"/>
  <c r="BV237" i="1"/>
  <c r="BG239" i="1"/>
  <c r="BC239" i="1"/>
  <c r="BF239" i="1"/>
  <c r="BX238" i="1"/>
  <c r="BK238" i="1"/>
  <c r="BN238" i="1"/>
  <c r="AT246" i="1"/>
  <c r="AV245" i="1"/>
  <c r="BJ244" i="1"/>
  <c r="AX244" i="1"/>
  <c r="AW244" i="1"/>
  <c r="BS244" i="1" s="1"/>
  <c r="AA245" i="1"/>
  <c r="AP236" i="1"/>
  <c r="AM237" i="1"/>
  <c r="AO236" i="1"/>
  <c r="BW236" i="1"/>
  <c r="BZ235" i="1"/>
  <c r="AR235" i="1"/>
  <c r="BU235" i="1"/>
  <c r="BQ235" i="1"/>
  <c r="AB244" i="1"/>
  <c r="AD244" i="1" s="1"/>
  <c r="BD243" i="1"/>
  <c r="AY243" i="1"/>
  <c r="V267" i="1" l="1"/>
  <c r="W266" i="1"/>
  <c r="X266" i="1"/>
  <c r="Y266" i="1"/>
  <c r="AC265" i="1"/>
  <c r="BV238" i="1"/>
  <c r="BR238" i="1"/>
  <c r="BK239" i="1"/>
  <c r="BN239" i="1"/>
  <c r="BX239" i="1"/>
  <c r="BY237" i="1"/>
  <c r="BO237" i="1"/>
  <c r="BL238" i="1"/>
  <c r="BM238" i="1"/>
  <c r="BI238" i="1"/>
  <c r="BC240" i="1"/>
  <c r="BE240" i="1" s="1"/>
  <c r="BF240" i="1"/>
  <c r="BK240" i="1"/>
  <c r="BN240" i="1"/>
  <c r="AL240" i="1"/>
  <c r="AN240" i="1" s="1"/>
  <c r="AQ240" i="1" s="1"/>
  <c r="BE239" i="1"/>
  <c r="BH239" i="1"/>
  <c r="T242" i="1"/>
  <c r="AJ241" i="1"/>
  <c r="AZ241" i="1"/>
  <c r="BB241" i="1" s="1"/>
  <c r="BG241" i="1" s="1"/>
  <c r="AA246" i="1"/>
  <c r="BZ236" i="1"/>
  <c r="AR236" i="1"/>
  <c r="BQ236" i="1"/>
  <c r="BU236" i="1"/>
  <c r="AP237" i="1"/>
  <c r="AM238" i="1"/>
  <c r="AO237" i="1"/>
  <c r="BW237" i="1"/>
  <c r="AB245" i="1"/>
  <c r="AD245" i="1" s="1"/>
  <c r="BD244" i="1"/>
  <c r="AY244" i="1"/>
  <c r="AX245" i="1"/>
  <c r="AW245" i="1"/>
  <c r="BS245" i="1" s="1"/>
  <c r="BJ245" i="1"/>
  <c r="AV246" i="1"/>
  <c r="AT247" i="1"/>
  <c r="X267" i="1" l="1"/>
  <c r="Y267" i="1"/>
  <c r="AC266" i="1"/>
  <c r="Z266" i="1"/>
  <c r="V268" i="1"/>
  <c r="Z267" i="1"/>
  <c r="W267" i="1"/>
  <c r="BH240" i="1"/>
  <c r="BL240" i="1" s="1"/>
  <c r="BL239" i="1"/>
  <c r="BM239" i="1"/>
  <c r="BX240" i="1"/>
  <c r="BI239" i="1"/>
  <c r="BK241" i="1"/>
  <c r="BN241" i="1"/>
  <c r="BC241" i="1"/>
  <c r="BF241" i="1"/>
  <c r="BR239" i="1"/>
  <c r="BV239" i="1"/>
  <c r="AL241" i="1"/>
  <c r="AN241" i="1" s="1"/>
  <c r="AQ241" i="1" s="1"/>
  <c r="T243" i="1"/>
  <c r="AJ242" i="1"/>
  <c r="AZ242" i="1"/>
  <c r="BB242" i="1" s="1"/>
  <c r="BV240" i="1"/>
  <c r="BR240" i="1"/>
  <c r="BO238" i="1"/>
  <c r="BY238" i="1"/>
  <c r="AP238" i="1"/>
  <c r="AM239" i="1"/>
  <c r="AO238" i="1"/>
  <c r="BW238" i="1"/>
  <c r="AA247" i="1"/>
  <c r="BD245" i="1"/>
  <c r="AY245" i="1"/>
  <c r="AR237" i="1"/>
  <c r="BZ237" i="1"/>
  <c r="BQ237" i="1"/>
  <c r="BU237" i="1"/>
  <c r="AB246" i="1"/>
  <c r="AD246" i="1" s="1"/>
  <c r="AW246" i="1"/>
  <c r="BS246" i="1" s="1"/>
  <c r="BJ246" i="1"/>
  <c r="AX246" i="1"/>
  <c r="AT248" i="1"/>
  <c r="AV247" i="1"/>
  <c r="V269" i="1" l="1"/>
  <c r="W268" i="1"/>
  <c r="X268" i="1"/>
  <c r="Y268" i="1"/>
  <c r="AC267" i="1"/>
  <c r="BI240" i="1"/>
  <c r="BM240" i="1"/>
  <c r="BY240" i="1" s="1"/>
  <c r="AL242" i="1"/>
  <c r="AN242" i="1" s="1"/>
  <c r="AQ242" i="1" s="1"/>
  <c r="BE241" i="1"/>
  <c r="BH241" i="1"/>
  <c r="T244" i="1"/>
  <c r="AJ243" i="1"/>
  <c r="AZ243" i="1"/>
  <c r="BB243" i="1" s="1"/>
  <c r="BX241" i="1"/>
  <c r="BY239" i="1"/>
  <c r="BO239" i="1"/>
  <c r="BF242" i="1"/>
  <c r="BC242" i="1"/>
  <c r="BG242" i="1"/>
  <c r="BV241" i="1"/>
  <c r="BR241" i="1"/>
  <c r="AA248" i="1"/>
  <c r="AP239" i="1"/>
  <c r="AM240" i="1"/>
  <c r="AO239" i="1"/>
  <c r="BW239" i="1"/>
  <c r="BJ247" i="1"/>
  <c r="AX247" i="1"/>
  <c r="AW247" i="1"/>
  <c r="BS247" i="1" s="1"/>
  <c r="AY246" i="1"/>
  <c r="BD246" i="1"/>
  <c r="BZ238" i="1"/>
  <c r="AR238" i="1"/>
  <c r="BQ238" i="1"/>
  <c r="BU238" i="1"/>
  <c r="AV248" i="1"/>
  <c r="AT249" i="1"/>
  <c r="AB247" i="1"/>
  <c r="AD247" i="1" s="1"/>
  <c r="X269" i="1" l="1"/>
  <c r="Y269" i="1"/>
  <c r="AC268" i="1"/>
  <c r="Z268" i="1"/>
  <c r="V270" i="1"/>
  <c r="Z269" i="1"/>
  <c r="W269" i="1"/>
  <c r="BO240" i="1"/>
  <c r="BC243" i="1"/>
  <c r="BE243" i="1" s="1"/>
  <c r="BF243" i="1"/>
  <c r="AL243" i="1"/>
  <c r="AN243" i="1" s="1"/>
  <c r="AQ243" i="1" s="1"/>
  <c r="BH242" i="1"/>
  <c r="BE242" i="1"/>
  <c r="T245" i="1"/>
  <c r="AZ244" i="1"/>
  <c r="BB244" i="1" s="1"/>
  <c r="AJ244" i="1"/>
  <c r="BL241" i="1"/>
  <c r="BM241" i="1"/>
  <c r="BI241" i="1"/>
  <c r="BG243" i="1"/>
  <c r="BX242" i="1"/>
  <c r="BN242" i="1"/>
  <c r="BK242" i="1"/>
  <c r="AW248" i="1"/>
  <c r="BS248" i="1" s="1"/>
  <c r="BJ248" i="1"/>
  <c r="AX248" i="1"/>
  <c r="BZ239" i="1"/>
  <c r="AR239" i="1"/>
  <c r="BQ239" i="1"/>
  <c r="BU239" i="1"/>
  <c r="AB248" i="1"/>
  <c r="AD248" i="1" s="1"/>
  <c r="BD247" i="1"/>
  <c r="AY247" i="1"/>
  <c r="AT250" i="1"/>
  <c r="AV249" i="1"/>
  <c r="AP240" i="1"/>
  <c r="AM241" i="1"/>
  <c r="BW240" i="1"/>
  <c r="AO240" i="1"/>
  <c r="AA249" i="1"/>
  <c r="V271" i="1" l="1"/>
  <c r="W270" i="1"/>
  <c r="X270" i="1"/>
  <c r="Y270" i="1"/>
  <c r="AC269" i="1"/>
  <c r="BH243" i="1"/>
  <c r="BL243" i="1" s="1"/>
  <c r="BL242" i="1"/>
  <c r="BM242" i="1"/>
  <c r="BY242" i="1" s="1"/>
  <c r="BN243" i="1"/>
  <c r="BX243" i="1"/>
  <c r="BK243" i="1"/>
  <c r="BY241" i="1"/>
  <c r="BO241" i="1"/>
  <c r="BC244" i="1"/>
  <c r="BF244" i="1"/>
  <c r="BG244" i="1"/>
  <c r="BR242" i="1"/>
  <c r="BV242" i="1"/>
  <c r="T246" i="1"/>
  <c r="AJ245" i="1"/>
  <c r="AZ245" i="1"/>
  <c r="BB245" i="1" s="1"/>
  <c r="AL244" i="1"/>
  <c r="AN244" i="1" s="1"/>
  <c r="AQ244" i="1" s="1"/>
  <c r="BI242" i="1"/>
  <c r="AM242" i="1"/>
  <c r="AP241" i="1"/>
  <c r="BW241" i="1"/>
  <c r="AO241" i="1"/>
  <c r="BZ240" i="1"/>
  <c r="AR240" i="1"/>
  <c r="BQ240" i="1"/>
  <c r="BU240" i="1"/>
  <c r="AB249" i="1"/>
  <c r="AD249" i="1" s="1"/>
  <c r="AA250" i="1"/>
  <c r="AX249" i="1"/>
  <c r="BJ249" i="1"/>
  <c r="AW249" i="1"/>
  <c r="BS249" i="1" s="1"/>
  <c r="AT251" i="1"/>
  <c r="AV250" i="1"/>
  <c r="BD248" i="1"/>
  <c r="AY248" i="1"/>
  <c r="X271" i="1" l="1"/>
  <c r="Y271" i="1"/>
  <c r="AC270" i="1"/>
  <c r="Z270" i="1"/>
  <c r="V272" i="1"/>
  <c r="Z271" i="1"/>
  <c r="W271" i="1"/>
  <c r="BI243" i="1"/>
  <c r="BM243" i="1"/>
  <c r="BY243" i="1" s="1"/>
  <c r="BO242" i="1"/>
  <c r="BV243" i="1"/>
  <c r="BR243" i="1"/>
  <c r="BF245" i="1"/>
  <c r="BC245" i="1"/>
  <c r="BG245" i="1"/>
  <c r="BE244" i="1"/>
  <c r="BH244" i="1"/>
  <c r="BI244" i="1" s="1"/>
  <c r="BN244" i="1"/>
  <c r="BX244" i="1"/>
  <c r="BK244" i="1"/>
  <c r="AL245" i="1"/>
  <c r="AN245" i="1" s="1"/>
  <c r="AQ245" i="1" s="1"/>
  <c r="T247" i="1"/>
  <c r="AJ246" i="1"/>
  <c r="AZ246" i="1"/>
  <c r="BB246" i="1" s="1"/>
  <c r="BD249" i="1"/>
  <c r="AY249" i="1"/>
  <c r="AB250" i="1"/>
  <c r="AD250" i="1" s="1"/>
  <c r="BU241" i="1"/>
  <c r="BQ241" i="1"/>
  <c r="AR241" i="1"/>
  <c r="BZ241" i="1"/>
  <c r="BJ250" i="1"/>
  <c r="AX250" i="1"/>
  <c r="AW250" i="1"/>
  <c r="BS250" i="1" s="1"/>
  <c r="AM243" i="1"/>
  <c r="AP242" i="1"/>
  <c r="AO242" i="1"/>
  <c r="BW242" i="1"/>
  <c r="AT252" i="1"/>
  <c r="AV251" i="1"/>
  <c r="AA251" i="1"/>
  <c r="V273" i="1" l="1"/>
  <c r="W272" i="1"/>
  <c r="X272" i="1"/>
  <c r="Y272" i="1"/>
  <c r="AC271" i="1"/>
  <c r="BO243" i="1"/>
  <c r="BK245" i="1"/>
  <c r="BN245" i="1"/>
  <c r="BX245" i="1"/>
  <c r="BE245" i="1"/>
  <c r="BH245" i="1"/>
  <c r="BF246" i="1"/>
  <c r="BG246" i="1"/>
  <c r="BC246" i="1"/>
  <c r="BE246" i="1" s="1"/>
  <c r="AL246" i="1"/>
  <c r="AN246" i="1" s="1"/>
  <c r="AQ246" i="1" s="1"/>
  <c r="BV244" i="1"/>
  <c r="BR244" i="1"/>
  <c r="T248" i="1"/>
  <c r="AJ247" i="1"/>
  <c r="AZ247" i="1"/>
  <c r="BB247" i="1" s="1"/>
  <c r="BM244" i="1"/>
  <c r="BL244" i="1"/>
  <c r="AP243" i="1"/>
  <c r="AM244" i="1"/>
  <c r="AO243" i="1"/>
  <c r="BW243" i="1"/>
  <c r="AA252" i="1"/>
  <c r="AB251" i="1"/>
  <c r="AD251" i="1" s="1"/>
  <c r="AW251" i="1"/>
  <c r="BS251" i="1" s="1"/>
  <c r="BJ251" i="1"/>
  <c r="AX251" i="1"/>
  <c r="AV252" i="1"/>
  <c r="AT253" i="1"/>
  <c r="AY250" i="1"/>
  <c r="BD250" i="1"/>
  <c r="AR242" i="1"/>
  <c r="BZ242" i="1"/>
  <c r="BU242" i="1"/>
  <c r="BQ242" i="1"/>
  <c r="X273" i="1" l="1"/>
  <c r="Y273" i="1"/>
  <c r="AC272" i="1"/>
  <c r="Z272" i="1"/>
  <c r="V274" i="1"/>
  <c r="Z273" i="1"/>
  <c r="W273" i="1"/>
  <c r="BH246" i="1"/>
  <c r="BI246" i="1" s="1"/>
  <c r="T249" i="1"/>
  <c r="AJ248" i="1"/>
  <c r="BX246" i="1"/>
  <c r="BN246" i="1"/>
  <c r="BK246" i="1"/>
  <c r="BL245" i="1"/>
  <c r="BM245" i="1"/>
  <c r="BY245" i="1" s="1"/>
  <c r="AZ248" i="1"/>
  <c r="BB248" i="1" s="1"/>
  <c r="BY244" i="1"/>
  <c r="BO244" i="1"/>
  <c r="BF247" i="1"/>
  <c r="BG247" i="1"/>
  <c r="BC247" i="1"/>
  <c r="BE247" i="1" s="1"/>
  <c r="BV245" i="1"/>
  <c r="BR245" i="1"/>
  <c r="AL247" i="1"/>
  <c r="AN247" i="1" s="1"/>
  <c r="AQ247" i="1" s="1"/>
  <c r="BI245" i="1"/>
  <c r="AA253" i="1"/>
  <c r="AM245" i="1"/>
  <c r="AP244" i="1"/>
  <c r="AO244" i="1"/>
  <c r="BW244" i="1"/>
  <c r="BZ243" i="1"/>
  <c r="AR243" i="1"/>
  <c r="BU243" i="1"/>
  <c r="BQ243" i="1"/>
  <c r="BD251" i="1"/>
  <c r="AY251" i="1"/>
  <c r="AB252" i="1"/>
  <c r="AD252" i="1" s="1"/>
  <c r="AV253" i="1"/>
  <c r="AT254" i="1"/>
  <c r="AW252" i="1"/>
  <c r="BS252" i="1" s="1"/>
  <c r="AX252" i="1"/>
  <c r="BJ252" i="1"/>
  <c r="V275" i="1" l="1"/>
  <c r="W274" i="1"/>
  <c r="X274" i="1"/>
  <c r="Y274" i="1" s="1"/>
  <c r="AC273" i="1"/>
  <c r="BM246" i="1"/>
  <c r="BO246" i="1" s="1"/>
  <c r="BL246" i="1"/>
  <c r="BO245" i="1"/>
  <c r="BF248" i="1"/>
  <c r="BG248" i="1"/>
  <c r="BC248" i="1"/>
  <c r="BK247" i="1"/>
  <c r="BN247" i="1"/>
  <c r="BX247" i="1"/>
  <c r="BV246" i="1"/>
  <c r="BR246" i="1"/>
  <c r="BH247" i="1"/>
  <c r="AL248" i="1"/>
  <c r="AN248" i="1" s="1"/>
  <c r="AQ248" i="1" s="1"/>
  <c r="T250" i="1"/>
  <c r="AJ249" i="1"/>
  <c r="AZ249" i="1"/>
  <c r="BB249" i="1" s="1"/>
  <c r="BZ244" i="1"/>
  <c r="AR244" i="1"/>
  <c r="BU244" i="1"/>
  <c r="BQ244" i="1"/>
  <c r="AP245" i="1"/>
  <c r="AM246" i="1"/>
  <c r="AO245" i="1"/>
  <c r="BW245" i="1"/>
  <c r="AT255" i="1"/>
  <c r="AV254" i="1"/>
  <c r="AA254" i="1"/>
  <c r="BJ253" i="1"/>
  <c r="AX253" i="1"/>
  <c r="AW253" i="1"/>
  <c r="BS253" i="1" s="1"/>
  <c r="AB253" i="1"/>
  <c r="AD253" i="1" s="1"/>
  <c r="BD252" i="1"/>
  <c r="AY252" i="1"/>
  <c r="X275" i="1" l="1"/>
  <c r="Y275" i="1"/>
  <c r="AC274" i="1"/>
  <c r="Z274" i="1"/>
  <c r="V276" i="1"/>
  <c r="Z275" i="1"/>
  <c r="W275" i="1"/>
  <c r="BY246" i="1"/>
  <c r="BR247" i="1"/>
  <c r="BV247" i="1"/>
  <c r="AL249" i="1"/>
  <c r="AN249" i="1" s="1"/>
  <c r="AQ249" i="1" s="1"/>
  <c r="BH248" i="1"/>
  <c r="BE248" i="1"/>
  <c r="BX248" i="1"/>
  <c r="BK248" i="1"/>
  <c r="BN248" i="1"/>
  <c r="T251" i="1"/>
  <c r="AZ251" i="1" s="1"/>
  <c r="BB251" i="1" s="1"/>
  <c r="AJ250" i="1"/>
  <c r="AZ250" i="1"/>
  <c r="BB250" i="1" s="1"/>
  <c r="BI247" i="1"/>
  <c r="BM247" i="1"/>
  <c r="BO247" i="1" s="1"/>
  <c r="BL247" i="1"/>
  <c r="BC249" i="1"/>
  <c r="BE249" i="1" s="1"/>
  <c r="BF249" i="1"/>
  <c r="BG249" i="1"/>
  <c r="AP246" i="1"/>
  <c r="AM247" i="1"/>
  <c r="AO246" i="1"/>
  <c r="BW246" i="1"/>
  <c r="BZ245" i="1"/>
  <c r="AR245" i="1"/>
  <c r="BU245" i="1"/>
  <c r="BQ245" i="1"/>
  <c r="BD253" i="1"/>
  <c r="AY253" i="1"/>
  <c r="AW254" i="1"/>
  <c r="BS254" i="1" s="1"/>
  <c r="AX254" i="1"/>
  <c r="BJ254" i="1"/>
  <c r="AT256" i="1"/>
  <c r="AV255" i="1"/>
  <c r="AA255" i="1"/>
  <c r="AB254" i="1"/>
  <c r="AD254" i="1" s="1"/>
  <c r="V277" i="1" l="1"/>
  <c r="W276" i="1"/>
  <c r="X276" i="1"/>
  <c r="Y276" i="1" s="1"/>
  <c r="AC275" i="1"/>
  <c r="BH249" i="1"/>
  <c r="BM249" i="1" s="1"/>
  <c r="BY247" i="1"/>
  <c r="BI248" i="1"/>
  <c r="BM248" i="1"/>
  <c r="BL248" i="1"/>
  <c r="BK249" i="1"/>
  <c r="BX249" i="1"/>
  <c r="BN249" i="1"/>
  <c r="BG250" i="1"/>
  <c r="BC250" i="1"/>
  <c r="BF250" i="1"/>
  <c r="T252" i="1"/>
  <c r="AZ252" i="1" s="1"/>
  <c r="BB252" i="1" s="1"/>
  <c r="AJ251" i="1"/>
  <c r="AL250" i="1"/>
  <c r="AN250" i="1" s="1"/>
  <c r="AQ250" i="1" s="1"/>
  <c r="BV248" i="1"/>
  <c r="BR248" i="1"/>
  <c r="AA256" i="1"/>
  <c r="AM248" i="1"/>
  <c r="AP247" i="1"/>
  <c r="AO247" i="1"/>
  <c r="BW247" i="1"/>
  <c r="AB255" i="1"/>
  <c r="AD255" i="1" s="1"/>
  <c r="AR246" i="1"/>
  <c r="BZ246" i="1"/>
  <c r="BQ246" i="1"/>
  <c r="BU246" i="1"/>
  <c r="BF251" i="1"/>
  <c r="BG251" i="1"/>
  <c r="BC251" i="1"/>
  <c r="AW255" i="1"/>
  <c r="BS255" i="1" s="1"/>
  <c r="BJ255" i="1"/>
  <c r="AX255" i="1"/>
  <c r="AT257" i="1"/>
  <c r="AV256" i="1"/>
  <c r="BD254" i="1"/>
  <c r="AY254" i="1"/>
  <c r="X277" i="1" l="1"/>
  <c r="Y277" i="1" s="1"/>
  <c r="AC276" i="1"/>
  <c r="Z276" i="1"/>
  <c r="V278" i="1"/>
  <c r="Z277" i="1"/>
  <c r="W277" i="1"/>
  <c r="BL249" i="1"/>
  <c r="BI249" i="1"/>
  <c r="BV249" i="1"/>
  <c r="BO249" i="1"/>
  <c r="BR249" i="1"/>
  <c r="AL251" i="1"/>
  <c r="AN251" i="1" s="1"/>
  <c r="AQ251" i="1" s="1"/>
  <c r="T253" i="1"/>
  <c r="AJ252" i="1"/>
  <c r="BY249" i="1"/>
  <c r="BH250" i="1"/>
  <c r="BE250" i="1"/>
  <c r="BX250" i="1"/>
  <c r="BN250" i="1"/>
  <c r="BK250" i="1"/>
  <c r="BO248" i="1"/>
  <c r="BY248" i="1"/>
  <c r="BC252" i="1"/>
  <c r="BH252" i="1" s="1"/>
  <c r="BG252" i="1"/>
  <c r="BF252" i="1"/>
  <c r="AB256" i="1"/>
  <c r="AD256" i="1" s="1"/>
  <c r="BK251" i="1"/>
  <c r="BN251" i="1"/>
  <c r="AA257" i="1"/>
  <c r="BZ247" i="1"/>
  <c r="AR247" i="1"/>
  <c r="BU247" i="1"/>
  <c r="BQ247" i="1"/>
  <c r="BD255" i="1"/>
  <c r="AY255" i="1"/>
  <c r="AP248" i="1"/>
  <c r="AM249" i="1"/>
  <c r="AO248" i="1"/>
  <c r="BW248" i="1"/>
  <c r="AX256" i="1"/>
  <c r="BJ256" i="1"/>
  <c r="AW256" i="1"/>
  <c r="BS256" i="1" s="1"/>
  <c r="AT258" i="1"/>
  <c r="AV257" i="1"/>
  <c r="BE251" i="1"/>
  <c r="BH251" i="1"/>
  <c r="V279" i="1" l="1"/>
  <c r="W278" i="1"/>
  <c r="X278" i="1"/>
  <c r="Y278" i="1" s="1"/>
  <c r="AC277" i="1"/>
  <c r="BX251" i="1"/>
  <c r="AL252" i="1"/>
  <c r="AN252" i="1" s="1"/>
  <c r="AQ252" i="1" s="1"/>
  <c r="T254" i="1"/>
  <c r="AJ253" i="1"/>
  <c r="AZ253" i="1"/>
  <c r="BB253" i="1" s="1"/>
  <c r="BV250" i="1"/>
  <c r="BR250" i="1"/>
  <c r="BI250" i="1"/>
  <c r="BL250" i="1"/>
  <c r="BM250" i="1"/>
  <c r="BY250" i="1" s="1"/>
  <c r="BN252" i="1"/>
  <c r="BK252" i="1"/>
  <c r="BE252" i="1"/>
  <c r="BI252" i="1"/>
  <c r="BM252" i="1"/>
  <c r="BL252" i="1"/>
  <c r="AB257" i="1"/>
  <c r="AD257" i="1" s="1"/>
  <c r="AM250" i="1"/>
  <c r="AP249" i="1"/>
  <c r="AO249" i="1"/>
  <c r="BW249" i="1"/>
  <c r="BZ248" i="1"/>
  <c r="AR248" i="1"/>
  <c r="BQ248" i="1"/>
  <c r="BU248" i="1"/>
  <c r="BV251" i="1"/>
  <c r="BR251" i="1"/>
  <c r="BI251" i="1"/>
  <c r="BL251" i="1"/>
  <c r="BM251" i="1"/>
  <c r="AY256" i="1"/>
  <c r="BD256" i="1"/>
  <c r="AA258" i="1"/>
  <c r="AX257" i="1"/>
  <c r="AW257" i="1"/>
  <c r="BS257" i="1" s="1"/>
  <c r="BJ257" i="1"/>
  <c r="AV258" i="1"/>
  <c r="AT259" i="1"/>
  <c r="X279" i="1" l="1"/>
  <c r="Y279" i="1"/>
  <c r="AC278" i="1"/>
  <c r="Z278" i="1"/>
  <c r="V280" i="1"/>
  <c r="W279" i="1"/>
  <c r="Z279" i="1"/>
  <c r="BX252" i="1"/>
  <c r="BC253" i="1"/>
  <c r="BF253" i="1"/>
  <c r="BG253" i="1"/>
  <c r="AL253" i="1"/>
  <c r="AN253" i="1" s="1"/>
  <c r="AQ253" i="1" s="1"/>
  <c r="T255" i="1"/>
  <c r="AJ254" i="1"/>
  <c r="AZ254" i="1"/>
  <c r="BB254" i="1" s="1"/>
  <c r="BG254" i="1" s="1"/>
  <c r="BO250" i="1"/>
  <c r="BR252" i="1"/>
  <c r="BV252" i="1"/>
  <c r="BJ258" i="1"/>
  <c r="AW258" i="1"/>
  <c r="BS258" i="1" s="1"/>
  <c r="AX258" i="1"/>
  <c r="AB258" i="1"/>
  <c r="AD258" i="1" s="1"/>
  <c r="BO251" i="1"/>
  <c r="AR249" i="1"/>
  <c r="BZ249" i="1"/>
  <c r="BQ249" i="1"/>
  <c r="BU249" i="1"/>
  <c r="AA259" i="1"/>
  <c r="AP250" i="1"/>
  <c r="AM251" i="1"/>
  <c r="AO250" i="1"/>
  <c r="BW250" i="1"/>
  <c r="AY257" i="1"/>
  <c r="BD257" i="1"/>
  <c r="BY251" i="1"/>
  <c r="BO252" i="1"/>
  <c r="BY252" i="1"/>
  <c r="AT260" i="1"/>
  <c r="AV259" i="1"/>
  <c r="V281" i="1" l="1"/>
  <c r="W280" i="1"/>
  <c r="X280" i="1"/>
  <c r="Y280" i="1"/>
  <c r="AC279" i="1"/>
  <c r="BF254" i="1"/>
  <c r="BC254" i="1"/>
  <c r="BE254" i="1" s="1"/>
  <c r="AL254" i="1"/>
  <c r="AN254" i="1" s="1"/>
  <c r="AQ254" i="1" s="1"/>
  <c r="T256" i="1"/>
  <c r="AZ256" i="1" s="1"/>
  <c r="BB256" i="1" s="1"/>
  <c r="BF256" i="1" s="1"/>
  <c r="AJ255" i="1"/>
  <c r="AZ255" i="1"/>
  <c r="BB255" i="1" s="1"/>
  <c r="BX253" i="1"/>
  <c r="BK253" i="1"/>
  <c r="BN253" i="1"/>
  <c r="BE253" i="1"/>
  <c r="BH253" i="1"/>
  <c r="BK254" i="1"/>
  <c r="BN254" i="1"/>
  <c r="AM252" i="1"/>
  <c r="AP251" i="1"/>
  <c r="AO251" i="1"/>
  <c r="BW251" i="1"/>
  <c r="BZ250" i="1"/>
  <c r="AR250" i="1"/>
  <c r="BU250" i="1"/>
  <c r="BQ250" i="1"/>
  <c r="AB259" i="1"/>
  <c r="AD259" i="1" s="1"/>
  <c r="AX259" i="1"/>
  <c r="AW259" i="1"/>
  <c r="BS259" i="1" s="1"/>
  <c r="BJ259" i="1"/>
  <c r="AY258" i="1"/>
  <c r="BD258" i="1"/>
  <c r="AV260" i="1"/>
  <c r="AT261" i="1"/>
  <c r="AA260" i="1"/>
  <c r="X281" i="1" l="1"/>
  <c r="Y281" i="1"/>
  <c r="AC280" i="1"/>
  <c r="Z280" i="1"/>
  <c r="V282" i="1"/>
  <c r="W281" i="1"/>
  <c r="Z281" i="1"/>
  <c r="BG256" i="1"/>
  <c r="BN256" i="1" s="1"/>
  <c r="BH254" i="1"/>
  <c r="BL254" i="1" s="1"/>
  <c r="BX254" i="1"/>
  <c r="BC256" i="1"/>
  <c r="BF255" i="1"/>
  <c r="BC255" i="1"/>
  <c r="BG255" i="1"/>
  <c r="AL255" i="1"/>
  <c r="AN255" i="1" s="1"/>
  <c r="AQ255" i="1" s="1"/>
  <c r="T257" i="1"/>
  <c r="AJ256" i="1"/>
  <c r="BM253" i="1"/>
  <c r="BL253" i="1"/>
  <c r="BI253" i="1"/>
  <c r="BV253" i="1"/>
  <c r="BR253" i="1"/>
  <c r="BR254" i="1"/>
  <c r="BV254" i="1"/>
  <c r="AM253" i="1"/>
  <c r="AP252" i="1"/>
  <c r="AO252" i="1"/>
  <c r="BW252" i="1"/>
  <c r="AA261" i="1"/>
  <c r="BJ260" i="1"/>
  <c r="AW260" i="1"/>
  <c r="BS260" i="1" s="1"/>
  <c r="AX260" i="1"/>
  <c r="AV261" i="1"/>
  <c r="AT262" i="1"/>
  <c r="AB260" i="1"/>
  <c r="AD260" i="1" s="1"/>
  <c r="BD259" i="1"/>
  <c r="AY259" i="1"/>
  <c r="AR251" i="1"/>
  <c r="BZ251" i="1"/>
  <c r="BU251" i="1"/>
  <c r="BQ251" i="1"/>
  <c r="V283" i="1" l="1"/>
  <c r="W282" i="1"/>
  <c r="X282" i="1"/>
  <c r="Y282" i="1"/>
  <c r="AC281" i="1"/>
  <c r="BK256" i="1"/>
  <c r="BM254" i="1"/>
  <c r="BY254" i="1" s="1"/>
  <c r="BI254" i="1"/>
  <c r="BH256" i="1"/>
  <c r="BI256" i="1" s="1"/>
  <c r="BE256" i="1"/>
  <c r="AL256" i="1"/>
  <c r="T258" i="1"/>
  <c r="AJ257" i="1"/>
  <c r="AZ257" i="1"/>
  <c r="BB257" i="1" s="1"/>
  <c r="BN255" i="1"/>
  <c r="BX255" i="1"/>
  <c r="BK255" i="1"/>
  <c r="BE255" i="1"/>
  <c r="BH255" i="1"/>
  <c r="BY253" i="1"/>
  <c r="BO253" i="1"/>
  <c r="AA262" i="1"/>
  <c r="BZ252" i="1"/>
  <c r="AR252" i="1"/>
  <c r="BU252" i="1"/>
  <c r="BQ252" i="1"/>
  <c r="AB261" i="1"/>
  <c r="AD261" i="1" s="1"/>
  <c r="AP253" i="1"/>
  <c r="AM254" i="1"/>
  <c r="AO253" i="1"/>
  <c r="BW253" i="1"/>
  <c r="BD260" i="1"/>
  <c r="AY260" i="1"/>
  <c r="AT263" i="1"/>
  <c r="AV262" i="1"/>
  <c r="AW261" i="1"/>
  <c r="BS261" i="1" s="1"/>
  <c r="AX261" i="1"/>
  <c r="BJ261" i="1"/>
  <c r="X283" i="1" l="1"/>
  <c r="Y283" i="1"/>
  <c r="AC282" i="1"/>
  <c r="Z282" i="1"/>
  <c r="V284" i="1"/>
  <c r="W283" i="1"/>
  <c r="Z283" i="1"/>
  <c r="BO254" i="1"/>
  <c r="BM256" i="1"/>
  <c r="BO256" i="1" s="1"/>
  <c r="BL256" i="1"/>
  <c r="BV255" i="1"/>
  <c r="BR255" i="1"/>
  <c r="BF257" i="1"/>
  <c r="BG257" i="1"/>
  <c r="BC257" i="1"/>
  <c r="AL257" i="1"/>
  <c r="AN257" i="1" s="1"/>
  <c r="AQ257" i="1" s="1"/>
  <c r="T259" i="1"/>
  <c r="AJ258" i="1"/>
  <c r="AZ258" i="1"/>
  <c r="BB258" i="1" s="1"/>
  <c r="BG258" i="1" s="1"/>
  <c r="BN258" i="1" s="1"/>
  <c r="BL255" i="1"/>
  <c r="BM255" i="1"/>
  <c r="BI255" i="1"/>
  <c r="AN256" i="1"/>
  <c r="AA263" i="1"/>
  <c r="AB262" i="1"/>
  <c r="AD262" i="1" s="1"/>
  <c r="AP254" i="1"/>
  <c r="AM255" i="1"/>
  <c r="BW254" i="1"/>
  <c r="AO254" i="1"/>
  <c r="BD261" i="1"/>
  <c r="AY261" i="1"/>
  <c r="BJ262" i="1"/>
  <c r="AW262" i="1"/>
  <c r="BS262" i="1" s="1"/>
  <c r="AX262" i="1"/>
  <c r="AR253" i="1"/>
  <c r="BZ253" i="1"/>
  <c r="BU253" i="1"/>
  <c r="BQ253" i="1"/>
  <c r="AT264" i="1"/>
  <c r="AV263" i="1"/>
  <c r="V285" i="1" l="1"/>
  <c r="W284" i="1"/>
  <c r="X284" i="1"/>
  <c r="Y284" i="1" s="1"/>
  <c r="AC283" i="1"/>
  <c r="BY256" i="1"/>
  <c r="BO255" i="1"/>
  <c r="BY255" i="1"/>
  <c r="BK258" i="1"/>
  <c r="BE257" i="1"/>
  <c r="BH257" i="1"/>
  <c r="BK257" i="1"/>
  <c r="BX257" i="1"/>
  <c r="BN257" i="1"/>
  <c r="BF258" i="1"/>
  <c r="BC258" i="1"/>
  <c r="AL258" i="1"/>
  <c r="AN258" i="1" s="1"/>
  <c r="AQ258" i="1" s="1"/>
  <c r="BV258" i="1" s="1"/>
  <c r="T260" i="1"/>
  <c r="AZ260" i="1" s="1"/>
  <c r="BB260" i="1" s="1"/>
  <c r="AZ259" i="1"/>
  <c r="BB259" i="1" s="1"/>
  <c r="AJ259" i="1"/>
  <c r="BX256" i="1"/>
  <c r="AQ256" i="1"/>
  <c r="AA264" i="1"/>
  <c r="AB263" i="1"/>
  <c r="AD263" i="1" s="1"/>
  <c r="AY262" i="1"/>
  <c r="BD262" i="1"/>
  <c r="AW263" i="1"/>
  <c r="BS263" i="1" s="1"/>
  <c r="BJ263" i="1"/>
  <c r="AX263" i="1"/>
  <c r="AV264" i="1"/>
  <c r="AT265" i="1"/>
  <c r="AM256" i="1"/>
  <c r="AP255" i="1"/>
  <c r="AO255" i="1"/>
  <c r="BW255" i="1"/>
  <c r="AR254" i="1"/>
  <c r="BZ254" i="1"/>
  <c r="BU254" i="1"/>
  <c r="BQ254" i="1"/>
  <c r="X285" i="1" l="1"/>
  <c r="Y285" i="1"/>
  <c r="AC284" i="1"/>
  <c r="Z284" i="1"/>
  <c r="V286" i="1"/>
  <c r="W285" i="1"/>
  <c r="Z285" i="1"/>
  <c r="BI257" i="1"/>
  <c r="BM257" i="1"/>
  <c r="BL257" i="1"/>
  <c r="T261" i="1"/>
  <c r="AZ261" i="1" s="1"/>
  <c r="BB261" i="1" s="1"/>
  <c r="BG261" i="1" s="1"/>
  <c r="AJ260" i="1"/>
  <c r="BX258" i="1"/>
  <c r="BG259" i="1"/>
  <c r="BF259" i="1"/>
  <c r="BC259" i="1"/>
  <c r="BV256" i="1"/>
  <c r="BR256" i="1"/>
  <c r="BE258" i="1"/>
  <c r="BH258" i="1"/>
  <c r="BR258" i="1"/>
  <c r="AL259" i="1"/>
  <c r="AN259" i="1" s="1"/>
  <c r="AQ259" i="1" s="1"/>
  <c r="BR257" i="1"/>
  <c r="BV257" i="1"/>
  <c r="BF260" i="1"/>
  <c r="BG260" i="1"/>
  <c r="BC260" i="1"/>
  <c r="AA265" i="1"/>
  <c r="AW264" i="1"/>
  <c r="BS264" i="1" s="1"/>
  <c r="AX264" i="1"/>
  <c r="BJ264" i="1"/>
  <c r="BZ255" i="1"/>
  <c r="AR255" i="1"/>
  <c r="BU255" i="1"/>
  <c r="BQ255" i="1"/>
  <c r="AM257" i="1"/>
  <c r="AP256" i="1"/>
  <c r="AO256" i="1"/>
  <c r="BW256" i="1"/>
  <c r="AY263" i="1"/>
  <c r="BD263" i="1"/>
  <c r="AB264" i="1"/>
  <c r="AD264" i="1" s="1"/>
  <c r="AV265" i="1"/>
  <c r="AT266" i="1"/>
  <c r="V287" i="1" l="1"/>
  <c r="W286" i="1"/>
  <c r="X286" i="1"/>
  <c r="Y286" i="1" s="1"/>
  <c r="AC285" i="1"/>
  <c r="BK259" i="1"/>
  <c r="BX259" i="1"/>
  <c r="BN259" i="1"/>
  <c r="AL260" i="1"/>
  <c r="AN260" i="1" s="1"/>
  <c r="AQ260" i="1" s="1"/>
  <c r="T262" i="1"/>
  <c r="AJ261" i="1"/>
  <c r="BL258" i="1"/>
  <c r="BM258" i="1"/>
  <c r="BI258" i="1"/>
  <c r="BY257" i="1"/>
  <c r="BO257" i="1"/>
  <c r="BE259" i="1"/>
  <c r="BH259" i="1"/>
  <c r="BC261" i="1"/>
  <c r="BF261" i="1"/>
  <c r="AB265" i="1"/>
  <c r="AD265" i="1" s="1"/>
  <c r="BK261" i="1"/>
  <c r="BN261" i="1"/>
  <c r="BZ256" i="1"/>
  <c r="AR256" i="1"/>
  <c r="BU256" i="1"/>
  <c r="BQ256" i="1"/>
  <c r="AA266" i="1"/>
  <c r="AT267" i="1"/>
  <c r="AV266" i="1"/>
  <c r="AM258" i="1"/>
  <c r="AP257" i="1"/>
  <c r="AO257" i="1"/>
  <c r="BW257" i="1"/>
  <c r="BE260" i="1"/>
  <c r="BH260" i="1"/>
  <c r="BK260" i="1"/>
  <c r="BN260" i="1"/>
  <c r="AX265" i="1"/>
  <c r="AW265" i="1"/>
  <c r="BS265" i="1" s="1"/>
  <c r="BJ265" i="1"/>
  <c r="AY264" i="1"/>
  <c r="BD264" i="1"/>
  <c r="X287" i="1" l="1"/>
  <c r="Y287" i="1" s="1"/>
  <c r="AC286" i="1"/>
  <c r="Z286" i="1"/>
  <c r="V288" i="1"/>
  <c r="W287" i="1"/>
  <c r="Z287" i="1"/>
  <c r="BL259" i="1"/>
  <c r="BM259" i="1"/>
  <c r="BI259" i="1"/>
  <c r="T263" i="1"/>
  <c r="AJ262" i="1"/>
  <c r="BV259" i="1"/>
  <c r="BR259" i="1"/>
  <c r="BX260" i="1"/>
  <c r="BY258" i="1"/>
  <c r="BO258" i="1"/>
  <c r="AZ262" i="1"/>
  <c r="BB262" i="1" s="1"/>
  <c r="BF262" i="1" s="1"/>
  <c r="AL261" i="1"/>
  <c r="AN261" i="1" s="1"/>
  <c r="BH261" i="1"/>
  <c r="BE261" i="1"/>
  <c r="AA267" i="1"/>
  <c r="AY265" i="1"/>
  <c r="BD265" i="1"/>
  <c r="AB266" i="1"/>
  <c r="AD266" i="1" s="1"/>
  <c r="BR260" i="1"/>
  <c r="BV260" i="1"/>
  <c r="BL260" i="1"/>
  <c r="BM260" i="1"/>
  <c r="BO260" i="1" s="1"/>
  <c r="BZ257" i="1"/>
  <c r="AR257" i="1"/>
  <c r="BU257" i="1"/>
  <c r="BQ257" i="1"/>
  <c r="AP258" i="1"/>
  <c r="AM259" i="1"/>
  <c r="AO258" i="1"/>
  <c r="BW258" i="1"/>
  <c r="BJ266" i="1"/>
  <c r="AW266" i="1"/>
  <c r="BS266" i="1" s="1"/>
  <c r="AX266" i="1"/>
  <c r="BI260" i="1"/>
  <c r="AT268" i="1"/>
  <c r="AV267" i="1"/>
  <c r="V289" i="1" l="1"/>
  <c r="W288" i="1"/>
  <c r="X288" i="1"/>
  <c r="Y288" i="1"/>
  <c r="AC287" i="1"/>
  <c r="BG262" i="1"/>
  <c r="BK262" i="1" s="1"/>
  <c r="BC262" i="1"/>
  <c r="BE262" i="1" s="1"/>
  <c r="AQ261" i="1"/>
  <c r="BX261" i="1"/>
  <c r="AL262" i="1"/>
  <c r="T264" i="1"/>
  <c r="AJ263" i="1"/>
  <c r="AZ263" i="1"/>
  <c r="BB263" i="1" s="1"/>
  <c r="BY259" i="1"/>
  <c r="BO259" i="1"/>
  <c r="BI261" i="1"/>
  <c r="BL261" i="1"/>
  <c r="BM261" i="1"/>
  <c r="AT269" i="1"/>
  <c r="AV268" i="1"/>
  <c r="AP259" i="1"/>
  <c r="AM260" i="1"/>
  <c r="AO259" i="1"/>
  <c r="BW259" i="1"/>
  <c r="AB267" i="1"/>
  <c r="AD267" i="1" s="1"/>
  <c r="BD266" i="1"/>
  <c r="AY266" i="1"/>
  <c r="AR258" i="1"/>
  <c r="BZ258" i="1"/>
  <c r="BU258" i="1"/>
  <c r="BQ258" i="1"/>
  <c r="AA268" i="1"/>
  <c r="AX267" i="1"/>
  <c r="AW267" i="1"/>
  <c r="BS267" i="1" s="1"/>
  <c r="BJ267" i="1"/>
  <c r="BY260" i="1"/>
  <c r="X289" i="1" l="1"/>
  <c r="Y289" i="1" s="1"/>
  <c r="AC288" i="1"/>
  <c r="Z288" i="1"/>
  <c r="V290" i="1"/>
  <c r="W289" i="1"/>
  <c r="Z289" i="1"/>
  <c r="BH262" i="1"/>
  <c r="BI262" i="1" s="1"/>
  <c r="BN262" i="1"/>
  <c r="T265" i="1"/>
  <c r="AZ265" i="1" s="1"/>
  <c r="BB265" i="1" s="1"/>
  <c r="AJ264" i="1"/>
  <c r="AZ264" i="1"/>
  <c r="BB264" i="1" s="1"/>
  <c r="AN262" i="1"/>
  <c r="AL263" i="1"/>
  <c r="AN263" i="1" s="1"/>
  <c r="AQ263" i="1" s="1"/>
  <c r="BG263" i="1"/>
  <c r="BF263" i="1"/>
  <c r="BC263" i="1"/>
  <c r="BR261" i="1"/>
  <c r="BV261" i="1"/>
  <c r="BO261" i="1"/>
  <c r="BY261" i="1"/>
  <c r="AT270" i="1"/>
  <c r="AV269" i="1"/>
  <c r="AB268" i="1"/>
  <c r="AD268" i="1" s="1"/>
  <c r="AA269" i="1"/>
  <c r="AM261" i="1"/>
  <c r="AP260" i="1"/>
  <c r="AO260" i="1"/>
  <c r="BW260" i="1"/>
  <c r="AR259" i="1"/>
  <c r="BZ259" i="1"/>
  <c r="BU259" i="1"/>
  <c r="BQ259" i="1"/>
  <c r="BD267" i="1"/>
  <c r="AY267" i="1"/>
  <c r="BJ268" i="1"/>
  <c r="AW268" i="1"/>
  <c r="BS268" i="1" s="1"/>
  <c r="AX268" i="1"/>
  <c r="V291" i="1" l="1"/>
  <c r="W290" i="1"/>
  <c r="X290" i="1"/>
  <c r="Y290" i="1" s="1"/>
  <c r="AC289" i="1"/>
  <c r="BL262" i="1"/>
  <c r="BM262" i="1"/>
  <c r="BY262" i="1" s="1"/>
  <c r="AQ262" i="1"/>
  <c r="BX262" i="1"/>
  <c r="BE263" i="1"/>
  <c r="BH263" i="1"/>
  <c r="BG264" i="1"/>
  <c r="BF264" i="1"/>
  <c r="BC264" i="1"/>
  <c r="AL264" i="1"/>
  <c r="AN264" i="1" s="1"/>
  <c r="AQ264" i="1" s="1"/>
  <c r="BN263" i="1"/>
  <c r="BK263" i="1"/>
  <c r="BX263" i="1"/>
  <c r="T266" i="1"/>
  <c r="AJ265" i="1"/>
  <c r="AY268" i="1"/>
  <c r="BD268" i="1"/>
  <c r="BF265" i="1"/>
  <c r="BG265" i="1"/>
  <c r="BC265" i="1"/>
  <c r="AR260" i="1"/>
  <c r="BZ260" i="1"/>
  <c r="BQ260" i="1"/>
  <c r="BU260" i="1"/>
  <c r="AM262" i="1"/>
  <c r="AP261" i="1"/>
  <c r="AO261" i="1"/>
  <c r="BW261" i="1"/>
  <c r="AB269" i="1"/>
  <c r="AD269" i="1" s="1"/>
  <c r="AA270" i="1"/>
  <c r="AW269" i="1"/>
  <c r="BS269" i="1" s="1"/>
  <c r="AX269" i="1"/>
  <c r="BJ269" i="1"/>
  <c r="AV270" i="1"/>
  <c r="AT271" i="1"/>
  <c r="X291" i="1" l="1"/>
  <c r="Y291" i="1" s="1"/>
  <c r="AC290" i="1"/>
  <c r="Z290" i="1"/>
  <c r="V292" i="1"/>
  <c r="W291" i="1"/>
  <c r="Z291" i="1"/>
  <c r="BO262" i="1"/>
  <c r="AL265" i="1"/>
  <c r="AN265" i="1" s="1"/>
  <c r="AQ265" i="1" s="1"/>
  <c r="BH264" i="1"/>
  <c r="BE264" i="1"/>
  <c r="T267" i="1"/>
  <c r="AJ266" i="1"/>
  <c r="BN264" i="1"/>
  <c r="BX264" i="1"/>
  <c r="BK264" i="1"/>
  <c r="BM263" i="1"/>
  <c r="BL263" i="1"/>
  <c r="BI263" i="1"/>
  <c r="BR263" i="1"/>
  <c r="BV263" i="1"/>
  <c r="AZ266" i="1"/>
  <c r="BB266" i="1" s="1"/>
  <c r="BR262" i="1"/>
  <c r="BV262" i="1"/>
  <c r="AV271" i="1"/>
  <c r="AT272" i="1"/>
  <c r="BJ270" i="1"/>
  <c r="AW270" i="1"/>
  <c r="BS270" i="1" s="1"/>
  <c r="AX270" i="1"/>
  <c r="AY269" i="1"/>
  <c r="BD269" i="1"/>
  <c r="BE265" i="1"/>
  <c r="BH265" i="1"/>
  <c r="AR261" i="1"/>
  <c r="BZ261" i="1"/>
  <c r="BU261" i="1"/>
  <c r="BQ261" i="1"/>
  <c r="BN265" i="1"/>
  <c r="BK265" i="1"/>
  <c r="AP262" i="1"/>
  <c r="AM263" i="1"/>
  <c r="AO262" i="1"/>
  <c r="BW262" i="1"/>
  <c r="AB270" i="1"/>
  <c r="AD270" i="1" s="1"/>
  <c r="AA271" i="1"/>
  <c r="V293" i="1" l="1"/>
  <c r="W292" i="1"/>
  <c r="X292" i="1"/>
  <c r="Y292" i="1" s="1"/>
  <c r="AC291" i="1"/>
  <c r="BX265" i="1"/>
  <c r="BC266" i="1"/>
  <c r="BF266" i="1"/>
  <c r="BG266" i="1"/>
  <c r="BR264" i="1"/>
  <c r="BV264" i="1"/>
  <c r="AL266" i="1"/>
  <c r="T268" i="1"/>
  <c r="AJ267" i="1"/>
  <c r="AZ267" i="1"/>
  <c r="BB267" i="1" s="1"/>
  <c r="BM264" i="1"/>
  <c r="BO264" i="1" s="1"/>
  <c r="BL264" i="1"/>
  <c r="BI264" i="1"/>
  <c r="BO263" i="1"/>
  <c r="BY263" i="1"/>
  <c r="BV265" i="1"/>
  <c r="BR265" i="1"/>
  <c r="BL265" i="1"/>
  <c r="BM265" i="1"/>
  <c r="BO265" i="1" s="1"/>
  <c r="AA272" i="1"/>
  <c r="AV272" i="1"/>
  <c r="AT273" i="1"/>
  <c r="AM264" i="1"/>
  <c r="AP263" i="1"/>
  <c r="AO263" i="1"/>
  <c r="BW263" i="1"/>
  <c r="BJ271" i="1"/>
  <c r="AX271" i="1"/>
  <c r="AW271" i="1"/>
  <c r="BS271" i="1" s="1"/>
  <c r="BZ262" i="1"/>
  <c r="AR262" i="1"/>
  <c r="BQ262" i="1"/>
  <c r="BU262" i="1"/>
  <c r="BI265" i="1"/>
  <c r="AY270" i="1"/>
  <c r="BD270" i="1"/>
  <c r="AB271" i="1"/>
  <c r="AD271" i="1" s="1"/>
  <c r="X293" i="1" l="1"/>
  <c r="Y293" i="1" s="1"/>
  <c r="AC292" i="1"/>
  <c r="Z292" i="1"/>
  <c r="V294" i="1"/>
  <c r="Z293" i="1"/>
  <c r="W293" i="1"/>
  <c r="AN266" i="1"/>
  <c r="AQ266" i="1" s="1"/>
  <c r="BF267" i="1"/>
  <c r="BG267" i="1"/>
  <c r="BC267" i="1"/>
  <c r="BY264" i="1"/>
  <c r="BN266" i="1"/>
  <c r="BK266" i="1"/>
  <c r="AL267" i="1"/>
  <c r="AN267" i="1" s="1"/>
  <c r="AQ267" i="1" s="1"/>
  <c r="T269" i="1"/>
  <c r="AZ269" i="1" s="1"/>
  <c r="BB269" i="1" s="1"/>
  <c r="BF269" i="1" s="1"/>
  <c r="AJ268" i="1"/>
  <c r="AZ268" i="1"/>
  <c r="BB268" i="1" s="1"/>
  <c r="BE266" i="1"/>
  <c r="BH266" i="1"/>
  <c r="BY265" i="1"/>
  <c r="BD271" i="1"/>
  <c r="AY271" i="1"/>
  <c r="BZ263" i="1"/>
  <c r="AR263" i="1"/>
  <c r="BU263" i="1"/>
  <c r="BQ263" i="1"/>
  <c r="AP264" i="1"/>
  <c r="AM265" i="1"/>
  <c r="AO264" i="1"/>
  <c r="BW264" i="1"/>
  <c r="AT274" i="1"/>
  <c r="AV273" i="1"/>
  <c r="AW272" i="1"/>
  <c r="BS272" i="1" s="1"/>
  <c r="AX272" i="1"/>
  <c r="BJ272" i="1"/>
  <c r="AA273" i="1"/>
  <c r="AB272" i="1"/>
  <c r="AD272" i="1" s="1"/>
  <c r="V295" i="1" l="1"/>
  <c r="W294" i="1"/>
  <c r="X294" i="1"/>
  <c r="Y294" i="1" s="1"/>
  <c r="AC293" i="1"/>
  <c r="BG269" i="1"/>
  <c r="BN269" i="1" s="1"/>
  <c r="BX266" i="1"/>
  <c r="BC269" i="1"/>
  <c r="BE269" i="1" s="1"/>
  <c r="BV266" i="1"/>
  <c r="BR266" i="1"/>
  <c r="AL268" i="1"/>
  <c r="AN268" i="1" s="1"/>
  <c r="AQ268" i="1" s="1"/>
  <c r="T270" i="1"/>
  <c r="AJ269" i="1"/>
  <c r="BE267" i="1"/>
  <c r="BH267" i="1"/>
  <c r="BN267" i="1"/>
  <c r="BK267" i="1"/>
  <c r="BX267" i="1"/>
  <c r="BF268" i="1"/>
  <c r="BG268" i="1"/>
  <c r="BC268" i="1"/>
  <c r="BL266" i="1"/>
  <c r="BM266" i="1"/>
  <c r="BY266" i="1" s="1"/>
  <c r="BI266" i="1"/>
  <c r="AP265" i="1"/>
  <c r="AM266" i="1"/>
  <c r="AO265" i="1"/>
  <c r="BW265" i="1"/>
  <c r="AR264" i="1"/>
  <c r="BZ264" i="1"/>
  <c r="BQ264" i="1"/>
  <c r="BU264" i="1"/>
  <c r="AW273" i="1"/>
  <c r="BS273" i="1" s="1"/>
  <c r="AX273" i="1"/>
  <c r="BJ273" i="1"/>
  <c r="AB273" i="1"/>
  <c r="AD273" i="1" s="1"/>
  <c r="AT275" i="1"/>
  <c r="AV274" i="1"/>
  <c r="AA274" i="1"/>
  <c r="AY272" i="1"/>
  <c r="BD272" i="1"/>
  <c r="X295" i="1" l="1"/>
  <c r="Y295" i="1" s="1"/>
  <c r="AC294" i="1"/>
  <c r="Z294" i="1"/>
  <c r="V296" i="1"/>
  <c r="W295" i="1"/>
  <c r="Z295" i="1"/>
  <c r="BK269" i="1"/>
  <c r="AL269" i="1"/>
  <c r="AN269" i="1" s="1"/>
  <c r="BX269" i="1" s="1"/>
  <c r="BX268" i="1"/>
  <c r="BN268" i="1"/>
  <c r="BK268" i="1"/>
  <c r="T271" i="1"/>
  <c r="AJ270" i="1"/>
  <c r="AZ270" i="1"/>
  <c r="BB270" i="1" s="1"/>
  <c r="BE268" i="1"/>
  <c r="BH268" i="1"/>
  <c r="BI268" i="1" s="1"/>
  <c r="BV267" i="1"/>
  <c r="BR267" i="1"/>
  <c r="BM267" i="1"/>
  <c r="BL267" i="1"/>
  <c r="BO266" i="1"/>
  <c r="BH269" i="1"/>
  <c r="BM269" i="1" s="1"/>
  <c r="BY269" i="1" s="1"/>
  <c r="BI267" i="1"/>
  <c r="AM267" i="1"/>
  <c r="AP266" i="1"/>
  <c r="AO266" i="1"/>
  <c r="BW266" i="1"/>
  <c r="BZ265" i="1"/>
  <c r="AR265" i="1"/>
  <c r="BU265" i="1"/>
  <c r="BQ265" i="1"/>
  <c r="BJ274" i="1"/>
  <c r="AW274" i="1"/>
  <c r="BS274" i="1" s="1"/>
  <c r="AX274" i="1"/>
  <c r="AT276" i="1"/>
  <c r="AV275" i="1"/>
  <c r="AB274" i="1"/>
  <c r="AD274" i="1" s="1"/>
  <c r="AA275" i="1"/>
  <c r="BD273" i="1"/>
  <c r="AY273" i="1"/>
  <c r="V297" i="1" l="1"/>
  <c r="W296" i="1"/>
  <c r="X296" i="1"/>
  <c r="Y296" i="1" s="1"/>
  <c r="AC295" i="1"/>
  <c r="BI269" i="1"/>
  <c r="BL269" i="1"/>
  <c r="AQ269" i="1"/>
  <c r="BV269" i="1" s="1"/>
  <c r="AL270" i="1"/>
  <c r="AN270" i="1" s="1"/>
  <c r="AQ270" i="1" s="1"/>
  <c r="BO267" i="1"/>
  <c r="BY267" i="1"/>
  <c r="T272" i="1"/>
  <c r="AZ271" i="1"/>
  <c r="BB271" i="1" s="1"/>
  <c r="AJ271" i="1"/>
  <c r="BV268" i="1"/>
  <c r="BR268" i="1"/>
  <c r="BM268" i="1"/>
  <c r="BY268" i="1" s="1"/>
  <c r="BL268" i="1"/>
  <c r="BG270" i="1"/>
  <c r="BF270" i="1"/>
  <c r="BC270" i="1"/>
  <c r="BO269" i="1"/>
  <c r="AA276" i="1"/>
  <c r="BJ275" i="1"/>
  <c r="AX275" i="1"/>
  <c r="AW275" i="1"/>
  <c r="BS275" i="1" s="1"/>
  <c r="AV276" i="1"/>
  <c r="AT277" i="1"/>
  <c r="AB275" i="1"/>
  <c r="AD275" i="1" s="1"/>
  <c r="AY274" i="1"/>
  <c r="BD274" i="1"/>
  <c r="AR266" i="1"/>
  <c r="BZ266" i="1"/>
  <c r="BU266" i="1"/>
  <c r="BQ266" i="1"/>
  <c r="AM268" i="1"/>
  <c r="AP267" i="1"/>
  <c r="AO267" i="1"/>
  <c r="BW267" i="1"/>
  <c r="X297" i="1" l="1"/>
  <c r="Y297" i="1" s="1"/>
  <c r="AC296" i="1"/>
  <c r="Z296" i="1"/>
  <c r="V298" i="1"/>
  <c r="W297" i="1"/>
  <c r="Z297" i="1"/>
  <c r="BR269" i="1"/>
  <c r="AL271" i="1"/>
  <c r="AN271" i="1" s="1"/>
  <c r="AQ271" i="1" s="1"/>
  <c r="T273" i="1"/>
  <c r="AZ272" i="1"/>
  <c r="BB272" i="1" s="1"/>
  <c r="AJ272" i="1"/>
  <c r="BK270" i="1"/>
  <c r="BX270" i="1"/>
  <c r="BN270" i="1"/>
  <c r="BO268" i="1"/>
  <c r="BC271" i="1"/>
  <c r="BG271" i="1"/>
  <c r="BF271" i="1"/>
  <c r="BE270" i="1"/>
  <c r="BH270" i="1"/>
  <c r="AV277" i="1"/>
  <c r="AT278" i="1"/>
  <c r="AA277" i="1"/>
  <c r="AP268" i="1"/>
  <c r="AM269" i="1"/>
  <c r="AO268" i="1"/>
  <c r="BW268" i="1"/>
  <c r="AX276" i="1"/>
  <c r="BJ276" i="1"/>
  <c r="AW276" i="1"/>
  <c r="BS276" i="1" s="1"/>
  <c r="AB276" i="1"/>
  <c r="AD276" i="1" s="1"/>
  <c r="AR267" i="1"/>
  <c r="BZ267" i="1"/>
  <c r="BQ267" i="1"/>
  <c r="BU267" i="1"/>
  <c r="AZ273" i="1"/>
  <c r="BB273" i="1" s="1"/>
  <c r="AY275" i="1"/>
  <c r="BD275" i="1"/>
  <c r="V299" i="1" l="1"/>
  <c r="W298" i="1"/>
  <c r="X298" i="1"/>
  <c r="Y298" i="1"/>
  <c r="AC297" i="1"/>
  <c r="BL270" i="1"/>
  <c r="BM270" i="1"/>
  <c r="AL272" i="1"/>
  <c r="AN272" i="1" s="1"/>
  <c r="AQ272" i="1" s="1"/>
  <c r="BC272" i="1"/>
  <c r="BF272" i="1"/>
  <c r="BG272" i="1"/>
  <c r="BN271" i="1"/>
  <c r="BV271" i="1" s="1"/>
  <c r="BK271" i="1"/>
  <c r="T274" i="1"/>
  <c r="AJ273" i="1"/>
  <c r="BI270" i="1"/>
  <c r="BX271" i="1"/>
  <c r="BH271" i="1"/>
  <c r="BE271" i="1"/>
  <c r="BV270" i="1"/>
  <c r="BR270" i="1"/>
  <c r="AY276" i="1"/>
  <c r="BD276" i="1"/>
  <c r="AA278" i="1"/>
  <c r="AB277" i="1"/>
  <c r="AD277" i="1" s="1"/>
  <c r="BF273" i="1"/>
  <c r="BG273" i="1"/>
  <c r="BC273" i="1"/>
  <c r="AT279" i="1"/>
  <c r="AV278" i="1"/>
  <c r="BJ277" i="1"/>
  <c r="AX277" i="1"/>
  <c r="AW277" i="1"/>
  <c r="BS277" i="1" s="1"/>
  <c r="AM270" i="1"/>
  <c r="AP269" i="1"/>
  <c r="AO269" i="1"/>
  <c r="BW269" i="1"/>
  <c r="AR268" i="1"/>
  <c r="BZ268" i="1"/>
  <c r="BU268" i="1"/>
  <c r="BQ268" i="1"/>
  <c r="X299" i="1" l="1"/>
  <c r="Y299" i="1" s="1"/>
  <c r="AC298" i="1"/>
  <c r="Z298" i="1"/>
  <c r="V300" i="1"/>
  <c r="W299" i="1"/>
  <c r="BR271" i="1"/>
  <c r="BI271" i="1"/>
  <c r="BM271" i="1"/>
  <c r="BL271" i="1"/>
  <c r="BE272" i="1"/>
  <c r="BH272" i="1"/>
  <c r="AL273" i="1"/>
  <c r="T275" i="1"/>
  <c r="AJ274" i="1"/>
  <c r="AZ274" i="1"/>
  <c r="BB274" i="1" s="1"/>
  <c r="BO270" i="1"/>
  <c r="BY270" i="1"/>
  <c r="BN272" i="1"/>
  <c r="BK272" i="1"/>
  <c r="BX272" i="1"/>
  <c r="BJ278" i="1"/>
  <c r="AW278" i="1"/>
  <c r="BS278" i="1" s="1"/>
  <c r="AX278" i="1"/>
  <c r="BE273" i="1"/>
  <c r="BH273" i="1"/>
  <c r="BI273" i="1" s="1"/>
  <c r="AV279" i="1"/>
  <c r="AT280" i="1"/>
  <c r="BK273" i="1"/>
  <c r="BN273" i="1"/>
  <c r="AA279" i="1"/>
  <c r="AB278" i="1"/>
  <c r="AD278" i="1" s="1"/>
  <c r="AR269" i="1"/>
  <c r="BZ269" i="1"/>
  <c r="BU269" i="1"/>
  <c r="BQ269" i="1"/>
  <c r="AP270" i="1"/>
  <c r="AM271" i="1"/>
  <c r="AO270" i="1"/>
  <c r="BW270" i="1"/>
  <c r="BD277" i="1"/>
  <c r="AY277" i="1"/>
  <c r="Z299" i="1" l="1"/>
  <c r="V301" i="1"/>
  <c r="W300" i="1"/>
  <c r="X300" i="1"/>
  <c r="Y300" i="1" s="1"/>
  <c r="AC299" i="1"/>
  <c r="AN273" i="1"/>
  <c r="BM272" i="1"/>
  <c r="BO272" i="1" s="1"/>
  <c r="BI272" i="1"/>
  <c r="BL272" i="1"/>
  <c r="BG274" i="1"/>
  <c r="BF274" i="1"/>
  <c r="BC274" i="1"/>
  <c r="BR272" i="1"/>
  <c r="BV272" i="1"/>
  <c r="AL274" i="1"/>
  <c r="AN274" i="1" s="1"/>
  <c r="AQ274" i="1" s="1"/>
  <c r="BO271" i="1"/>
  <c r="BY271" i="1"/>
  <c r="T276" i="1"/>
  <c r="AZ276" i="1" s="1"/>
  <c r="BB276" i="1" s="1"/>
  <c r="AJ275" i="1"/>
  <c r="AZ275" i="1"/>
  <c r="BB275" i="1" s="1"/>
  <c r="AB279" i="1"/>
  <c r="AD279" i="1" s="1"/>
  <c r="AA280" i="1"/>
  <c r="BL273" i="1"/>
  <c r="BM273" i="1"/>
  <c r="BO273" i="1" s="1"/>
  <c r="AY278" i="1"/>
  <c r="BD278" i="1"/>
  <c r="AM272" i="1"/>
  <c r="AP271" i="1"/>
  <c r="BW271" i="1"/>
  <c r="AO271" i="1"/>
  <c r="AR270" i="1"/>
  <c r="BZ270" i="1"/>
  <c r="BQ270" i="1"/>
  <c r="BU270" i="1"/>
  <c r="AT281" i="1"/>
  <c r="AV280" i="1"/>
  <c r="AX279" i="1"/>
  <c r="AW279" i="1"/>
  <c r="BS279" i="1" s="1"/>
  <c r="BJ279" i="1"/>
  <c r="X301" i="1" l="1"/>
  <c r="Y301" i="1" s="1"/>
  <c r="AC300" i="1"/>
  <c r="Z300" i="1"/>
  <c r="V302" i="1"/>
  <c r="W301" i="1"/>
  <c r="BY272" i="1"/>
  <c r="BF276" i="1"/>
  <c r="BC276" i="1"/>
  <c r="BE276" i="1" s="1"/>
  <c r="BG276" i="1"/>
  <c r="BK276" i="1" s="1"/>
  <c r="BX274" i="1"/>
  <c r="BN274" i="1"/>
  <c r="BK274" i="1"/>
  <c r="BC275" i="1"/>
  <c r="BG275" i="1"/>
  <c r="BF275" i="1"/>
  <c r="BY273" i="1"/>
  <c r="AL275" i="1"/>
  <c r="AN275" i="1" s="1"/>
  <c r="AQ275" i="1" s="1"/>
  <c r="T277" i="1"/>
  <c r="AJ276" i="1"/>
  <c r="BE274" i="1"/>
  <c r="BH274" i="1"/>
  <c r="BI274" i="1" s="1"/>
  <c r="AQ273" i="1"/>
  <c r="BX273" i="1"/>
  <c r="AA281" i="1"/>
  <c r="AB280" i="1"/>
  <c r="AD280" i="1" s="1"/>
  <c r="BJ280" i="1"/>
  <c r="AX280" i="1"/>
  <c r="AW280" i="1"/>
  <c r="BS280" i="1" s="1"/>
  <c r="AT282" i="1"/>
  <c r="AV281" i="1"/>
  <c r="BQ271" i="1"/>
  <c r="BZ271" i="1"/>
  <c r="AR271" i="1"/>
  <c r="BU271" i="1"/>
  <c r="AM273" i="1"/>
  <c r="AP272" i="1"/>
  <c r="AO272" i="1"/>
  <c r="BW272" i="1"/>
  <c r="AY279" i="1"/>
  <c r="BD279" i="1"/>
  <c r="Z301" i="1" l="1"/>
  <c r="V303" i="1"/>
  <c r="W302" i="1"/>
  <c r="X302" i="1"/>
  <c r="Y302" i="1"/>
  <c r="AC301" i="1"/>
  <c r="BH276" i="1"/>
  <c r="BL276" i="1" s="1"/>
  <c r="T278" i="1"/>
  <c r="AZ278" i="1" s="1"/>
  <c r="BB278" i="1" s="1"/>
  <c r="AJ277" i="1"/>
  <c r="AZ277" i="1"/>
  <c r="BB277" i="1" s="1"/>
  <c r="BE275" i="1"/>
  <c r="BH275" i="1"/>
  <c r="BR274" i="1"/>
  <c r="BV274" i="1"/>
  <c r="BR273" i="1"/>
  <c r="BV273" i="1"/>
  <c r="BL274" i="1"/>
  <c r="BM274" i="1"/>
  <c r="BN276" i="1"/>
  <c r="AL276" i="1"/>
  <c r="BN275" i="1"/>
  <c r="BX275" i="1"/>
  <c r="BK275" i="1"/>
  <c r="AY280" i="1"/>
  <c r="BD280" i="1"/>
  <c r="BZ272" i="1"/>
  <c r="AR272" i="1"/>
  <c r="BU272" i="1"/>
  <c r="BQ272" i="1"/>
  <c r="AX281" i="1"/>
  <c r="BJ281" i="1"/>
  <c r="AW281" i="1"/>
  <c r="BS281" i="1" s="1"/>
  <c r="AB281" i="1"/>
  <c r="AD281" i="1" s="1"/>
  <c r="AM274" i="1"/>
  <c r="AP273" i="1"/>
  <c r="AO273" i="1"/>
  <c r="BW273" i="1"/>
  <c r="AT283" i="1"/>
  <c r="AV282" i="1"/>
  <c r="AA282" i="1"/>
  <c r="X303" i="1" l="1"/>
  <c r="Y303" i="1" s="1"/>
  <c r="AC302" i="1"/>
  <c r="Z302" i="1"/>
  <c r="V304" i="1"/>
  <c r="W303" i="1"/>
  <c r="BM276" i="1"/>
  <c r="BO276" i="1" s="1"/>
  <c r="BI276" i="1"/>
  <c r="BI275" i="1"/>
  <c r="BL275" i="1"/>
  <c r="BM275" i="1"/>
  <c r="AN276" i="1"/>
  <c r="BC277" i="1"/>
  <c r="BF277" i="1"/>
  <c r="BG277" i="1"/>
  <c r="AL277" i="1"/>
  <c r="AN277" i="1" s="1"/>
  <c r="T279" i="1"/>
  <c r="AJ278" i="1"/>
  <c r="BO274" i="1"/>
  <c r="BY274" i="1"/>
  <c r="BR275" i="1"/>
  <c r="BV275" i="1"/>
  <c r="BG278" i="1"/>
  <c r="BF278" i="1"/>
  <c r="BC278" i="1"/>
  <c r="AB282" i="1"/>
  <c r="AD282" i="1" s="1"/>
  <c r="AA283" i="1"/>
  <c r="BZ273" i="1"/>
  <c r="AR273" i="1"/>
  <c r="BQ273" i="1"/>
  <c r="BU273" i="1"/>
  <c r="BD281" i="1"/>
  <c r="AY281" i="1"/>
  <c r="BJ282" i="1"/>
  <c r="AW282" i="1"/>
  <c r="BS282" i="1" s="1"/>
  <c r="AX282" i="1"/>
  <c r="AP274" i="1"/>
  <c r="AM275" i="1"/>
  <c r="AO274" i="1"/>
  <c r="BW274" i="1"/>
  <c r="AV283" i="1"/>
  <c r="AT284" i="1"/>
  <c r="Z303" i="1" l="1"/>
  <c r="V305" i="1"/>
  <c r="W304" i="1"/>
  <c r="X304" i="1"/>
  <c r="Y304" i="1" s="1"/>
  <c r="AC303" i="1"/>
  <c r="BY276" i="1"/>
  <c r="BE277" i="1"/>
  <c r="BH277" i="1"/>
  <c r="BI277" i="1" s="1"/>
  <c r="BX277" i="1"/>
  <c r="AQ277" i="1"/>
  <c r="AQ276" i="1"/>
  <c r="BX276" i="1"/>
  <c r="AL278" i="1"/>
  <c r="AN278" i="1" s="1"/>
  <c r="AQ278" i="1" s="1"/>
  <c r="T280" i="1"/>
  <c r="AZ280" i="1" s="1"/>
  <c r="BB280" i="1" s="1"/>
  <c r="AJ279" i="1"/>
  <c r="BY275" i="1"/>
  <c r="BO275" i="1"/>
  <c r="BK277" i="1"/>
  <c r="BN277" i="1"/>
  <c r="AZ279" i="1"/>
  <c r="BB279" i="1" s="1"/>
  <c r="BF279" i="1" s="1"/>
  <c r="BE278" i="1"/>
  <c r="BH278" i="1"/>
  <c r="BK278" i="1"/>
  <c r="BN278" i="1"/>
  <c r="AM276" i="1"/>
  <c r="AP275" i="1"/>
  <c r="AO275" i="1"/>
  <c r="BW275" i="1"/>
  <c r="BZ274" i="1"/>
  <c r="AR274" i="1"/>
  <c r="BU274" i="1"/>
  <c r="BQ274" i="1"/>
  <c r="AY282" i="1"/>
  <c r="BD282" i="1"/>
  <c r="AV284" i="1"/>
  <c r="AT285" i="1"/>
  <c r="AX283" i="1"/>
  <c r="BJ283" i="1"/>
  <c r="AW283" i="1"/>
  <c r="BS283" i="1" s="1"/>
  <c r="AB283" i="1"/>
  <c r="AD283" i="1" s="1"/>
  <c r="AA284" i="1"/>
  <c r="X305" i="1" l="1"/>
  <c r="Y305" i="1" s="1"/>
  <c r="AC304" i="1"/>
  <c r="Z304" i="1"/>
  <c r="V306" i="1"/>
  <c r="W305" i="1"/>
  <c r="BG279" i="1"/>
  <c r="BK279" i="1" s="1"/>
  <c r="BC279" i="1"/>
  <c r="BH279" i="1" s="1"/>
  <c r="BX278" i="1"/>
  <c r="BC280" i="1"/>
  <c r="BE280" i="1" s="1"/>
  <c r="BG280" i="1"/>
  <c r="BK280" i="1" s="1"/>
  <c r="BF280" i="1"/>
  <c r="BV277" i="1"/>
  <c r="BR276" i="1"/>
  <c r="BV276" i="1"/>
  <c r="BR277" i="1"/>
  <c r="AL279" i="1"/>
  <c r="AN279" i="1" s="1"/>
  <c r="AQ279" i="1" s="1"/>
  <c r="T281" i="1"/>
  <c r="AJ280" i="1"/>
  <c r="BM277" i="1"/>
  <c r="BO277" i="1" s="1"/>
  <c r="BL277" i="1"/>
  <c r="BR278" i="1"/>
  <c r="BV278" i="1"/>
  <c r="BI278" i="1"/>
  <c r="BL278" i="1"/>
  <c r="BM278" i="1"/>
  <c r="AV285" i="1"/>
  <c r="AT286" i="1"/>
  <c r="BZ275" i="1"/>
  <c r="AR275" i="1"/>
  <c r="BQ275" i="1"/>
  <c r="BU275" i="1"/>
  <c r="AP276" i="1"/>
  <c r="AM277" i="1"/>
  <c r="AO276" i="1"/>
  <c r="BW276" i="1"/>
  <c r="AA285" i="1"/>
  <c r="AB284" i="1"/>
  <c r="AD284" i="1" s="1"/>
  <c r="AY283" i="1"/>
  <c r="BD283" i="1"/>
  <c r="AW284" i="1"/>
  <c r="BS284" i="1" s="1"/>
  <c r="BJ284" i="1"/>
  <c r="AX284" i="1"/>
  <c r="Z305" i="1" l="1"/>
  <c r="V307" i="1"/>
  <c r="W306" i="1"/>
  <c r="X306" i="1"/>
  <c r="Y306" i="1"/>
  <c r="AC305" i="1"/>
  <c r="BE279" i="1"/>
  <c r="BN279" i="1"/>
  <c r="BV279" i="1" s="1"/>
  <c r="BH280" i="1"/>
  <c r="BI280" i="1" s="1"/>
  <c r="BN280" i="1"/>
  <c r="BX279" i="1"/>
  <c r="AL280" i="1"/>
  <c r="AN280" i="1" s="1"/>
  <c r="T282" i="1"/>
  <c r="AJ281" i="1"/>
  <c r="AZ281" i="1"/>
  <c r="BB281" i="1" s="1"/>
  <c r="BY277" i="1"/>
  <c r="BY278" i="1"/>
  <c r="BO278" i="1"/>
  <c r="BL279" i="1"/>
  <c r="BM279" i="1"/>
  <c r="BI279" i="1"/>
  <c r="AA286" i="1"/>
  <c r="AB285" i="1"/>
  <c r="AD285" i="1" s="1"/>
  <c r="BD284" i="1"/>
  <c r="AY284" i="1"/>
  <c r="AM278" i="1"/>
  <c r="AP277" i="1"/>
  <c r="AO277" i="1"/>
  <c r="BW277" i="1"/>
  <c r="AT287" i="1"/>
  <c r="AV286" i="1"/>
  <c r="AR276" i="1"/>
  <c r="BZ276" i="1"/>
  <c r="BQ276" i="1"/>
  <c r="BU276" i="1"/>
  <c r="AX285" i="1"/>
  <c r="BJ285" i="1"/>
  <c r="AW285" i="1"/>
  <c r="BS285" i="1" s="1"/>
  <c r="X307" i="1" l="1"/>
  <c r="Y307" i="1" s="1"/>
  <c r="AC306" i="1"/>
  <c r="Z306" i="1"/>
  <c r="V308" i="1"/>
  <c r="W307" i="1"/>
  <c r="Z307" i="1"/>
  <c r="BR279" i="1"/>
  <c r="BY279" i="1"/>
  <c r="BM280" i="1"/>
  <c r="BO280" i="1" s="1"/>
  <c r="BL280" i="1"/>
  <c r="BO279" i="1"/>
  <c r="BC281" i="1"/>
  <c r="BF281" i="1"/>
  <c r="BG281" i="1"/>
  <c r="AL281" i="1"/>
  <c r="AN281" i="1" s="1"/>
  <c r="AQ281" i="1" s="1"/>
  <c r="T283" i="1"/>
  <c r="AJ282" i="1"/>
  <c r="AZ282" i="1"/>
  <c r="BB282" i="1" s="1"/>
  <c r="BG282" i="1" s="1"/>
  <c r="AQ280" i="1"/>
  <c r="BX280" i="1"/>
  <c r="BD285" i="1"/>
  <c r="AY285" i="1"/>
  <c r="AT288" i="1"/>
  <c r="AV287" i="1"/>
  <c r="AB286" i="1"/>
  <c r="AD286" i="1" s="1"/>
  <c r="BZ277" i="1"/>
  <c r="BQ277" i="1"/>
  <c r="BU277" i="1"/>
  <c r="AR277" i="1"/>
  <c r="AA287" i="1"/>
  <c r="AW286" i="1"/>
  <c r="BS286" i="1" s="1"/>
  <c r="AX286" i="1"/>
  <c r="BJ286" i="1"/>
  <c r="AP278" i="1"/>
  <c r="AM279" i="1"/>
  <c r="AO278" i="1"/>
  <c r="BW278" i="1"/>
  <c r="V309" i="1" l="1"/>
  <c r="W308" i="1"/>
  <c r="X308" i="1"/>
  <c r="Y308" i="1"/>
  <c r="AC307" i="1"/>
  <c r="BY280" i="1"/>
  <c r="T284" i="1"/>
  <c r="AZ284" i="1" s="1"/>
  <c r="BB284" i="1" s="1"/>
  <c r="AJ283" i="1"/>
  <c r="BK281" i="1"/>
  <c r="BN281" i="1"/>
  <c r="BX281" i="1"/>
  <c r="BR280" i="1"/>
  <c r="BV280" i="1"/>
  <c r="AZ283" i="1"/>
  <c r="BB283" i="1" s="1"/>
  <c r="BF282" i="1"/>
  <c r="BC282" i="1"/>
  <c r="BE282" i="1" s="1"/>
  <c r="BE281" i="1"/>
  <c r="BH281" i="1"/>
  <c r="BI281" i="1" s="1"/>
  <c r="AL282" i="1"/>
  <c r="AN282" i="1" s="1"/>
  <c r="AQ282" i="1" s="1"/>
  <c r="BN282" i="1"/>
  <c r="BK282" i="1"/>
  <c r="AY286" i="1"/>
  <c r="BD286" i="1"/>
  <c r="AB287" i="1"/>
  <c r="AD287" i="1" s="1"/>
  <c r="AW287" i="1"/>
  <c r="BS287" i="1" s="1"/>
  <c r="BJ287" i="1"/>
  <c r="AX287" i="1"/>
  <c r="AP279" i="1"/>
  <c r="AM280" i="1"/>
  <c r="BW279" i="1"/>
  <c r="AO279" i="1"/>
  <c r="AT289" i="1"/>
  <c r="AV288" i="1"/>
  <c r="BZ278" i="1"/>
  <c r="AR278" i="1"/>
  <c r="BU278" i="1"/>
  <c r="BQ278" i="1"/>
  <c r="AA288" i="1"/>
  <c r="X309" i="1" l="1"/>
  <c r="Y309" i="1" s="1"/>
  <c r="AC308" i="1"/>
  <c r="Z308" i="1"/>
  <c r="V310" i="1"/>
  <c r="W309" i="1"/>
  <c r="BH282" i="1"/>
  <c r="BI282" i="1" s="1"/>
  <c r="BG284" i="1"/>
  <c r="BN284" i="1" s="1"/>
  <c r="BG283" i="1"/>
  <c r="BN283" i="1" s="1"/>
  <c r="BC283" i="1"/>
  <c r="BH283" i="1" s="1"/>
  <c r="BF283" i="1"/>
  <c r="BV281" i="1"/>
  <c r="BR281" i="1"/>
  <c r="BM281" i="1"/>
  <c r="BO281" i="1" s="1"/>
  <c r="BL281" i="1"/>
  <c r="BV282" i="1"/>
  <c r="BR282" i="1"/>
  <c r="BX282" i="1"/>
  <c r="AL283" i="1"/>
  <c r="AN283" i="1" s="1"/>
  <c r="AQ283" i="1" s="1"/>
  <c r="T285" i="1"/>
  <c r="AJ284" i="1"/>
  <c r="BF284" i="1"/>
  <c r="BC284" i="1"/>
  <c r="AT290" i="1"/>
  <c r="AV289" i="1"/>
  <c r="AW288" i="1"/>
  <c r="BS288" i="1" s="1"/>
  <c r="BJ288" i="1"/>
  <c r="AX288" i="1"/>
  <c r="AB288" i="1"/>
  <c r="AD288" i="1" s="1"/>
  <c r="AP280" i="1"/>
  <c r="AM281" i="1"/>
  <c r="AO280" i="1"/>
  <c r="BW280" i="1"/>
  <c r="BD287" i="1"/>
  <c r="AY287" i="1"/>
  <c r="AA289" i="1"/>
  <c r="AR279" i="1"/>
  <c r="BZ279" i="1"/>
  <c r="BQ279" i="1"/>
  <c r="BU279" i="1"/>
  <c r="Z309" i="1" l="1"/>
  <c r="V311" i="1"/>
  <c r="W310" i="1"/>
  <c r="X310" i="1"/>
  <c r="Y310" i="1"/>
  <c r="AC309" i="1"/>
  <c r="BM282" i="1"/>
  <c r="BO282" i="1" s="1"/>
  <c r="BL282" i="1"/>
  <c r="BE283" i="1"/>
  <c r="BK284" i="1"/>
  <c r="BK283" i="1"/>
  <c r="BY281" i="1"/>
  <c r="AL284" i="1"/>
  <c r="AN284" i="1" s="1"/>
  <c r="T286" i="1"/>
  <c r="AJ285" i="1"/>
  <c r="AZ285" i="1"/>
  <c r="BB285" i="1" s="1"/>
  <c r="BX283" i="1"/>
  <c r="BH284" i="1"/>
  <c r="BE284" i="1"/>
  <c r="BI283" i="1"/>
  <c r="BL283" i="1"/>
  <c r="BM283" i="1"/>
  <c r="BO283" i="1" s="1"/>
  <c r="AX289" i="1"/>
  <c r="AW289" i="1"/>
  <c r="BS289" i="1" s="1"/>
  <c r="BJ289" i="1"/>
  <c r="AA290" i="1"/>
  <c r="BD288" i="1"/>
  <c r="AY288" i="1"/>
  <c r="AT291" i="1"/>
  <c r="AV290" i="1"/>
  <c r="AB289" i="1"/>
  <c r="AD289" i="1" s="1"/>
  <c r="AM282" i="1"/>
  <c r="AP281" i="1"/>
  <c r="AO281" i="1"/>
  <c r="BW281" i="1"/>
  <c r="BV283" i="1"/>
  <c r="BR283" i="1"/>
  <c r="AR280" i="1"/>
  <c r="BZ280" i="1"/>
  <c r="BU280" i="1"/>
  <c r="BQ280" i="1"/>
  <c r="X311" i="1" l="1"/>
  <c r="Y311" i="1" s="1"/>
  <c r="AC310" i="1"/>
  <c r="Z310" i="1"/>
  <c r="V312" i="1"/>
  <c r="W311" i="1"/>
  <c r="BY282" i="1"/>
  <c r="AL285" i="1"/>
  <c r="AN285" i="1" s="1"/>
  <c r="AQ285" i="1" s="1"/>
  <c r="BC285" i="1"/>
  <c r="BE285" i="1" s="1"/>
  <c r="T287" i="1"/>
  <c r="AZ287" i="1" s="1"/>
  <c r="BB287" i="1" s="1"/>
  <c r="AJ286" i="1"/>
  <c r="AZ286" i="1"/>
  <c r="BB286" i="1" s="1"/>
  <c r="AQ284" i="1"/>
  <c r="BX284" i="1"/>
  <c r="BG285" i="1"/>
  <c r="BK285" i="1" s="1"/>
  <c r="BF285" i="1"/>
  <c r="BH285" i="1"/>
  <c r="BL284" i="1"/>
  <c r="BM284" i="1"/>
  <c r="BI284" i="1"/>
  <c r="AB290" i="1"/>
  <c r="AD290" i="1" s="1"/>
  <c r="AW290" i="1"/>
  <c r="BS290" i="1" s="1"/>
  <c r="BJ290" i="1"/>
  <c r="AX290" i="1"/>
  <c r="BY283" i="1"/>
  <c r="AT292" i="1"/>
  <c r="AV291" i="1"/>
  <c r="BZ281" i="1"/>
  <c r="AR281" i="1"/>
  <c r="BU281" i="1"/>
  <c r="BQ281" i="1"/>
  <c r="AM283" i="1"/>
  <c r="AP282" i="1"/>
  <c r="AO282" i="1"/>
  <c r="BW282" i="1"/>
  <c r="AA291" i="1"/>
  <c r="BD289" i="1"/>
  <c r="AY289" i="1"/>
  <c r="Z311" i="1" l="1"/>
  <c r="V313" i="1"/>
  <c r="W312" i="1"/>
  <c r="X312" i="1"/>
  <c r="Y312" i="1"/>
  <c r="AC311" i="1"/>
  <c r="BN285" i="1"/>
  <c r="BR285" i="1" s="1"/>
  <c r="BX285" i="1"/>
  <c r="BC286" i="1"/>
  <c r="BF286" i="1"/>
  <c r="AL286" i="1"/>
  <c r="AN286" i="1" s="1"/>
  <c r="AQ286" i="1" s="1"/>
  <c r="T288" i="1"/>
  <c r="AZ288" i="1" s="1"/>
  <c r="BB288" i="1" s="1"/>
  <c r="AJ287" i="1"/>
  <c r="BV284" i="1"/>
  <c r="BR284" i="1"/>
  <c r="BG286" i="1"/>
  <c r="BI285" i="1"/>
  <c r="BL285" i="1"/>
  <c r="BM285" i="1"/>
  <c r="BC287" i="1"/>
  <c r="BG287" i="1"/>
  <c r="BF287" i="1"/>
  <c r="BO284" i="1"/>
  <c r="BY284" i="1"/>
  <c r="AW291" i="1"/>
  <c r="BS291" i="1" s="1"/>
  <c r="BJ291" i="1"/>
  <c r="AX291" i="1"/>
  <c r="AT293" i="1"/>
  <c r="AV292" i="1"/>
  <c r="AR282" i="1"/>
  <c r="BZ282" i="1"/>
  <c r="BU282" i="1"/>
  <c r="BQ282" i="1"/>
  <c r="AA292" i="1"/>
  <c r="AM284" i="1"/>
  <c r="AP283" i="1"/>
  <c r="AO283" i="1"/>
  <c r="BW283" i="1"/>
  <c r="AY290" i="1"/>
  <c r="BD290" i="1"/>
  <c r="AB291" i="1"/>
  <c r="AD291" i="1" s="1"/>
  <c r="X313" i="1" l="1"/>
  <c r="Y313" i="1" s="1"/>
  <c r="AC312" i="1"/>
  <c r="Z312" i="1"/>
  <c r="V314" i="1"/>
  <c r="W313" i="1"/>
  <c r="BV285" i="1"/>
  <c r="AL287" i="1"/>
  <c r="AN287" i="1" s="1"/>
  <c r="AQ287" i="1" s="1"/>
  <c r="T289" i="1"/>
  <c r="AZ289" i="1" s="1"/>
  <c r="BB289" i="1" s="1"/>
  <c r="AJ288" i="1"/>
  <c r="BN286" i="1"/>
  <c r="BK286" i="1"/>
  <c r="BX286" i="1"/>
  <c r="BE286" i="1"/>
  <c r="BH286" i="1"/>
  <c r="BO285" i="1"/>
  <c r="BY285" i="1"/>
  <c r="BK287" i="1"/>
  <c r="BN287" i="1"/>
  <c r="BE287" i="1"/>
  <c r="BH287" i="1"/>
  <c r="BD291" i="1"/>
  <c r="AY291" i="1"/>
  <c r="AB292" i="1"/>
  <c r="AD292" i="1" s="1"/>
  <c r="AA293" i="1"/>
  <c r="AR283" i="1"/>
  <c r="BZ283" i="1"/>
  <c r="BQ283" i="1"/>
  <c r="BU283" i="1"/>
  <c r="AP284" i="1"/>
  <c r="AM285" i="1"/>
  <c r="AO284" i="1"/>
  <c r="BW284" i="1"/>
  <c r="BF288" i="1"/>
  <c r="BG288" i="1"/>
  <c r="BC288" i="1"/>
  <c r="AX292" i="1"/>
  <c r="BJ292" i="1"/>
  <c r="AW292" i="1"/>
  <c r="BS292" i="1" s="1"/>
  <c r="AV293" i="1"/>
  <c r="AT294" i="1"/>
  <c r="Z313" i="1" l="1"/>
  <c r="V315" i="1"/>
  <c r="W314" i="1"/>
  <c r="X314" i="1"/>
  <c r="Y314" i="1" s="1"/>
  <c r="AC313" i="1"/>
  <c r="BR286" i="1"/>
  <c r="BV286" i="1"/>
  <c r="AL288" i="1"/>
  <c r="AN288" i="1" s="1"/>
  <c r="AQ288" i="1" s="1"/>
  <c r="BX287" i="1"/>
  <c r="T290" i="1"/>
  <c r="AJ289" i="1"/>
  <c r="BI286" i="1"/>
  <c r="BM286" i="1"/>
  <c r="BY286" i="1" s="1"/>
  <c r="BL286" i="1"/>
  <c r="BL287" i="1"/>
  <c r="BM287" i="1"/>
  <c r="BO287" i="1" s="1"/>
  <c r="BV287" i="1"/>
  <c r="BR287" i="1"/>
  <c r="BI287" i="1"/>
  <c r="BF289" i="1"/>
  <c r="BG289" i="1"/>
  <c r="BC289" i="1"/>
  <c r="AX293" i="1"/>
  <c r="BJ293" i="1"/>
  <c r="AW293" i="1"/>
  <c r="BS293" i="1" s="1"/>
  <c r="AB293" i="1"/>
  <c r="AD293" i="1" s="1"/>
  <c r="BE288" i="1"/>
  <c r="BH288" i="1"/>
  <c r="AM286" i="1"/>
  <c r="AP285" i="1"/>
  <c r="AO285" i="1"/>
  <c r="BW285" i="1"/>
  <c r="BD292" i="1"/>
  <c r="AY292" i="1"/>
  <c r="BK288" i="1"/>
  <c r="BN288" i="1"/>
  <c r="AR284" i="1"/>
  <c r="BZ284" i="1"/>
  <c r="BQ284" i="1"/>
  <c r="BU284" i="1"/>
  <c r="AV294" i="1"/>
  <c r="AT295" i="1"/>
  <c r="AA294" i="1"/>
  <c r="X315" i="1" l="1"/>
  <c r="Y315" i="1" s="1"/>
  <c r="AC314" i="1"/>
  <c r="Z314" i="1"/>
  <c r="V316" i="1"/>
  <c r="W315" i="1"/>
  <c r="Z315" i="1"/>
  <c r="BO286" i="1"/>
  <c r="AL289" i="1"/>
  <c r="AN289" i="1" s="1"/>
  <c r="AQ289" i="1" s="1"/>
  <c r="T291" i="1"/>
  <c r="AJ290" i="1"/>
  <c r="AZ290" i="1"/>
  <c r="BB290" i="1" s="1"/>
  <c r="BF290" i="1" s="1"/>
  <c r="BX288" i="1"/>
  <c r="BY287" i="1"/>
  <c r="BR288" i="1"/>
  <c r="BV288" i="1"/>
  <c r="BI288" i="1"/>
  <c r="BL288" i="1"/>
  <c r="BM288" i="1"/>
  <c r="BE289" i="1"/>
  <c r="BH289" i="1"/>
  <c r="AV295" i="1"/>
  <c r="AT296" i="1"/>
  <c r="BN289" i="1"/>
  <c r="BK289" i="1"/>
  <c r="AR285" i="1"/>
  <c r="BZ285" i="1"/>
  <c r="BU285" i="1"/>
  <c r="BQ285" i="1"/>
  <c r="AW294" i="1"/>
  <c r="BS294" i="1" s="1"/>
  <c r="BJ294" i="1"/>
  <c r="AX294" i="1"/>
  <c r="AA295" i="1"/>
  <c r="AP286" i="1"/>
  <c r="AM287" i="1"/>
  <c r="AO286" i="1"/>
  <c r="BW286" i="1"/>
  <c r="BD293" i="1"/>
  <c r="AY293" i="1"/>
  <c r="AB294" i="1"/>
  <c r="AD294" i="1" s="1"/>
  <c r="V317" i="1" l="1"/>
  <c r="W316" i="1"/>
  <c r="X316" i="1"/>
  <c r="Y316" i="1"/>
  <c r="AC315" i="1"/>
  <c r="BC290" i="1"/>
  <c r="AL290" i="1"/>
  <c r="AN290" i="1" s="1"/>
  <c r="AQ290" i="1" s="1"/>
  <c r="T292" i="1"/>
  <c r="AJ291" i="1"/>
  <c r="AZ291" i="1"/>
  <c r="BB291" i="1" s="1"/>
  <c r="BX289" i="1"/>
  <c r="BG290" i="1"/>
  <c r="AT297" i="1"/>
  <c r="AV296" i="1"/>
  <c r="AP287" i="1"/>
  <c r="AM288" i="1"/>
  <c r="AO287" i="1"/>
  <c r="BW287" i="1"/>
  <c r="BJ295" i="1"/>
  <c r="AW295" i="1"/>
  <c r="BS295" i="1" s="1"/>
  <c r="AX295" i="1"/>
  <c r="BO288" i="1"/>
  <c r="AR286" i="1"/>
  <c r="BZ286" i="1"/>
  <c r="BU286" i="1"/>
  <c r="BQ286" i="1"/>
  <c r="BL289" i="1"/>
  <c r="BM289" i="1"/>
  <c r="BY289" i="1" s="1"/>
  <c r="BY288" i="1"/>
  <c r="AA296" i="1"/>
  <c r="BI289" i="1"/>
  <c r="AB295" i="1"/>
  <c r="AD295" i="1" s="1"/>
  <c r="AY294" i="1"/>
  <c r="BD294" i="1"/>
  <c r="BR289" i="1"/>
  <c r="BV289" i="1"/>
  <c r="X317" i="1" l="1"/>
  <c r="Y317" i="1" s="1"/>
  <c r="AC316" i="1"/>
  <c r="Z316" i="1"/>
  <c r="V318" i="1"/>
  <c r="W317" i="1"/>
  <c r="BE290" i="1"/>
  <c r="BH290" i="1"/>
  <c r="BI290" i="1" s="1"/>
  <c r="BK290" i="1"/>
  <c r="BX290" i="1"/>
  <c r="BG291" i="1"/>
  <c r="BC291" i="1"/>
  <c r="BF291" i="1"/>
  <c r="AL291" i="1"/>
  <c r="AN291" i="1" s="1"/>
  <c r="AQ291" i="1" s="1"/>
  <c r="T293" i="1"/>
  <c r="AJ292" i="1"/>
  <c r="AZ292" i="1"/>
  <c r="BB292" i="1" s="1"/>
  <c r="BN290" i="1"/>
  <c r="AY295" i="1"/>
  <c r="BD295" i="1"/>
  <c r="AW296" i="1"/>
  <c r="BS296" i="1" s="1"/>
  <c r="BJ296" i="1"/>
  <c r="AX296" i="1"/>
  <c r="BO289" i="1"/>
  <c r="AT298" i="1"/>
  <c r="AV297" i="1"/>
  <c r="AB296" i="1"/>
  <c r="AD296" i="1" s="1"/>
  <c r="AP288" i="1"/>
  <c r="AM289" i="1"/>
  <c r="AO288" i="1"/>
  <c r="BW288" i="1"/>
  <c r="BQ287" i="1"/>
  <c r="AR287" i="1"/>
  <c r="BU287" i="1"/>
  <c r="BZ287" i="1"/>
  <c r="AA297" i="1"/>
  <c r="Z317" i="1" l="1"/>
  <c r="V319" i="1"/>
  <c r="W318" i="1"/>
  <c r="X318" i="1"/>
  <c r="Y318" i="1"/>
  <c r="AC317" i="1"/>
  <c r="BM290" i="1"/>
  <c r="BO290" i="1" s="1"/>
  <c r="BL290" i="1"/>
  <c r="AL292" i="1"/>
  <c r="AN292" i="1" s="1"/>
  <c r="AQ292" i="1" s="1"/>
  <c r="BE291" i="1"/>
  <c r="BH291" i="1"/>
  <c r="BX291" i="1"/>
  <c r="BK291" i="1"/>
  <c r="BN291" i="1"/>
  <c r="BR290" i="1"/>
  <c r="BV290" i="1"/>
  <c r="BF292" i="1"/>
  <c r="BG292" i="1"/>
  <c r="BC292" i="1"/>
  <c r="T294" i="1"/>
  <c r="AJ293" i="1"/>
  <c r="AZ293" i="1"/>
  <c r="BB293" i="1" s="1"/>
  <c r="BG293" i="1" s="1"/>
  <c r="AT299" i="1"/>
  <c r="AV298" i="1"/>
  <c r="AX297" i="1"/>
  <c r="BJ297" i="1"/>
  <c r="AW297" i="1"/>
  <c r="BS297" i="1" s="1"/>
  <c r="BD296" i="1"/>
  <c r="AY296" i="1"/>
  <c r="BZ288" i="1"/>
  <c r="AR288" i="1"/>
  <c r="BQ288" i="1"/>
  <c r="BU288" i="1"/>
  <c r="AB297" i="1"/>
  <c r="AD297" i="1" s="1"/>
  <c r="AA298" i="1"/>
  <c r="AM290" i="1"/>
  <c r="AP289" i="1"/>
  <c r="AO289" i="1"/>
  <c r="BW289" i="1"/>
  <c r="X319" i="1" l="1"/>
  <c r="Y319" i="1" s="1"/>
  <c r="AC318" i="1"/>
  <c r="Z318" i="1"/>
  <c r="V320" i="1"/>
  <c r="W319" i="1"/>
  <c r="BY290" i="1"/>
  <c r="AL293" i="1"/>
  <c r="AN293" i="1" s="1"/>
  <c r="AQ293" i="1" s="1"/>
  <c r="BV291" i="1"/>
  <c r="BR291" i="1"/>
  <c r="T295" i="1"/>
  <c r="AJ294" i="1"/>
  <c r="AZ294" i="1"/>
  <c r="BB294" i="1" s="1"/>
  <c r="BE292" i="1"/>
  <c r="BH292" i="1"/>
  <c r="BI291" i="1"/>
  <c r="BM291" i="1"/>
  <c r="BO291" i="1" s="1"/>
  <c r="BL291" i="1"/>
  <c r="BK292" i="1"/>
  <c r="BX292" i="1"/>
  <c r="BN292" i="1"/>
  <c r="BK293" i="1"/>
  <c r="BN293" i="1"/>
  <c r="BF293" i="1"/>
  <c r="BC293" i="1"/>
  <c r="BE293" i="1" s="1"/>
  <c r="AB298" i="1"/>
  <c r="AD298" i="1" s="1"/>
  <c r="AW298" i="1"/>
  <c r="BS298" i="1" s="1"/>
  <c r="BJ298" i="1"/>
  <c r="AX298" i="1"/>
  <c r="AA299" i="1"/>
  <c r="AV299" i="1"/>
  <c r="AT300" i="1"/>
  <c r="AR289" i="1"/>
  <c r="BZ289" i="1"/>
  <c r="BQ289" i="1"/>
  <c r="BU289" i="1"/>
  <c r="AP290" i="1"/>
  <c r="AM291" i="1"/>
  <c r="AO290" i="1"/>
  <c r="BW290" i="1"/>
  <c r="BD297" i="1"/>
  <c r="AY297" i="1"/>
  <c r="Z319" i="1" l="1"/>
  <c r="V321" i="1"/>
  <c r="W320" i="1"/>
  <c r="X320" i="1"/>
  <c r="Y320" i="1" s="1"/>
  <c r="AC319" i="1"/>
  <c r="BX293" i="1"/>
  <c r="T296" i="1"/>
  <c r="AJ295" i="1"/>
  <c r="AZ295" i="1"/>
  <c r="BB295" i="1" s="1"/>
  <c r="BY291" i="1"/>
  <c r="BR293" i="1"/>
  <c r="BV293" i="1"/>
  <c r="BI292" i="1"/>
  <c r="BM292" i="1"/>
  <c r="BL292" i="1"/>
  <c r="BH293" i="1"/>
  <c r="BR292" i="1"/>
  <c r="BV292" i="1"/>
  <c r="BF294" i="1"/>
  <c r="BG294" i="1"/>
  <c r="BC294" i="1"/>
  <c r="AL294" i="1"/>
  <c r="AN294" i="1" s="1"/>
  <c r="AQ294" i="1" s="1"/>
  <c r="AA300" i="1"/>
  <c r="BD298" i="1"/>
  <c r="AY298" i="1"/>
  <c r="AP291" i="1"/>
  <c r="AM292" i="1"/>
  <c r="AO291" i="1"/>
  <c r="BW291" i="1"/>
  <c r="AT301" i="1"/>
  <c r="AV300" i="1"/>
  <c r="AR290" i="1"/>
  <c r="BZ290" i="1"/>
  <c r="BQ290" i="1"/>
  <c r="BU290" i="1"/>
  <c r="AX299" i="1"/>
  <c r="BJ299" i="1"/>
  <c r="AW299" i="1"/>
  <c r="BS299" i="1" s="1"/>
  <c r="AB299" i="1"/>
  <c r="AD299" i="1" s="1"/>
  <c r="X321" i="1" l="1"/>
  <c r="Y321" i="1" s="1"/>
  <c r="AC320" i="1"/>
  <c r="Z320" i="1"/>
  <c r="V322" i="1"/>
  <c r="W321" i="1"/>
  <c r="BN294" i="1"/>
  <c r="BX294" i="1"/>
  <c r="BK294" i="1"/>
  <c r="BL293" i="1"/>
  <c r="BM293" i="1"/>
  <c r="BI293" i="1"/>
  <c r="BF295" i="1"/>
  <c r="BG295" i="1"/>
  <c r="BC295" i="1"/>
  <c r="BO292" i="1"/>
  <c r="BY292" i="1"/>
  <c r="AL295" i="1"/>
  <c r="AN295" i="1" s="1"/>
  <c r="AQ295" i="1" s="1"/>
  <c r="BE294" i="1"/>
  <c r="BH294" i="1"/>
  <c r="BI294" i="1" s="1"/>
  <c r="T297" i="1"/>
  <c r="AZ297" i="1" s="1"/>
  <c r="BB297" i="1" s="1"/>
  <c r="AJ296" i="1"/>
  <c r="AZ296" i="1"/>
  <c r="BB296" i="1" s="1"/>
  <c r="AA301" i="1"/>
  <c r="BD299" i="1"/>
  <c r="AY299" i="1"/>
  <c r="AB300" i="1"/>
  <c r="AD300" i="1" s="1"/>
  <c r="AP292" i="1"/>
  <c r="AM293" i="1"/>
  <c r="AO292" i="1"/>
  <c r="BW292" i="1"/>
  <c r="AX300" i="1"/>
  <c r="AW300" i="1"/>
  <c r="BS300" i="1" s="1"/>
  <c r="BJ300" i="1"/>
  <c r="BZ291" i="1"/>
  <c r="AR291" i="1"/>
  <c r="BU291" i="1"/>
  <c r="BQ291" i="1"/>
  <c r="AV301" i="1"/>
  <c r="AT302" i="1"/>
  <c r="Z321" i="1" l="1"/>
  <c r="V323" i="1"/>
  <c r="W322" i="1"/>
  <c r="X322" i="1"/>
  <c r="Y322" i="1"/>
  <c r="AC321" i="1"/>
  <c r="BX295" i="1"/>
  <c r="BK295" i="1"/>
  <c r="BN295" i="1"/>
  <c r="BO293" i="1"/>
  <c r="BY293" i="1"/>
  <c r="BF296" i="1"/>
  <c r="BG296" i="1"/>
  <c r="BC296" i="1"/>
  <c r="AL296" i="1"/>
  <c r="AN296" i="1" s="1"/>
  <c r="AQ296" i="1" s="1"/>
  <c r="T298" i="1"/>
  <c r="AZ298" i="1" s="1"/>
  <c r="BB298" i="1" s="1"/>
  <c r="AJ297" i="1"/>
  <c r="BL294" i="1"/>
  <c r="BM294" i="1"/>
  <c r="BE295" i="1"/>
  <c r="BH295" i="1"/>
  <c r="BI295" i="1" s="1"/>
  <c r="BV294" i="1"/>
  <c r="BR294" i="1"/>
  <c r="BF297" i="1"/>
  <c r="BG297" i="1"/>
  <c r="BC297" i="1"/>
  <c r="AA302" i="1"/>
  <c r="BD300" i="1"/>
  <c r="AY300" i="1"/>
  <c r="AB301" i="1"/>
  <c r="AD301" i="1" s="1"/>
  <c r="AT303" i="1"/>
  <c r="AV302" i="1"/>
  <c r="AP293" i="1"/>
  <c r="AM294" i="1"/>
  <c r="AO293" i="1"/>
  <c r="BW293" i="1"/>
  <c r="AX301" i="1"/>
  <c r="BJ301" i="1"/>
  <c r="AW301" i="1"/>
  <c r="BS301" i="1" s="1"/>
  <c r="AR292" i="1"/>
  <c r="BZ292" i="1"/>
  <c r="BQ292" i="1"/>
  <c r="BU292" i="1"/>
  <c r="X323" i="1" l="1"/>
  <c r="Y323" i="1" s="1"/>
  <c r="AC322" i="1"/>
  <c r="Z322" i="1"/>
  <c r="V324" i="1"/>
  <c r="W323" i="1"/>
  <c r="BH296" i="1"/>
  <c r="BE296" i="1"/>
  <c r="BX296" i="1"/>
  <c r="BK296" i="1"/>
  <c r="BN296" i="1"/>
  <c r="AL297" i="1"/>
  <c r="AN297" i="1" s="1"/>
  <c r="AQ297" i="1" s="1"/>
  <c r="BO294" i="1"/>
  <c r="BY294" i="1"/>
  <c r="T299" i="1"/>
  <c r="AJ298" i="1"/>
  <c r="BV295" i="1"/>
  <c r="BR295" i="1"/>
  <c r="BM295" i="1"/>
  <c r="BY295" i="1" s="1"/>
  <c r="BL295" i="1"/>
  <c r="BE297" i="1"/>
  <c r="BH297" i="1"/>
  <c r="BN297" i="1"/>
  <c r="BK297" i="1"/>
  <c r="AM295" i="1"/>
  <c r="AP294" i="1"/>
  <c r="AO294" i="1"/>
  <c r="BW294" i="1"/>
  <c r="BF298" i="1"/>
  <c r="BG298" i="1"/>
  <c r="BC298" i="1"/>
  <c r="BZ293" i="1"/>
  <c r="AR293" i="1"/>
  <c r="BQ293" i="1"/>
  <c r="BU293" i="1"/>
  <c r="AA303" i="1"/>
  <c r="AW302" i="1"/>
  <c r="BS302" i="1" s="1"/>
  <c r="BJ302" i="1"/>
  <c r="AX302" i="1"/>
  <c r="AT304" i="1"/>
  <c r="AV303" i="1"/>
  <c r="AB302" i="1"/>
  <c r="AD302" i="1" s="1"/>
  <c r="AY301" i="1"/>
  <c r="BD301" i="1"/>
  <c r="Z323" i="1" l="1"/>
  <c r="V325" i="1"/>
  <c r="W324" i="1"/>
  <c r="X324" i="1"/>
  <c r="Y324" i="1"/>
  <c r="AC323" i="1"/>
  <c r="BV296" i="1"/>
  <c r="BR296" i="1"/>
  <c r="AL298" i="1"/>
  <c r="AN298" i="1" s="1"/>
  <c r="AQ298" i="1" s="1"/>
  <c r="BO295" i="1"/>
  <c r="T300" i="1"/>
  <c r="AJ299" i="1"/>
  <c r="AZ299" i="1"/>
  <c r="BB299" i="1" s="1"/>
  <c r="BX297" i="1"/>
  <c r="BI296" i="1"/>
  <c r="BL296" i="1"/>
  <c r="BM296" i="1"/>
  <c r="BO296" i="1" s="1"/>
  <c r="BV297" i="1"/>
  <c r="BR297" i="1"/>
  <c r="BL297" i="1"/>
  <c r="BI297" i="1"/>
  <c r="BM297" i="1"/>
  <c r="BY297" i="1" s="1"/>
  <c r="AX303" i="1"/>
  <c r="BJ303" i="1"/>
  <c r="AW303" i="1"/>
  <c r="BS303" i="1" s="1"/>
  <c r="AT305" i="1"/>
  <c r="AV304" i="1"/>
  <c r="BD302" i="1"/>
  <c r="AY302" i="1"/>
  <c r="BZ294" i="1"/>
  <c r="AR294" i="1"/>
  <c r="BQ294" i="1"/>
  <c r="BU294" i="1"/>
  <c r="AP295" i="1"/>
  <c r="AM296" i="1"/>
  <c r="AO295" i="1"/>
  <c r="BW295" i="1"/>
  <c r="AB303" i="1"/>
  <c r="AD303" i="1" s="1"/>
  <c r="BN298" i="1"/>
  <c r="BK298" i="1"/>
  <c r="AA304" i="1"/>
  <c r="BE298" i="1"/>
  <c r="BH298" i="1"/>
  <c r="X325" i="1" l="1"/>
  <c r="Y325" i="1" s="1"/>
  <c r="AC324" i="1"/>
  <c r="Z324" i="1"/>
  <c r="V326" i="1"/>
  <c r="W325" i="1"/>
  <c r="Z325" i="1"/>
  <c r="AL299" i="1"/>
  <c r="AN299" i="1" s="1"/>
  <c r="AQ299" i="1" s="1"/>
  <c r="T301" i="1"/>
  <c r="AZ301" i="1" s="1"/>
  <c r="BB301" i="1" s="1"/>
  <c r="AJ300" i="1"/>
  <c r="AZ300" i="1"/>
  <c r="BB300" i="1" s="1"/>
  <c r="BY296" i="1"/>
  <c r="BX298" i="1"/>
  <c r="BG299" i="1"/>
  <c r="BC299" i="1"/>
  <c r="BF299" i="1"/>
  <c r="BO297" i="1"/>
  <c r="AA305" i="1"/>
  <c r="BV298" i="1"/>
  <c r="BR298" i="1"/>
  <c r="AR295" i="1"/>
  <c r="BZ295" i="1"/>
  <c r="BQ295" i="1"/>
  <c r="BU295" i="1"/>
  <c r="AB304" i="1"/>
  <c r="AD304" i="1" s="1"/>
  <c r="AY303" i="1"/>
  <c r="BD303" i="1"/>
  <c r="BM298" i="1"/>
  <c r="BY298" i="1" s="1"/>
  <c r="BL298" i="1"/>
  <c r="AW304" i="1"/>
  <c r="BS304" i="1" s="1"/>
  <c r="BJ304" i="1"/>
  <c r="AX304" i="1"/>
  <c r="BI298" i="1"/>
  <c r="AV305" i="1"/>
  <c r="AT306" i="1"/>
  <c r="AM297" i="1"/>
  <c r="AP296" i="1"/>
  <c r="AO296" i="1"/>
  <c r="BW296" i="1"/>
  <c r="V327" i="1" l="1"/>
  <c r="W326" i="1"/>
  <c r="X326" i="1"/>
  <c r="Y326" i="1"/>
  <c r="AC325" i="1"/>
  <c r="BG300" i="1"/>
  <c r="BF300" i="1"/>
  <c r="BC300" i="1"/>
  <c r="AL300" i="1"/>
  <c r="AN300" i="1" s="1"/>
  <c r="AQ300" i="1" s="1"/>
  <c r="T302" i="1"/>
  <c r="AJ301" i="1"/>
  <c r="BH299" i="1"/>
  <c r="BE299" i="1"/>
  <c r="BX299" i="1"/>
  <c r="BN299" i="1"/>
  <c r="BK299" i="1"/>
  <c r="AR296" i="1"/>
  <c r="BZ296" i="1"/>
  <c r="BQ296" i="1"/>
  <c r="BU296" i="1"/>
  <c r="AV306" i="1"/>
  <c r="AT307" i="1"/>
  <c r="BF301" i="1"/>
  <c r="BG301" i="1"/>
  <c r="BC301" i="1"/>
  <c r="AW305" i="1"/>
  <c r="BS305" i="1" s="1"/>
  <c r="BJ305" i="1"/>
  <c r="AX305" i="1"/>
  <c r="BO298" i="1"/>
  <c r="BD304" i="1"/>
  <c r="AY304" i="1"/>
  <c r="AP297" i="1"/>
  <c r="AM298" i="1"/>
  <c r="AO297" i="1"/>
  <c r="BW297" i="1"/>
  <c r="AA306" i="1"/>
  <c r="AB305" i="1"/>
  <c r="AD305" i="1" s="1"/>
  <c r="X327" i="1" l="1"/>
  <c r="Y327" i="1" s="1"/>
  <c r="AC326" i="1"/>
  <c r="Z326" i="1"/>
  <c r="V328" i="1"/>
  <c r="W327" i="1"/>
  <c r="Z327" i="1"/>
  <c r="T303" i="1"/>
  <c r="AJ302" i="1"/>
  <c r="AZ302" i="1"/>
  <c r="BB302" i="1" s="1"/>
  <c r="BE300" i="1"/>
  <c r="BH300" i="1"/>
  <c r="BV299" i="1"/>
  <c r="BR299" i="1"/>
  <c r="BN300" i="1"/>
  <c r="BX300" i="1"/>
  <c r="BK300" i="1"/>
  <c r="BL299" i="1"/>
  <c r="BM299" i="1"/>
  <c r="BO299" i="1" s="1"/>
  <c r="AL301" i="1"/>
  <c r="AN301" i="1" s="1"/>
  <c r="AQ301" i="1" s="1"/>
  <c r="BI299" i="1"/>
  <c r="AV307" i="1"/>
  <c r="AT308" i="1"/>
  <c r="AX306" i="1"/>
  <c r="BJ306" i="1"/>
  <c r="AW306" i="1"/>
  <c r="BS306" i="1" s="1"/>
  <c r="AM299" i="1"/>
  <c r="AP298" i="1"/>
  <c r="AO298" i="1"/>
  <c r="BW298" i="1"/>
  <c r="AR297" i="1"/>
  <c r="BZ297" i="1"/>
  <c r="BQ297" i="1"/>
  <c r="BU297" i="1"/>
  <c r="BE301" i="1"/>
  <c r="BH301" i="1"/>
  <c r="BI301" i="1" s="1"/>
  <c r="BN301" i="1"/>
  <c r="BK301" i="1"/>
  <c r="AA307" i="1"/>
  <c r="AB306" i="1"/>
  <c r="AD306" i="1" s="1"/>
  <c r="AY305" i="1"/>
  <c r="BD305" i="1"/>
  <c r="V329" i="1" l="1"/>
  <c r="W328" i="1"/>
  <c r="X328" i="1"/>
  <c r="Y328" i="1"/>
  <c r="AC327" i="1"/>
  <c r="BY299" i="1"/>
  <c r="BL300" i="1"/>
  <c r="BI300" i="1"/>
  <c r="BM300" i="1"/>
  <c r="BX301" i="1"/>
  <c r="BF302" i="1"/>
  <c r="BC302" i="1"/>
  <c r="BG302" i="1"/>
  <c r="AL302" i="1"/>
  <c r="AN302" i="1" s="1"/>
  <c r="AQ302" i="1" s="1"/>
  <c r="BR300" i="1"/>
  <c r="BV300" i="1"/>
  <c r="T304" i="1"/>
  <c r="AJ303" i="1"/>
  <c r="AZ303" i="1"/>
  <c r="BB303" i="1" s="1"/>
  <c r="AV308" i="1"/>
  <c r="AT309" i="1"/>
  <c r="BZ298" i="1"/>
  <c r="AR298" i="1"/>
  <c r="BU298" i="1"/>
  <c r="BQ298" i="1"/>
  <c r="AX307" i="1"/>
  <c r="BJ307" i="1"/>
  <c r="AW307" i="1"/>
  <c r="BS307" i="1" s="1"/>
  <c r="AP299" i="1"/>
  <c r="AM300" i="1"/>
  <c r="AO299" i="1"/>
  <c r="BW299" i="1"/>
  <c r="BL301" i="1"/>
  <c r="BM301" i="1"/>
  <c r="BO301" i="1" s="1"/>
  <c r="AA308" i="1"/>
  <c r="BV301" i="1"/>
  <c r="BR301" i="1"/>
  <c r="AB307" i="1"/>
  <c r="AD307" i="1" s="1"/>
  <c r="AY306" i="1"/>
  <c r="BD306" i="1"/>
  <c r="X329" i="1" l="1"/>
  <c r="Y329" i="1" s="1"/>
  <c r="AC328" i="1"/>
  <c r="Z328" i="1"/>
  <c r="V330" i="1"/>
  <c r="W329" i="1"/>
  <c r="BN302" i="1"/>
  <c r="BK302" i="1"/>
  <c r="BX302" i="1"/>
  <c r="BY300" i="1"/>
  <c r="BO300" i="1"/>
  <c r="BF303" i="1"/>
  <c r="BG303" i="1"/>
  <c r="BC303" i="1"/>
  <c r="BE302" i="1"/>
  <c r="BH302" i="1"/>
  <c r="T305" i="1"/>
  <c r="AZ305" i="1" s="1"/>
  <c r="BB305" i="1" s="1"/>
  <c r="AJ304" i="1"/>
  <c r="AZ304" i="1"/>
  <c r="BB304" i="1" s="1"/>
  <c r="BF304" i="1" s="1"/>
  <c r="AL303" i="1"/>
  <c r="AN303" i="1" s="1"/>
  <c r="AQ303" i="1" s="1"/>
  <c r="BY301" i="1"/>
  <c r="BD307" i="1"/>
  <c r="AY307" i="1"/>
  <c r="AT310" i="1"/>
  <c r="AV309" i="1"/>
  <c r="AA309" i="1"/>
  <c r="AP300" i="1"/>
  <c r="AM301" i="1"/>
  <c r="AO300" i="1"/>
  <c r="BW300" i="1"/>
  <c r="AW308" i="1"/>
  <c r="BS308" i="1" s="1"/>
  <c r="BJ308" i="1"/>
  <c r="AX308" i="1"/>
  <c r="AB308" i="1"/>
  <c r="AD308" i="1" s="1"/>
  <c r="AR299" i="1"/>
  <c r="BZ299" i="1"/>
  <c r="BQ299" i="1"/>
  <c r="BU299" i="1"/>
  <c r="Z329" i="1" l="1"/>
  <c r="V331" i="1"/>
  <c r="W330" i="1"/>
  <c r="X330" i="1"/>
  <c r="Y330" i="1" s="1"/>
  <c r="AC329" i="1"/>
  <c r="BG304" i="1"/>
  <c r="BN304" i="1" s="1"/>
  <c r="BC304" i="1"/>
  <c r="BH304" i="1" s="1"/>
  <c r="BE303" i="1"/>
  <c r="BH303" i="1"/>
  <c r="BI303" i="1" s="1"/>
  <c r="AL304" i="1"/>
  <c r="AN304" i="1" s="1"/>
  <c r="AQ304" i="1" s="1"/>
  <c r="T306" i="1"/>
  <c r="AJ305" i="1"/>
  <c r="BX303" i="1"/>
  <c r="BN303" i="1"/>
  <c r="BK303" i="1"/>
  <c r="BL302" i="1"/>
  <c r="BM302" i="1"/>
  <c r="BI302" i="1"/>
  <c r="BV302" i="1"/>
  <c r="BR302" i="1"/>
  <c r="AP301" i="1"/>
  <c r="AM302" i="1"/>
  <c r="AO301" i="1"/>
  <c r="BW301" i="1"/>
  <c r="BZ300" i="1"/>
  <c r="AR300" i="1"/>
  <c r="BQ300" i="1"/>
  <c r="BU300" i="1"/>
  <c r="AW309" i="1"/>
  <c r="BS309" i="1" s="1"/>
  <c r="AX309" i="1"/>
  <c r="BJ309" i="1"/>
  <c r="AV310" i="1"/>
  <c r="AT311" i="1"/>
  <c r="BD308" i="1"/>
  <c r="AY308" i="1"/>
  <c r="BF305" i="1"/>
  <c r="BG305" i="1"/>
  <c r="BC305" i="1"/>
  <c r="AB309" i="1"/>
  <c r="AD309" i="1" s="1"/>
  <c r="AA310" i="1"/>
  <c r="X331" i="1" l="1"/>
  <c r="Y331" i="1" s="1"/>
  <c r="AC330" i="1"/>
  <c r="Z330" i="1"/>
  <c r="V332" i="1"/>
  <c r="W331" i="1"/>
  <c r="BE304" i="1"/>
  <c r="BI304" i="1"/>
  <c r="BK304" i="1"/>
  <c r="AL305" i="1"/>
  <c r="T307" i="1"/>
  <c r="AJ306" i="1"/>
  <c r="AZ306" i="1"/>
  <c r="BB306" i="1" s="1"/>
  <c r="BX304" i="1"/>
  <c r="BY302" i="1"/>
  <c r="BO302" i="1"/>
  <c r="BM303" i="1"/>
  <c r="BL303" i="1"/>
  <c r="BR303" i="1"/>
  <c r="BV303" i="1"/>
  <c r="AY309" i="1"/>
  <c r="BD309" i="1"/>
  <c r="AV311" i="1"/>
  <c r="AT312" i="1"/>
  <c r="AA311" i="1"/>
  <c r="BJ310" i="1"/>
  <c r="AX310" i="1"/>
  <c r="AW310" i="1"/>
  <c r="BS310" i="1" s="1"/>
  <c r="AB310" i="1"/>
  <c r="AD310" i="1" s="1"/>
  <c r="AM303" i="1"/>
  <c r="AP302" i="1"/>
  <c r="AO302" i="1"/>
  <c r="BW302" i="1"/>
  <c r="BE305" i="1"/>
  <c r="BH305" i="1"/>
  <c r="AR301" i="1"/>
  <c r="BZ301" i="1"/>
  <c r="BU301" i="1"/>
  <c r="BQ301" i="1"/>
  <c r="BN305" i="1"/>
  <c r="BK305" i="1"/>
  <c r="BR304" i="1"/>
  <c r="BV304" i="1"/>
  <c r="BM304" i="1"/>
  <c r="BY304" i="1" s="1"/>
  <c r="BL304" i="1"/>
  <c r="Z331" i="1" l="1"/>
  <c r="V333" i="1"/>
  <c r="W332" i="1"/>
  <c r="X332" i="1"/>
  <c r="Y332" i="1"/>
  <c r="AC331" i="1"/>
  <c r="BC306" i="1"/>
  <c r="BF306" i="1"/>
  <c r="BG306" i="1"/>
  <c r="AL306" i="1"/>
  <c r="AN306" i="1" s="1"/>
  <c r="AQ306" i="1" s="1"/>
  <c r="T308" i="1"/>
  <c r="AJ307" i="1"/>
  <c r="BY303" i="1"/>
  <c r="BO303" i="1"/>
  <c r="AN305" i="1"/>
  <c r="AZ307" i="1"/>
  <c r="BB307" i="1" s="1"/>
  <c r="BC307" i="1" s="1"/>
  <c r="AX311" i="1"/>
  <c r="BJ311" i="1"/>
  <c r="AW311" i="1"/>
  <c r="BS311" i="1" s="1"/>
  <c r="AR302" i="1"/>
  <c r="BZ302" i="1"/>
  <c r="BQ302" i="1"/>
  <c r="BU302" i="1"/>
  <c r="BD310" i="1"/>
  <c r="AY310" i="1"/>
  <c r="AP303" i="1"/>
  <c r="AM304" i="1"/>
  <c r="AO303" i="1"/>
  <c r="BW303" i="1"/>
  <c r="BM305" i="1"/>
  <c r="BO305" i="1" s="1"/>
  <c r="BL305" i="1"/>
  <c r="AB311" i="1"/>
  <c r="AD311" i="1" s="1"/>
  <c r="BI305" i="1"/>
  <c r="AA312" i="1"/>
  <c r="BO304" i="1"/>
  <c r="AT313" i="1"/>
  <c r="AV312" i="1"/>
  <c r="X333" i="1" l="1"/>
  <c r="Y333" i="1" s="1"/>
  <c r="AC332" i="1"/>
  <c r="Z332" i="1"/>
  <c r="V334" i="1"/>
  <c r="W333" i="1"/>
  <c r="Z333" i="1"/>
  <c r="BG307" i="1"/>
  <c r="BN307" i="1" s="1"/>
  <c r="BF307" i="1"/>
  <c r="AL307" i="1"/>
  <c r="T309" i="1"/>
  <c r="AZ309" i="1" s="1"/>
  <c r="BB309" i="1" s="1"/>
  <c r="BF309" i="1" s="1"/>
  <c r="AJ308" i="1"/>
  <c r="AZ308" i="1"/>
  <c r="BB308" i="1" s="1"/>
  <c r="BN306" i="1"/>
  <c r="BK306" i="1"/>
  <c r="BX306" i="1"/>
  <c r="AQ305" i="1"/>
  <c r="BX305" i="1"/>
  <c r="BE306" i="1"/>
  <c r="BH306" i="1"/>
  <c r="AM305" i="1"/>
  <c r="AP304" i="1"/>
  <c r="AO304" i="1"/>
  <c r="BW304" i="1"/>
  <c r="BZ303" i="1"/>
  <c r="AR303" i="1"/>
  <c r="BQ303" i="1"/>
  <c r="BU303" i="1"/>
  <c r="BD311" i="1"/>
  <c r="AY311" i="1"/>
  <c r="BJ312" i="1"/>
  <c r="AX312" i="1"/>
  <c r="AW312" i="1"/>
  <c r="BS312" i="1" s="1"/>
  <c r="AV313" i="1"/>
  <c r="AT314" i="1"/>
  <c r="AB312" i="1"/>
  <c r="AD312" i="1" s="1"/>
  <c r="BE307" i="1"/>
  <c r="BH307" i="1"/>
  <c r="AA313" i="1"/>
  <c r="BY305" i="1"/>
  <c r="V335" i="1" l="1"/>
  <c r="W334" i="1"/>
  <c r="X334" i="1"/>
  <c r="Y334" i="1" s="1"/>
  <c r="AC333" i="1"/>
  <c r="BK307" i="1"/>
  <c r="BG309" i="1"/>
  <c r="BK309" i="1" s="1"/>
  <c r="BC309" i="1"/>
  <c r="BE309" i="1" s="1"/>
  <c r="BF308" i="1"/>
  <c r="BG308" i="1"/>
  <c r="BC308" i="1"/>
  <c r="AL308" i="1"/>
  <c r="AN308" i="1" s="1"/>
  <c r="AQ308" i="1" s="1"/>
  <c r="T310" i="1"/>
  <c r="AJ309" i="1"/>
  <c r="BL306" i="1"/>
  <c r="BM306" i="1"/>
  <c r="BO306" i="1" s="1"/>
  <c r="BI306" i="1"/>
  <c r="AN307" i="1"/>
  <c r="BV306" i="1"/>
  <c r="BR306" i="1"/>
  <c r="BR305" i="1"/>
  <c r="BV305" i="1"/>
  <c r="AV314" i="1"/>
  <c r="AT315" i="1"/>
  <c r="AR304" i="1"/>
  <c r="BZ304" i="1"/>
  <c r="BQ304" i="1"/>
  <c r="BU304" i="1"/>
  <c r="BI307" i="1"/>
  <c r="BM307" i="1"/>
  <c r="BY307" i="1" s="1"/>
  <c r="BL307" i="1"/>
  <c r="AX313" i="1"/>
  <c r="BJ313" i="1"/>
  <c r="AW313" i="1"/>
  <c r="BS313" i="1" s="1"/>
  <c r="AP305" i="1"/>
  <c r="AM306" i="1"/>
  <c r="AO305" i="1"/>
  <c r="BW305" i="1"/>
  <c r="AA314" i="1"/>
  <c r="AB313" i="1"/>
  <c r="AD313" i="1" s="1"/>
  <c r="BD312" i="1"/>
  <c r="AY312" i="1"/>
  <c r="X335" i="1" l="1"/>
  <c r="Y335" i="1"/>
  <c r="AC334" i="1"/>
  <c r="Z334" i="1"/>
  <c r="V336" i="1"/>
  <c r="W335" i="1"/>
  <c r="Z335" i="1"/>
  <c r="BH309" i="1"/>
  <c r="BL309" i="1" s="1"/>
  <c r="BN309" i="1"/>
  <c r="BY306" i="1"/>
  <c r="AL309" i="1"/>
  <c r="AN309" i="1" s="1"/>
  <c r="T311" i="1"/>
  <c r="AZ311" i="1" s="1"/>
  <c r="BB311" i="1" s="1"/>
  <c r="AJ310" i="1"/>
  <c r="AZ310" i="1"/>
  <c r="BB310" i="1" s="1"/>
  <c r="AQ307" i="1"/>
  <c r="BX307" i="1"/>
  <c r="BE308" i="1"/>
  <c r="BH308" i="1"/>
  <c r="BN308" i="1"/>
  <c r="BK308" i="1"/>
  <c r="BX308" i="1"/>
  <c r="BO307" i="1"/>
  <c r="AM307" i="1"/>
  <c r="AP306" i="1"/>
  <c r="AO306" i="1"/>
  <c r="BW306" i="1"/>
  <c r="AB314" i="1"/>
  <c r="AD314" i="1" s="1"/>
  <c r="AR305" i="1"/>
  <c r="BZ305" i="1"/>
  <c r="BU305" i="1"/>
  <c r="BQ305" i="1"/>
  <c r="AV315" i="1"/>
  <c r="AT316" i="1"/>
  <c r="BJ314" i="1"/>
  <c r="AX314" i="1"/>
  <c r="AW314" i="1"/>
  <c r="BS314" i="1" s="1"/>
  <c r="BD313" i="1"/>
  <c r="AY313" i="1"/>
  <c r="AA315" i="1"/>
  <c r="V337" i="1" l="1"/>
  <c r="W336" i="1"/>
  <c r="X336" i="1"/>
  <c r="Y336" i="1"/>
  <c r="AC335" i="1"/>
  <c r="BI309" i="1"/>
  <c r="BM309" i="1"/>
  <c r="BY309" i="1" s="1"/>
  <c r="BR307" i="1"/>
  <c r="BV307" i="1"/>
  <c r="BC310" i="1"/>
  <c r="BF310" i="1"/>
  <c r="BG310" i="1"/>
  <c r="AL310" i="1"/>
  <c r="AN310" i="1" s="1"/>
  <c r="AQ310" i="1" s="1"/>
  <c r="T312" i="1"/>
  <c r="AZ312" i="1" s="1"/>
  <c r="BB312" i="1" s="1"/>
  <c r="AJ311" i="1"/>
  <c r="BV308" i="1"/>
  <c r="BR308" i="1"/>
  <c r="BI308" i="1"/>
  <c r="BL308" i="1"/>
  <c r="BM308" i="1"/>
  <c r="AQ309" i="1"/>
  <c r="BX309" i="1"/>
  <c r="BD314" i="1"/>
  <c r="AY314" i="1"/>
  <c r="AA316" i="1"/>
  <c r="BF311" i="1"/>
  <c r="BG311" i="1"/>
  <c r="BC311" i="1"/>
  <c r="AB315" i="1"/>
  <c r="AD315" i="1" s="1"/>
  <c r="AT317" i="1"/>
  <c r="AV316" i="1"/>
  <c r="AX315" i="1"/>
  <c r="BJ315" i="1"/>
  <c r="AW315" i="1"/>
  <c r="BS315" i="1" s="1"/>
  <c r="AR306" i="1"/>
  <c r="BZ306" i="1"/>
  <c r="BQ306" i="1"/>
  <c r="BU306" i="1"/>
  <c r="AP307" i="1"/>
  <c r="AM308" i="1"/>
  <c r="AO307" i="1"/>
  <c r="BW307" i="1"/>
  <c r="X337" i="1" l="1"/>
  <c r="Y337" i="1"/>
  <c r="AC336" i="1"/>
  <c r="Z336" i="1"/>
  <c r="V338" i="1"/>
  <c r="W337" i="1"/>
  <c r="Z337" i="1"/>
  <c r="BO309" i="1"/>
  <c r="BY308" i="1"/>
  <c r="BO308" i="1"/>
  <c r="BK310" i="1"/>
  <c r="BX310" i="1"/>
  <c r="BN310" i="1"/>
  <c r="BV309" i="1"/>
  <c r="BR309" i="1"/>
  <c r="BE310" i="1"/>
  <c r="BH310" i="1"/>
  <c r="AL311" i="1"/>
  <c r="AN311" i="1" s="1"/>
  <c r="AQ311" i="1" s="1"/>
  <c r="T313" i="1"/>
  <c r="AJ312" i="1"/>
  <c r="BC312" i="1"/>
  <c r="BE312" i="1" s="1"/>
  <c r="BF312" i="1"/>
  <c r="BG312" i="1"/>
  <c r="AV317" i="1"/>
  <c r="AT318" i="1"/>
  <c r="AA317" i="1"/>
  <c r="AW316" i="1"/>
  <c r="BS316" i="1" s="1"/>
  <c r="BJ316" i="1"/>
  <c r="AX316" i="1"/>
  <c r="AB316" i="1"/>
  <c r="AD316" i="1" s="1"/>
  <c r="BD315" i="1"/>
  <c r="AY315" i="1"/>
  <c r="AP308" i="1"/>
  <c r="AM309" i="1"/>
  <c r="AO308" i="1"/>
  <c r="BW308" i="1"/>
  <c r="BZ307" i="1"/>
  <c r="AR307" i="1"/>
  <c r="BQ307" i="1"/>
  <c r="BU307" i="1"/>
  <c r="BE311" i="1"/>
  <c r="BH311" i="1"/>
  <c r="BI311" i="1" s="1"/>
  <c r="BK311" i="1"/>
  <c r="BN311" i="1"/>
  <c r="V339" i="1" l="1"/>
  <c r="W338" i="1"/>
  <c r="X338" i="1"/>
  <c r="Y338" i="1" s="1"/>
  <c r="AC337" i="1"/>
  <c r="BH312" i="1"/>
  <c r="BL312" i="1" s="1"/>
  <c r="BX311" i="1"/>
  <c r="BR310" i="1"/>
  <c r="BV310" i="1"/>
  <c r="AL312" i="1"/>
  <c r="AN312" i="1" s="1"/>
  <c r="AQ312" i="1" s="1"/>
  <c r="T314" i="1"/>
  <c r="AJ313" i="1"/>
  <c r="AZ313" i="1"/>
  <c r="BB313" i="1" s="1"/>
  <c r="BI310" i="1"/>
  <c r="BL310" i="1"/>
  <c r="BM310" i="1"/>
  <c r="BN312" i="1"/>
  <c r="BK312" i="1"/>
  <c r="AX317" i="1"/>
  <c r="AW317" i="1"/>
  <c r="BS317" i="1" s="1"/>
  <c r="BJ317" i="1"/>
  <c r="AP309" i="1"/>
  <c r="AM310" i="1"/>
  <c r="AO309" i="1"/>
  <c r="BW309" i="1"/>
  <c r="AR308" i="1"/>
  <c r="BZ308" i="1"/>
  <c r="BQ308" i="1"/>
  <c r="BU308" i="1"/>
  <c r="AY316" i="1"/>
  <c r="BD316" i="1"/>
  <c r="AA318" i="1"/>
  <c r="BL311" i="1"/>
  <c r="BM311" i="1"/>
  <c r="BY311" i="1" s="1"/>
  <c r="AB317" i="1"/>
  <c r="AD317" i="1" s="1"/>
  <c r="BV311" i="1"/>
  <c r="BR311" i="1"/>
  <c r="AT319" i="1"/>
  <c r="AV318" i="1"/>
  <c r="X339" i="1" l="1"/>
  <c r="Y339" i="1"/>
  <c r="AC338" i="1"/>
  <c r="Z338" i="1"/>
  <c r="V340" i="1"/>
  <c r="Z339" i="1"/>
  <c r="W339" i="1"/>
  <c r="BI312" i="1"/>
  <c r="BM312" i="1"/>
  <c r="BO312" i="1" s="1"/>
  <c r="BO311" i="1"/>
  <c r="BF313" i="1"/>
  <c r="BC313" i="1"/>
  <c r="BG313" i="1"/>
  <c r="AL313" i="1"/>
  <c r="AN313" i="1" s="1"/>
  <c r="AQ313" i="1" s="1"/>
  <c r="T315" i="1"/>
  <c r="AJ314" i="1"/>
  <c r="AZ314" i="1"/>
  <c r="BB314" i="1" s="1"/>
  <c r="BX312" i="1"/>
  <c r="BY310" i="1"/>
  <c r="BO310" i="1"/>
  <c r="BV312" i="1"/>
  <c r="BR312" i="1"/>
  <c r="AA319" i="1"/>
  <c r="AM311" i="1"/>
  <c r="AP310" i="1"/>
  <c r="AO310" i="1"/>
  <c r="BW310" i="1"/>
  <c r="AB318" i="1"/>
  <c r="AD318" i="1" s="1"/>
  <c r="AR309" i="1"/>
  <c r="BZ309" i="1"/>
  <c r="BQ309" i="1"/>
  <c r="BU309" i="1"/>
  <c r="BJ318" i="1"/>
  <c r="AX318" i="1"/>
  <c r="AW318" i="1"/>
  <c r="BS318" i="1" s="1"/>
  <c r="AT320" i="1"/>
  <c r="AV319" i="1"/>
  <c r="BD317" i="1"/>
  <c r="AY317" i="1"/>
  <c r="V341" i="1" l="1"/>
  <c r="W340" i="1"/>
  <c r="X340" i="1"/>
  <c r="Y340" i="1" s="1"/>
  <c r="AC339" i="1"/>
  <c r="BY312" i="1"/>
  <c r="T316" i="1"/>
  <c r="AZ316" i="1" s="1"/>
  <c r="BB316" i="1" s="1"/>
  <c r="BF316" i="1" s="1"/>
  <c r="AJ315" i="1"/>
  <c r="AZ315" i="1"/>
  <c r="BB315" i="1" s="1"/>
  <c r="BX313" i="1"/>
  <c r="BK313" i="1"/>
  <c r="BN313" i="1"/>
  <c r="AL314" i="1"/>
  <c r="AN314" i="1" s="1"/>
  <c r="AQ314" i="1" s="1"/>
  <c r="BH313" i="1"/>
  <c r="BE313" i="1"/>
  <c r="BC314" i="1"/>
  <c r="BF314" i="1"/>
  <c r="BG314" i="1"/>
  <c r="AP311" i="1"/>
  <c r="AM312" i="1"/>
  <c r="AO311" i="1"/>
  <c r="BW311" i="1"/>
  <c r="AA320" i="1"/>
  <c r="BD318" i="1"/>
  <c r="AY318" i="1"/>
  <c r="AW319" i="1"/>
  <c r="BS319" i="1" s="1"/>
  <c r="AX319" i="1"/>
  <c r="BJ319" i="1"/>
  <c r="AB319" i="1"/>
  <c r="AD319" i="1" s="1"/>
  <c r="AT321" i="1"/>
  <c r="AV320" i="1"/>
  <c r="AR310" i="1"/>
  <c r="BZ310" i="1"/>
  <c r="BU310" i="1"/>
  <c r="BQ310" i="1"/>
  <c r="X341" i="1" l="1"/>
  <c r="Y341" i="1" s="1"/>
  <c r="AC340" i="1"/>
  <c r="Z340" i="1"/>
  <c r="V342" i="1"/>
  <c r="Z341" i="1"/>
  <c r="W341" i="1"/>
  <c r="BG316" i="1"/>
  <c r="BN316" i="1" s="1"/>
  <c r="BV313" i="1"/>
  <c r="BR313" i="1"/>
  <c r="BN314" i="1"/>
  <c r="BX314" i="1"/>
  <c r="BK314" i="1"/>
  <c r="BH314" i="1"/>
  <c r="BE314" i="1"/>
  <c r="BC315" i="1"/>
  <c r="BF315" i="1"/>
  <c r="BG315" i="1"/>
  <c r="BI313" i="1"/>
  <c r="BM313" i="1"/>
  <c r="BL313" i="1"/>
  <c r="AL315" i="1"/>
  <c r="AN315" i="1" s="1"/>
  <c r="AQ315" i="1" s="1"/>
  <c r="BC316" i="1"/>
  <c r="BE316" i="1" s="1"/>
  <c r="T317" i="1"/>
  <c r="AZ317" i="1" s="1"/>
  <c r="BB317" i="1" s="1"/>
  <c r="AJ316" i="1"/>
  <c r="AM313" i="1"/>
  <c r="AP312" i="1"/>
  <c r="AO312" i="1"/>
  <c r="BW312" i="1"/>
  <c r="AB320" i="1"/>
  <c r="AD320" i="1" s="1"/>
  <c r="BZ311" i="1"/>
  <c r="AR311" i="1"/>
  <c r="BQ311" i="1"/>
  <c r="BU311" i="1"/>
  <c r="AA321" i="1"/>
  <c r="AW320" i="1"/>
  <c r="BS320" i="1" s="1"/>
  <c r="BJ320" i="1"/>
  <c r="AX320" i="1"/>
  <c r="AV321" i="1"/>
  <c r="AT322" i="1"/>
  <c r="AY319" i="1"/>
  <c r="BD319" i="1"/>
  <c r="V343" i="1" l="1"/>
  <c r="W342" i="1"/>
  <c r="X342" i="1"/>
  <c r="Y342" i="1"/>
  <c r="AC341" i="1"/>
  <c r="BH316" i="1"/>
  <c r="BI316" i="1" s="1"/>
  <c r="BK316" i="1"/>
  <c r="BI314" i="1"/>
  <c r="BL314" i="1"/>
  <c r="BM314" i="1"/>
  <c r="BY313" i="1"/>
  <c r="BO313" i="1"/>
  <c r="AL316" i="1"/>
  <c r="AN316" i="1" s="1"/>
  <c r="BN315" i="1"/>
  <c r="BX315" i="1"/>
  <c r="BK315" i="1"/>
  <c r="BR314" i="1"/>
  <c r="BV314" i="1"/>
  <c r="T318" i="1"/>
  <c r="AJ317" i="1"/>
  <c r="BH315" i="1"/>
  <c r="BE315" i="1"/>
  <c r="BF317" i="1"/>
  <c r="BG317" i="1"/>
  <c r="BC317" i="1"/>
  <c r="BD320" i="1"/>
  <c r="AY320" i="1"/>
  <c r="BZ312" i="1"/>
  <c r="AR312" i="1"/>
  <c r="BU312" i="1"/>
  <c r="BQ312" i="1"/>
  <c r="AP313" i="1"/>
  <c r="AM314" i="1"/>
  <c r="AO313" i="1"/>
  <c r="BW313" i="1"/>
  <c r="AV322" i="1"/>
  <c r="AT323" i="1"/>
  <c r="AA322" i="1"/>
  <c r="AW321" i="1"/>
  <c r="BS321" i="1" s="1"/>
  <c r="BJ321" i="1"/>
  <c r="AX321" i="1"/>
  <c r="AB321" i="1"/>
  <c r="AD321" i="1" s="1"/>
  <c r="X343" i="1" l="1"/>
  <c r="Y343" i="1"/>
  <c r="AC342" i="1"/>
  <c r="Z342" i="1"/>
  <c r="V344" i="1"/>
  <c r="Z343" i="1"/>
  <c r="W343" i="1"/>
  <c r="BM316" i="1"/>
  <c r="BO316" i="1" s="1"/>
  <c r="BL316" i="1"/>
  <c r="BX316" i="1"/>
  <c r="AQ316" i="1"/>
  <c r="T319" i="1"/>
  <c r="AZ319" i="1" s="1"/>
  <c r="BB319" i="1" s="1"/>
  <c r="BF319" i="1" s="1"/>
  <c r="AJ318" i="1"/>
  <c r="AZ318" i="1"/>
  <c r="BB318" i="1" s="1"/>
  <c r="AL317" i="1"/>
  <c r="AN317" i="1" s="1"/>
  <c r="AQ317" i="1" s="1"/>
  <c r="BO314" i="1"/>
  <c r="BY314" i="1"/>
  <c r="BV315" i="1"/>
  <c r="BR315" i="1"/>
  <c r="BL315" i="1"/>
  <c r="BM315" i="1"/>
  <c r="BI315" i="1"/>
  <c r="AA323" i="1"/>
  <c r="AB322" i="1"/>
  <c r="AD322" i="1" s="1"/>
  <c r="AT324" i="1"/>
  <c r="AV323" i="1"/>
  <c r="AM315" i="1"/>
  <c r="AP314" i="1"/>
  <c r="AO314" i="1"/>
  <c r="BW314" i="1"/>
  <c r="BD321" i="1"/>
  <c r="AY321" i="1"/>
  <c r="BJ322" i="1"/>
  <c r="AW322" i="1"/>
  <c r="BS322" i="1" s="1"/>
  <c r="AX322" i="1"/>
  <c r="BZ313" i="1"/>
  <c r="AR313" i="1"/>
  <c r="BQ313" i="1"/>
  <c r="BU313" i="1"/>
  <c r="BE317" i="1"/>
  <c r="BH317" i="1"/>
  <c r="BI317" i="1" s="1"/>
  <c r="BK317" i="1"/>
  <c r="BN317" i="1"/>
  <c r="V345" i="1" l="1"/>
  <c r="W344" i="1"/>
  <c r="X344" i="1"/>
  <c r="Y344" i="1" s="1"/>
  <c r="AC343" i="1"/>
  <c r="BY316" i="1"/>
  <c r="BG319" i="1"/>
  <c r="BK319" i="1" s="1"/>
  <c r="BC318" i="1"/>
  <c r="BG318" i="1"/>
  <c r="BF318" i="1"/>
  <c r="BC319" i="1"/>
  <c r="BE319" i="1" s="1"/>
  <c r="AL318" i="1"/>
  <c r="AN318" i="1" s="1"/>
  <c r="AQ318" i="1" s="1"/>
  <c r="BY315" i="1"/>
  <c r="BO315" i="1"/>
  <c r="T320" i="1"/>
  <c r="AJ319" i="1"/>
  <c r="BR316" i="1"/>
  <c r="BV316" i="1"/>
  <c r="BX317" i="1"/>
  <c r="BM317" i="1"/>
  <c r="BO317" i="1" s="1"/>
  <c r="BL317" i="1"/>
  <c r="AY322" i="1"/>
  <c r="BD322" i="1"/>
  <c r="AR314" i="1"/>
  <c r="BZ314" i="1"/>
  <c r="BQ314" i="1"/>
  <c r="BU314" i="1"/>
  <c r="AA324" i="1"/>
  <c r="AP315" i="1"/>
  <c r="AM316" i="1"/>
  <c r="AO315" i="1"/>
  <c r="BW315" i="1"/>
  <c r="AB323" i="1"/>
  <c r="AD323" i="1" s="1"/>
  <c r="AX323" i="1"/>
  <c r="BJ323" i="1"/>
  <c r="AW323" i="1"/>
  <c r="BS323" i="1" s="1"/>
  <c r="BR317" i="1"/>
  <c r="BV317" i="1"/>
  <c r="AT325" i="1"/>
  <c r="AV324" i="1"/>
  <c r="X345" i="1" l="1"/>
  <c r="Y345" i="1"/>
  <c r="AC344" i="1"/>
  <c r="Z344" i="1"/>
  <c r="V346" i="1"/>
  <c r="W345" i="1"/>
  <c r="Z345" i="1"/>
  <c r="BH319" i="1"/>
  <c r="BI319" i="1" s="1"/>
  <c r="BY317" i="1"/>
  <c r="BN319" i="1"/>
  <c r="AL319" i="1"/>
  <c r="BX318" i="1"/>
  <c r="BN318" i="1"/>
  <c r="BK318" i="1"/>
  <c r="T321" i="1"/>
  <c r="AJ320" i="1"/>
  <c r="AZ320" i="1"/>
  <c r="BB320" i="1" s="1"/>
  <c r="BE318" i="1"/>
  <c r="BH318" i="1"/>
  <c r="BD323" i="1"/>
  <c r="AY323" i="1"/>
  <c r="AA325" i="1"/>
  <c r="AX324" i="1"/>
  <c r="BJ324" i="1"/>
  <c r="AW324" i="1"/>
  <c r="BS324" i="1" s="1"/>
  <c r="AB324" i="1"/>
  <c r="AD324" i="1" s="1"/>
  <c r="AV325" i="1"/>
  <c r="AT326" i="1"/>
  <c r="AP316" i="1"/>
  <c r="AM317" i="1"/>
  <c r="AO316" i="1"/>
  <c r="BW316" i="1"/>
  <c r="AR315" i="1"/>
  <c r="BZ315" i="1"/>
  <c r="BQ315" i="1"/>
  <c r="BU315" i="1"/>
  <c r="V347" i="1" l="1"/>
  <c r="W346" i="1"/>
  <c r="X346" i="1"/>
  <c r="Y346" i="1"/>
  <c r="AC345" i="1"/>
  <c r="BM319" i="1"/>
  <c r="BO319" i="1" s="1"/>
  <c r="BL319" i="1"/>
  <c r="T322" i="1"/>
  <c r="AJ321" i="1"/>
  <c r="BR318" i="1"/>
  <c r="BV318" i="1"/>
  <c r="BL318" i="1"/>
  <c r="BM318" i="1"/>
  <c r="BI318" i="1"/>
  <c r="AZ321" i="1"/>
  <c r="BB321" i="1" s="1"/>
  <c r="BG321" i="1" s="1"/>
  <c r="BF320" i="1"/>
  <c r="BG320" i="1"/>
  <c r="BC320" i="1"/>
  <c r="AL320" i="1"/>
  <c r="AN320" i="1" s="1"/>
  <c r="AQ320" i="1" s="1"/>
  <c r="AN319" i="1"/>
  <c r="AT327" i="1"/>
  <c r="AV326" i="1"/>
  <c r="AW325" i="1"/>
  <c r="BS325" i="1" s="1"/>
  <c r="BJ325" i="1"/>
  <c r="AX325" i="1"/>
  <c r="AA326" i="1"/>
  <c r="AM318" i="1"/>
  <c r="AP317" i="1"/>
  <c r="AO317" i="1"/>
  <c r="BW317" i="1"/>
  <c r="BD324" i="1"/>
  <c r="AY324" i="1"/>
  <c r="AB325" i="1"/>
  <c r="AD325" i="1" s="1"/>
  <c r="AR316" i="1"/>
  <c r="BZ316" i="1"/>
  <c r="BQ316" i="1"/>
  <c r="BU316" i="1"/>
  <c r="X347" i="1" l="1"/>
  <c r="Y347" i="1"/>
  <c r="AC346" i="1"/>
  <c r="Z346" i="1"/>
  <c r="V348" i="1"/>
  <c r="W347" i="1"/>
  <c r="Z347" i="1"/>
  <c r="BY319" i="1"/>
  <c r="BY318" i="1"/>
  <c r="BO318" i="1"/>
  <c r="BX319" i="1"/>
  <c r="AQ319" i="1"/>
  <c r="BE320" i="1"/>
  <c r="BH320" i="1"/>
  <c r="BI320" i="1" s="1"/>
  <c r="BK320" i="1"/>
  <c r="BX320" i="1"/>
  <c r="BN320" i="1"/>
  <c r="AL321" i="1"/>
  <c r="AN321" i="1" s="1"/>
  <c r="AQ321" i="1" s="1"/>
  <c r="BF321" i="1"/>
  <c r="BC321" i="1"/>
  <c r="BE321" i="1" s="1"/>
  <c r="T323" i="1"/>
  <c r="AZ322" i="1"/>
  <c r="BB322" i="1" s="1"/>
  <c r="AJ322" i="1"/>
  <c r="BZ317" i="1"/>
  <c r="AR317" i="1"/>
  <c r="BQ317" i="1"/>
  <c r="BU317" i="1"/>
  <c r="AP318" i="1"/>
  <c r="AM319" i="1"/>
  <c r="AO318" i="1"/>
  <c r="BW318" i="1"/>
  <c r="AA327" i="1"/>
  <c r="AB326" i="1"/>
  <c r="AD326" i="1" s="1"/>
  <c r="AY325" i="1"/>
  <c r="BD325" i="1"/>
  <c r="BK321" i="1"/>
  <c r="BN321" i="1"/>
  <c r="AX326" i="1"/>
  <c r="AW326" i="1"/>
  <c r="BS326" i="1" s="1"/>
  <c r="BJ326" i="1"/>
  <c r="AV327" i="1"/>
  <c r="AT328" i="1"/>
  <c r="V349" i="1" l="1"/>
  <c r="W348" i="1"/>
  <c r="X348" i="1"/>
  <c r="Y348" i="1"/>
  <c r="AC347" i="1"/>
  <c r="BH321" i="1"/>
  <c r="BI321" i="1" s="1"/>
  <c r="T324" i="1"/>
  <c r="AJ323" i="1"/>
  <c r="AZ323" i="1"/>
  <c r="BB323" i="1" s="1"/>
  <c r="BL320" i="1"/>
  <c r="BM320" i="1"/>
  <c r="BO320" i="1" s="1"/>
  <c r="BR319" i="1"/>
  <c r="BV319" i="1"/>
  <c r="AL322" i="1"/>
  <c r="AN322" i="1" s="1"/>
  <c r="AQ322" i="1" s="1"/>
  <c r="BX321" i="1"/>
  <c r="BC322" i="1"/>
  <c r="BF322" i="1"/>
  <c r="BG322" i="1"/>
  <c r="BR320" i="1"/>
  <c r="BV320" i="1"/>
  <c r="BR321" i="1"/>
  <c r="BV321" i="1"/>
  <c r="AB327" i="1"/>
  <c r="AD327" i="1" s="1"/>
  <c r="AY326" i="1"/>
  <c r="BD326" i="1"/>
  <c r="AA328" i="1"/>
  <c r="AM320" i="1"/>
  <c r="AP319" i="1"/>
  <c r="AO319" i="1"/>
  <c r="BW319" i="1"/>
  <c r="AT329" i="1"/>
  <c r="AV328" i="1"/>
  <c r="BZ318" i="1"/>
  <c r="AR318" i="1"/>
  <c r="BQ318" i="1"/>
  <c r="BU318" i="1"/>
  <c r="BJ327" i="1"/>
  <c r="AX327" i="1"/>
  <c r="AW327" i="1"/>
  <c r="BS327" i="1" s="1"/>
  <c r="X349" i="1" l="1"/>
  <c r="Y349" i="1"/>
  <c r="AC348" i="1"/>
  <c r="Z348" i="1"/>
  <c r="V350" i="1"/>
  <c r="W349" i="1"/>
  <c r="Z349" i="1"/>
  <c r="BM321" i="1"/>
  <c r="BY321" i="1" s="1"/>
  <c r="BL321" i="1"/>
  <c r="BN322" i="1"/>
  <c r="BK322" i="1"/>
  <c r="BX322" i="1"/>
  <c r="BE322" i="1"/>
  <c r="BH322" i="1"/>
  <c r="BF323" i="1"/>
  <c r="BG323" i="1"/>
  <c r="BC323" i="1"/>
  <c r="AL323" i="1"/>
  <c r="AN323" i="1" s="1"/>
  <c r="AQ323" i="1" s="1"/>
  <c r="BY320" i="1"/>
  <c r="T325" i="1"/>
  <c r="AJ324" i="1"/>
  <c r="AZ324" i="1"/>
  <c r="BB324" i="1" s="1"/>
  <c r="AA329" i="1"/>
  <c r="AV329" i="1"/>
  <c r="AT330" i="1"/>
  <c r="AP320" i="1"/>
  <c r="AM321" i="1"/>
  <c r="AO320" i="1"/>
  <c r="BW320" i="1"/>
  <c r="AB328" i="1"/>
  <c r="AD328" i="1" s="1"/>
  <c r="BZ319" i="1"/>
  <c r="AR319" i="1"/>
  <c r="BQ319" i="1"/>
  <c r="BU319" i="1"/>
  <c r="AY327" i="1"/>
  <c r="BD327" i="1"/>
  <c r="AX328" i="1"/>
  <c r="BJ328" i="1"/>
  <c r="AW328" i="1"/>
  <c r="BS328" i="1" s="1"/>
  <c r="V351" i="1" l="1"/>
  <c r="W350" i="1"/>
  <c r="X350" i="1"/>
  <c r="Y350" i="1"/>
  <c r="AC349" i="1"/>
  <c r="BO321" i="1"/>
  <c r="BH323" i="1"/>
  <c r="BE323" i="1"/>
  <c r="BN323" i="1"/>
  <c r="BK323" i="1"/>
  <c r="BX323" i="1"/>
  <c r="T326" i="1"/>
  <c r="AZ326" i="1" s="1"/>
  <c r="BB326" i="1" s="1"/>
  <c r="AJ325" i="1"/>
  <c r="AZ325" i="1"/>
  <c r="BB325" i="1" s="1"/>
  <c r="BG325" i="1" s="1"/>
  <c r="BM322" i="1"/>
  <c r="BY322" i="1" s="1"/>
  <c r="BL322" i="1"/>
  <c r="BG324" i="1"/>
  <c r="BF324" i="1"/>
  <c r="BC324" i="1"/>
  <c r="BI322" i="1"/>
  <c r="AL324" i="1"/>
  <c r="AN324" i="1" s="1"/>
  <c r="AQ324" i="1" s="1"/>
  <c r="BV322" i="1"/>
  <c r="BR322" i="1"/>
  <c r="AW329" i="1"/>
  <c r="BS329" i="1" s="1"/>
  <c r="AX329" i="1"/>
  <c r="BJ329" i="1"/>
  <c r="AA330" i="1"/>
  <c r="AB329" i="1"/>
  <c r="AD329" i="1" s="1"/>
  <c r="AP321" i="1"/>
  <c r="AM322" i="1"/>
  <c r="AO321" i="1"/>
  <c r="BW321" i="1"/>
  <c r="AR320" i="1"/>
  <c r="BZ320" i="1"/>
  <c r="BU320" i="1"/>
  <c r="BQ320" i="1"/>
  <c r="BD328" i="1"/>
  <c r="AY328" i="1"/>
  <c r="AT331" i="1"/>
  <c r="AV330" i="1"/>
  <c r="X351" i="1" l="1"/>
  <c r="Y351" i="1"/>
  <c r="AC350" i="1"/>
  <c r="Z350" i="1"/>
  <c r="V352" i="1"/>
  <c r="W351" i="1"/>
  <c r="Z351" i="1"/>
  <c r="BF326" i="1"/>
  <c r="BG326" i="1"/>
  <c r="BN326" i="1" s="1"/>
  <c r="BO322" i="1"/>
  <c r="AL325" i="1"/>
  <c r="AN325" i="1" s="1"/>
  <c r="AQ325" i="1" s="1"/>
  <c r="BN325" i="1"/>
  <c r="BK325" i="1"/>
  <c r="T327" i="1"/>
  <c r="AZ327" i="1" s="1"/>
  <c r="BB327" i="1" s="1"/>
  <c r="AJ326" i="1"/>
  <c r="BH324" i="1"/>
  <c r="BE324" i="1"/>
  <c r="BN324" i="1"/>
  <c r="BK324" i="1"/>
  <c r="BX324" i="1"/>
  <c r="BV323" i="1"/>
  <c r="BR323" i="1"/>
  <c r="BC326" i="1"/>
  <c r="BE326" i="1" s="1"/>
  <c r="BC325" i="1"/>
  <c r="BF325" i="1"/>
  <c r="BI323" i="1"/>
  <c r="BM323" i="1"/>
  <c r="BL323" i="1"/>
  <c r="AP322" i="1"/>
  <c r="AM323" i="1"/>
  <c r="AO322" i="1"/>
  <c r="BW322" i="1"/>
  <c r="AA331" i="1"/>
  <c r="AV331" i="1"/>
  <c r="AT332" i="1"/>
  <c r="AY329" i="1"/>
  <c r="BD329" i="1"/>
  <c r="AR321" i="1"/>
  <c r="BZ321" i="1"/>
  <c r="BU321" i="1"/>
  <c r="BQ321" i="1"/>
  <c r="AB330" i="1"/>
  <c r="AD330" i="1" s="1"/>
  <c r="BJ330" i="1"/>
  <c r="AW330" i="1"/>
  <c r="BS330" i="1" s="1"/>
  <c r="AX330" i="1"/>
  <c r="V353" i="1" l="1"/>
  <c r="W352" i="1"/>
  <c r="X352" i="1"/>
  <c r="Y352" i="1" s="1"/>
  <c r="AC351" i="1"/>
  <c r="BK326" i="1"/>
  <c r="BH326" i="1"/>
  <c r="BM326" i="1" s="1"/>
  <c r="BY326" i="1" s="1"/>
  <c r="BX325" i="1"/>
  <c r="BV324" i="1"/>
  <c r="BR324" i="1"/>
  <c r="BV325" i="1"/>
  <c r="BR325" i="1"/>
  <c r="BO323" i="1"/>
  <c r="BY323" i="1"/>
  <c r="BE325" i="1"/>
  <c r="BH325" i="1"/>
  <c r="AL326" i="1"/>
  <c r="AN326" i="1" s="1"/>
  <c r="BM324" i="1"/>
  <c r="BL324" i="1"/>
  <c r="T328" i="1"/>
  <c r="AJ327" i="1"/>
  <c r="BI324" i="1"/>
  <c r="AT333" i="1"/>
  <c r="AV332" i="1"/>
  <c r="AX331" i="1"/>
  <c r="AW331" i="1"/>
  <c r="BS331" i="1" s="1"/>
  <c r="BJ331" i="1"/>
  <c r="AB331" i="1"/>
  <c r="AD331" i="1" s="1"/>
  <c r="AA332" i="1"/>
  <c r="BF327" i="1"/>
  <c r="BG327" i="1"/>
  <c r="BC327" i="1"/>
  <c r="AP323" i="1"/>
  <c r="AM324" i="1"/>
  <c r="AO323" i="1"/>
  <c r="BW323" i="1"/>
  <c r="AY330" i="1"/>
  <c r="BD330" i="1"/>
  <c r="BZ322" i="1"/>
  <c r="AR322" i="1"/>
  <c r="BQ322" i="1"/>
  <c r="BU322" i="1"/>
  <c r="X353" i="1" l="1"/>
  <c r="Y353" i="1"/>
  <c r="AC352" i="1"/>
  <c r="Z352" i="1"/>
  <c r="V354" i="1"/>
  <c r="W353" i="1"/>
  <c r="Z353" i="1"/>
  <c r="BI326" i="1"/>
  <c r="BL326" i="1"/>
  <c r="BY324" i="1"/>
  <c r="BO324" i="1"/>
  <c r="BX326" i="1"/>
  <c r="AQ326" i="1"/>
  <c r="BM325" i="1"/>
  <c r="BL325" i="1"/>
  <c r="BI325" i="1"/>
  <c r="AL327" i="1"/>
  <c r="T329" i="1"/>
  <c r="AJ328" i="1"/>
  <c r="AZ328" i="1"/>
  <c r="BB328" i="1" s="1"/>
  <c r="BE327" i="1"/>
  <c r="BH327" i="1"/>
  <c r="BI327" i="1" s="1"/>
  <c r="BK327" i="1"/>
  <c r="BN327" i="1"/>
  <c r="BD331" i="1"/>
  <c r="AY331" i="1"/>
  <c r="AM325" i="1"/>
  <c r="AP324" i="1"/>
  <c r="AO324" i="1"/>
  <c r="BW324" i="1"/>
  <c r="AR323" i="1"/>
  <c r="BZ323" i="1"/>
  <c r="BU323" i="1"/>
  <c r="BQ323" i="1"/>
  <c r="AA333" i="1"/>
  <c r="AB332" i="1"/>
  <c r="AD332" i="1" s="1"/>
  <c r="AX332" i="1"/>
  <c r="BJ332" i="1"/>
  <c r="AW332" i="1"/>
  <c r="BS332" i="1" s="1"/>
  <c r="AV333" i="1"/>
  <c r="AT334" i="1"/>
  <c r="BO326" i="1"/>
  <c r="V355" i="1" l="1"/>
  <c r="W354" i="1"/>
  <c r="X354" i="1"/>
  <c r="Y354" i="1"/>
  <c r="AC353" i="1"/>
  <c r="BO325" i="1"/>
  <c r="BY325" i="1"/>
  <c r="BV326" i="1"/>
  <c r="BR326" i="1"/>
  <c r="BF328" i="1"/>
  <c r="BG328" i="1"/>
  <c r="BC328" i="1"/>
  <c r="T330" i="1"/>
  <c r="AJ329" i="1"/>
  <c r="AZ329" i="1"/>
  <c r="BB329" i="1" s="1"/>
  <c r="AL328" i="1"/>
  <c r="AN328" i="1" s="1"/>
  <c r="AQ328" i="1" s="1"/>
  <c r="AN327" i="1"/>
  <c r="AW333" i="1"/>
  <c r="BS333" i="1" s="1"/>
  <c r="BJ333" i="1"/>
  <c r="AX333" i="1"/>
  <c r="AA334" i="1"/>
  <c r="BZ324" i="1"/>
  <c r="AR324" i="1"/>
  <c r="BQ324" i="1"/>
  <c r="BU324" i="1"/>
  <c r="AP325" i="1"/>
  <c r="AM326" i="1"/>
  <c r="AO325" i="1"/>
  <c r="BW325" i="1"/>
  <c r="AV334" i="1"/>
  <c r="AT335" i="1"/>
  <c r="AY332" i="1"/>
  <c r="BD332" i="1"/>
  <c r="AB333" i="1"/>
  <c r="AD333" i="1" s="1"/>
  <c r="BL327" i="1"/>
  <c r="BM327" i="1"/>
  <c r="BO327" i="1" s="1"/>
  <c r="X355" i="1" l="1"/>
  <c r="Y355" i="1"/>
  <c r="AC354" i="1"/>
  <c r="Z354" i="1"/>
  <c r="V356" i="1"/>
  <c r="W355" i="1"/>
  <c r="Z355" i="1"/>
  <c r="T331" i="1"/>
  <c r="AZ331" i="1" s="1"/>
  <c r="BB331" i="1" s="1"/>
  <c r="BF331" i="1" s="1"/>
  <c r="AJ330" i="1"/>
  <c r="BE328" i="1"/>
  <c r="BH328" i="1"/>
  <c r="BX328" i="1"/>
  <c r="BK328" i="1"/>
  <c r="BN328" i="1"/>
  <c r="AZ330" i="1"/>
  <c r="BB330" i="1" s="1"/>
  <c r="BF330" i="1" s="1"/>
  <c r="BG329" i="1"/>
  <c r="BF329" i="1"/>
  <c r="BC329" i="1"/>
  <c r="AQ327" i="1"/>
  <c r="BX327" i="1"/>
  <c r="AL329" i="1"/>
  <c r="AN329" i="1" s="1"/>
  <c r="AQ329" i="1" s="1"/>
  <c r="AP326" i="1"/>
  <c r="AM327" i="1"/>
  <c r="AO326" i="1"/>
  <c r="BW326" i="1"/>
  <c r="AR325" i="1"/>
  <c r="BZ325" i="1"/>
  <c r="BU325" i="1"/>
  <c r="BQ325" i="1"/>
  <c r="BY327" i="1"/>
  <c r="AB334" i="1"/>
  <c r="AD334" i="1" s="1"/>
  <c r="AA335" i="1"/>
  <c r="BD333" i="1"/>
  <c r="AY333" i="1"/>
  <c r="AT336" i="1"/>
  <c r="AV335" i="1"/>
  <c r="BJ334" i="1"/>
  <c r="AW334" i="1"/>
  <c r="BS334" i="1" s="1"/>
  <c r="AX334" i="1"/>
  <c r="V357" i="1" l="1"/>
  <c r="W356" i="1"/>
  <c r="X356" i="1"/>
  <c r="Y356" i="1"/>
  <c r="AC355" i="1"/>
  <c r="BG330" i="1"/>
  <c r="BK330" i="1" s="1"/>
  <c r="BG331" i="1"/>
  <c r="BK331" i="1" s="1"/>
  <c r="BC331" i="1"/>
  <c r="BE331" i="1" s="1"/>
  <c r="BC330" i="1"/>
  <c r="BE330" i="1" s="1"/>
  <c r="BR328" i="1"/>
  <c r="BV328" i="1"/>
  <c r="BV327" i="1"/>
  <c r="BR327" i="1"/>
  <c r="BH329" i="1"/>
  <c r="BE329" i="1"/>
  <c r="BM328" i="1"/>
  <c r="BY328" i="1" s="1"/>
  <c r="BL328" i="1"/>
  <c r="BX329" i="1"/>
  <c r="BK329" i="1"/>
  <c r="BN329" i="1"/>
  <c r="AL330" i="1"/>
  <c r="AN330" i="1" s="1"/>
  <c r="AQ330" i="1" s="1"/>
  <c r="BI328" i="1"/>
  <c r="T332" i="1"/>
  <c r="AJ331" i="1"/>
  <c r="BJ335" i="1"/>
  <c r="AX335" i="1"/>
  <c r="AW335" i="1"/>
  <c r="BS335" i="1" s="1"/>
  <c r="AV336" i="1"/>
  <c r="AT337" i="1"/>
  <c r="AA336" i="1"/>
  <c r="AY334" i="1"/>
  <c r="BD334" i="1"/>
  <c r="AB335" i="1"/>
  <c r="AD335" i="1" s="1"/>
  <c r="AP327" i="1"/>
  <c r="AM328" i="1"/>
  <c r="AO327" i="1"/>
  <c r="BW327" i="1"/>
  <c r="AR326" i="1"/>
  <c r="BZ326" i="1"/>
  <c r="BU326" i="1"/>
  <c r="BQ326" i="1"/>
  <c r="X357" i="1" l="1"/>
  <c r="Y357" i="1"/>
  <c r="AC356" i="1"/>
  <c r="Z356" i="1"/>
  <c r="V358" i="1"/>
  <c r="W357" i="1"/>
  <c r="Z357" i="1"/>
  <c r="BN330" i="1"/>
  <c r="BR330" i="1" s="1"/>
  <c r="BN331" i="1"/>
  <c r="BH330" i="1"/>
  <c r="BI330" i="1" s="1"/>
  <c r="BH331" i="1"/>
  <c r="BI331" i="1" s="1"/>
  <c r="BI329" i="1"/>
  <c r="BL329" i="1"/>
  <c r="BM329" i="1"/>
  <c r="BR329" i="1"/>
  <c r="BV329" i="1"/>
  <c r="BX330" i="1"/>
  <c r="AL331" i="1"/>
  <c r="T333" i="1"/>
  <c r="AJ332" i="1"/>
  <c r="AZ332" i="1"/>
  <c r="BB332" i="1" s="1"/>
  <c r="BO328" i="1"/>
  <c r="AV337" i="1"/>
  <c r="AT338" i="1"/>
  <c r="AA337" i="1"/>
  <c r="BJ336" i="1"/>
  <c r="AW336" i="1"/>
  <c r="BS336" i="1" s="1"/>
  <c r="AX336" i="1"/>
  <c r="BD335" i="1"/>
  <c r="AY335" i="1"/>
  <c r="AB336" i="1"/>
  <c r="AD336" i="1" s="1"/>
  <c r="AP328" i="1"/>
  <c r="AM329" i="1"/>
  <c r="AO328" i="1"/>
  <c r="BW328" i="1"/>
  <c r="AR327" i="1"/>
  <c r="BZ327" i="1"/>
  <c r="BU327" i="1"/>
  <c r="BQ327" i="1"/>
  <c r="V359" i="1" l="1"/>
  <c r="W358" i="1"/>
  <c r="X358" i="1"/>
  <c r="Y358" i="1" s="1"/>
  <c r="AC357" i="1"/>
  <c r="BV330" i="1"/>
  <c r="BL330" i="1"/>
  <c r="BM331" i="1"/>
  <c r="BY331" i="1" s="1"/>
  <c r="BM330" i="1"/>
  <c r="BY330" i="1" s="1"/>
  <c r="BL331" i="1"/>
  <c r="AN331" i="1"/>
  <c r="AL332" i="1"/>
  <c r="AN332" i="1" s="1"/>
  <c r="AQ332" i="1" s="1"/>
  <c r="BO329" i="1"/>
  <c r="BY329" i="1"/>
  <c r="T334" i="1"/>
  <c r="AZ333" i="1"/>
  <c r="BB333" i="1" s="1"/>
  <c r="AJ333" i="1"/>
  <c r="BG332" i="1"/>
  <c r="BC332" i="1"/>
  <c r="BF332" i="1"/>
  <c r="AM330" i="1"/>
  <c r="AP329" i="1"/>
  <c r="AO329" i="1"/>
  <c r="BW329" i="1"/>
  <c r="BD336" i="1"/>
  <c r="AY336" i="1"/>
  <c r="AV338" i="1"/>
  <c r="AT339" i="1"/>
  <c r="AA338" i="1"/>
  <c r="AW337" i="1"/>
  <c r="BS337" i="1" s="1"/>
  <c r="BJ337" i="1"/>
  <c r="AX337" i="1"/>
  <c r="AR328" i="1"/>
  <c r="BZ328" i="1"/>
  <c r="BQ328" i="1"/>
  <c r="BU328" i="1"/>
  <c r="AB337" i="1"/>
  <c r="AD337" i="1" s="1"/>
  <c r="X359" i="1" l="1"/>
  <c r="Y359" i="1"/>
  <c r="AC358" i="1"/>
  <c r="Z358" i="1"/>
  <c r="V360" i="1"/>
  <c r="W359" i="1"/>
  <c r="Z359" i="1"/>
  <c r="BO330" i="1"/>
  <c r="BO331" i="1"/>
  <c r="T335" i="1"/>
  <c r="AZ335" i="1" s="1"/>
  <c r="BB335" i="1" s="1"/>
  <c r="AJ334" i="1"/>
  <c r="AZ334" i="1"/>
  <c r="BB334" i="1" s="1"/>
  <c r="BE332" i="1"/>
  <c r="BH332" i="1"/>
  <c r="BX332" i="1"/>
  <c r="BN332" i="1"/>
  <c r="BK332" i="1"/>
  <c r="AL333" i="1"/>
  <c r="AN333" i="1" s="1"/>
  <c r="AQ333" i="1" s="1"/>
  <c r="BC333" i="1"/>
  <c r="BG333" i="1"/>
  <c r="BF333" i="1"/>
  <c r="BX331" i="1"/>
  <c r="AQ331" i="1"/>
  <c r="AY337" i="1"/>
  <c r="BD337" i="1"/>
  <c r="AT340" i="1"/>
  <c r="AV339" i="1"/>
  <c r="AB338" i="1"/>
  <c r="AD338" i="1" s="1"/>
  <c r="AX338" i="1"/>
  <c r="BJ338" i="1"/>
  <c r="AW338" i="1"/>
  <c r="BS338" i="1" s="1"/>
  <c r="AR329" i="1"/>
  <c r="BZ329" i="1"/>
  <c r="BU329" i="1"/>
  <c r="BQ329" i="1"/>
  <c r="AA339" i="1"/>
  <c r="AP330" i="1"/>
  <c r="AM331" i="1"/>
  <c r="AO330" i="1"/>
  <c r="BW330" i="1"/>
  <c r="V361" i="1" l="1"/>
  <c r="W360" i="1"/>
  <c r="X360" i="1"/>
  <c r="Y360" i="1"/>
  <c r="AC359" i="1"/>
  <c r="BR332" i="1"/>
  <c r="BV332" i="1"/>
  <c r="BI332" i="1"/>
  <c r="BM332" i="1"/>
  <c r="BY332" i="1" s="1"/>
  <c r="BL332" i="1"/>
  <c r="BV331" i="1"/>
  <c r="BR331" i="1"/>
  <c r="BE333" i="1"/>
  <c r="BH333" i="1"/>
  <c r="BF334" i="1"/>
  <c r="BG334" i="1"/>
  <c r="BC334" i="1"/>
  <c r="BX333" i="1"/>
  <c r="BN333" i="1"/>
  <c r="BK333" i="1"/>
  <c r="AL334" i="1"/>
  <c r="AN334" i="1" s="1"/>
  <c r="AQ334" i="1" s="1"/>
  <c r="T336" i="1"/>
  <c r="AJ335" i="1"/>
  <c r="BJ339" i="1"/>
  <c r="AX339" i="1"/>
  <c r="AW339" i="1"/>
  <c r="BS339" i="1" s="1"/>
  <c r="AT341" i="1"/>
  <c r="AV340" i="1"/>
  <c r="AB339" i="1"/>
  <c r="AD339" i="1" s="1"/>
  <c r="BD338" i="1"/>
  <c r="AY338" i="1"/>
  <c r="AM332" i="1"/>
  <c r="AP331" i="1"/>
  <c r="AO331" i="1"/>
  <c r="BW331" i="1"/>
  <c r="AA340" i="1"/>
  <c r="BZ330" i="1"/>
  <c r="AR330" i="1"/>
  <c r="BU330" i="1"/>
  <c r="BQ330" i="1"/>
  <c r="BF335" i="1"/>
  <c r="BG335" i="1"/>
  <c r="BC335" i="1"/>
  <c r="X361" i="1" l="1"/>
  <c r="Y361" i="1"/>
  <c r="AC360" i="1"/>
  <c r="Z360" i="1"/>
  <c r="V362" i="1"/>
  <c r="W361" i="1"/>
  <c r="Z361" i="1"/>
  <c r="BO332" i="1"/>
  <c r="BV333" i="1"/>
  <c r="BR333" i="1"/>
  <c r="AL335" i="1"/>
  <c r="BE334" i="1"/>
  <c r="BH334" i="1"/>
  <c r="BN334" i="1"/>
  <c r="BX334" i="1"/>
  <c r="BK334" i="1"/>
  <c r="T337" i="1"/>
  <c r="AZ337" i="1" s="1"/>
  <c r="BB337" i="1" s="1"/>
  <c r="AJ336" i="1"/>
  <c r="AZ336" i="1"/>
  <c r="BB336" i="1" s="1"/>
  <c r="BI333" i="1"/>
  <c r="BM333" i="1"/>
  <c r="BO333" i="1" s="1"/>
  <c r="BL333" i="1"/>
  <c r="AP332" i="1"/>
  <c r="AM333" i="1"/>
  <c r="AO332" i="1"/>
  <c r="BW332" i="1"/>
  <c r="AY339" i="1"/>
  <c r="BD339" i="1"/>
  <c r="AB340" i="1"/>
  <c r="AD340" i="1" s="1"/>
  <c r="AA341" i="1"/>
  <c r="BE335" i="1"/>
  <c r="BH335" i="1"/>
  <c r="AW340" i="1"/>
  <c r="BS340" i="1" s="1"/>
  <c r="AX340" i="1"/>
  <c r="BJ340" i="1"/>
  <c r="BK335" i="1"/>
  <c r="BN335" i="1"/>
  <c r="AV341" i="1"/>
  <c r="AT342" i="1"/>
  <c r="AR331" i="1"/>
  <c r="BZ331" i="1"/>
  <c r="BQ331" i="1"/>
  <c r="BU331" i="1"/>
  <c r="V363" i="1" l="1"/>
  <c r="W362" i="1"/>
  <c r="X362" i="1"/>
  <c r="Y362" i="1"/>
  <c r="AC361" i="1"/>
  <c r="BY333" i="1"/>
  <c r="BV334" i="1"/>
  <c r="BR334" i="1"/>
  <c r="BL334" i="1"/>
  <c r="BM334" i="1"/>
  <c r="BO334" i="1" s="1"/>
  <c r="BI334" i="1"/>
  <c r="BG336" i="1"/>
  <c r="BC336" i="1"/>
  <c r="BF336" i="1"/>
  <c r="AN335" i="1"/>
  <c r="AL336" i="1"/>
  <c r="AN336" i="1" s="1"/>
  <c r="AQ336" i="1" s="1"/>
  <c r="T338" i="1"/>
  <c r="AJ337" i="1"/>
  <c r="BI335" i="1"/>
  <c r="BM335" i="1"/>
  <c r="BL335" i="1"/>
  <c r="AT343" i="1"/>
  <c r="AV342" i="1"/>
  <c r="AW341" i="1"/>
  <c r="BS341" i="1" s="1"/>
  <c r="AX341" i="1"/>
  <c r="BJ341" i="1"/>
  <c r="BF337" i="1"/>
  <c r="BG337" i="1"/>
  <c r="BC337" i="1"/>
  <c r="AM334" i="1"/>
  <c r="AP333" i="1"/>
  <c r="AO333" i="1"/>
  <c r="BW333" i="1"/>
  <c r="AA342" i="1"/>
  <c r="BZ332" i="1"/>
  <c r="AR332" i="1"/>
  <c r="BQ332" i="1"/>
  <c r="BU332" i="1"/>
  <c r="BD340" i="1"/>
  <c r="AY340" i="1"/>
  <c r="AB341" i="1"/>
  <c r="AD341" i="1" s="1"/>
  <c r="X363" i="1" l="1"/>
  <c r="Y363" i="1" s="1"/>
  <c r="AC362" i="1"/>
  <c r="Z362" i="1"/>
  <c r="V364" i="1"/>
  <c r="W363" i="1"/>
  <c r="Z363" i="1"/>
  <c r="AL337" i="1"/>
  <c r="AN337" i="1" s="1"/>
  <c r="AQ337" i="1" s="1"/>
  <c r="BE336" i="1"/>
  <c r="BH336" i="1"/>
  <c r="BK336" i="1"/>
  <c r="BX336" i="1"/>
  <c r="BN336" i="1"/>
  <c r="T339" i="1"/>
  <c r="AZ339" i="1" s="1"/>
  <c r="BB339" i="1" s="1"/>
  <c r="AJ338" i="1"/>
  <c r="AZ338" i="1"/>
  <c r="BB338" i="1" s="1"/>
  <c r="BY334" i="1"/>
  <c r="AQ335" i="1"/>
  <c r="BX335" i="1"/>
  <c r="BE337" i="1"/>
  <c r="BH337" i="1"/>
  <c r="BJ342" i="1"/>
  <c r="AW342" i="1"/>
  <c r="BS342" i="1" s="1"/>
  <c r="AX342" i="1"/>
  <c r="AV343" i="1"/>
  <c r="AT344" i="1"/>
  <c r="BK337" i="1"/>
  <c r="BN337" i="1"/>
  <c r="BY335" i="1"/>
  <c r="BZ333" i="1"/>
  <c r="AR333" i="1"/>
  <c r="BQ333" i="1"/>
  <c r="BU333" i="1"/>
  <c r="AA343" i="1"/>
  <c r="BO335" i="1"/>
  <c r="AB342" i="1"/>
  <c r="AD342" i="1" s="1"/>
  <c r="AY341" i="1"/>
  <c r="BD341" i="1"/>
  <c r="AP334" i="1"/>
  <c r="AM335" i="1"/>
  <c r="AO334" i="1"/>
  <c r="BW334" i="1"/>
  <c r="V365" i="1" l="1"/>
  <c r="W364" i="1"/>
  <c r="X364" i="1"/>
  <c r="Y364" i="1"/>
  <c r="AC363" i="1"/>
  <c r="BR336" i="1"/>
  <c r="BV336" i="1"/>
  <c r="BV335" i="1"/>
  <c r="BR335" i="1"/>
  <c r="BL336" i="1"/>
  <c r="BM336" i="1"/>
  <c r="BY336" i="1" s="1"/>
  <c r="BC338" i="1"/>
  <c r="BF338" i="1"/>
  <c r="BG338" i="1"/>
  <c r="BI336" i="1"/>
  <c r="BX337" i="1"/>
  <c r="AL338" i="1"/>
  <c r="AN338" i="1" s="1"/>
  <c r="AQ338" i="1" s="1"/>
  <c r="T340" i="1"/>
  <c r="AZ340" i="1" s="1"/>
  <c r="BB340" i="1" s="1"/>
  <c r="AJ339" i="1"/>
  <c r="AA344" i="1"/>
  <c r="BR337" i="1"/>
  <c r="BV337" i="1"/>
  <c r="AM336" i="1"/>
  <c r="AP335" i="1"/>
  <c r="AO335" i="1"/>
  <c r="BW335" i="1"/>
  <c r="BI337" i="1"/>
  <c r="BL337" i="1"/>
  <c r="BM337" i="1"/>
  <c r="BO337" i="1" s="1"/>
  <c r="BZ334" i="1"/>
  <c r="AR334" i="1"/>
  <c r="BQ334" i="1"/>
  <c r="BU334" i="1"/>
  <c r="AT345" i="1"/>
  <c r="AV344" i="1"/>
  <c r="AB343" i="1"/>
  <c r="AD343" i="1" s="1"/>
  <c r="AW343" i="1"/>
  <c r="BS343" i="1" s="1"/>
  <c r="BJ343" i="1"/>
  <c r="AX343" i="1"/>
  <c r="BF339" i="1"/>
  <c r="BG339" i="1"/>
  <c r="BC339" i="1"/>
  <c r="BD342" i="1"/>
  <c r="AY342" i="1"/>
  <c r="X365" i="1" l="1"/>
  <c r="Y365" i="1" s="1"/>
  <c r="AC364" i="1"/>
  <c r="Z364" i="1"/>
  <c r="V366" i="1"/>
  <c r="W365" i="1"/>
  <c r="Z365" i="1"/>
  <c r="BY337" i="1"/>
  <c r="BG340" i="1"/>
  <c r="BN340" i="1" s="1"/>
  <c r="BC340" i="1"/>
  <c r="BE340" i="1" s="1"/>
  <c r="BF340" i="1"/>
  <c r="BE338" i="1"/>
  <c r="BH338" i="1"/>
  <c r="BO336" i="1"/>
  <c r="AL339" i="1"/>
  <c r="AN339" i="1" s="1"/>
  <c r="AQ339" i="1" s="1"/>
  <c r="T341" i="1"/>
  <c r="AZ341" i="1" s="1"/>
  <c r="BB341" i="1" s="1"/>
  <c r="AJ340" i="1"/>
  <c r="BX338" i="1"/>
  <c r="BN338" i="1"/>
  <c r="BK338" i="1"/>
  <c r="AP336" i="1"/>
  <c r="AM337" i="1"/>
  <c r="AO336" i="1"/>
  <c r="BW336" i="1"/>
  <c r="BE339" i="1"/>
  <c r="BH339" i="1"/>
  <c r="BI339" i="1" s="1"/>
  <c r="BK339" i="1"/>
  <c r="BN339" i="1"/>
  <c r="AA345" i="1"/>
  <c r="BD343" i="1"/>
  <c r="AY343" i="1"/>
  <c r="BJ344" i="1"/>
  <c r="AW344" i="1"/>
  <c r="BS344" i="1" s="1"/>
  <c r="AX344" i="1"/>
  <c r="AT346" i="1"/>
  <c r="AV345" i="1"/>
  <c r="AR335" i="1"/>
  <c r="BZ335" i="1"/>
  <c r="BU335" i="1"/>
  <c r="BQ335" i="1"/>
  <c r="AB344" i="1"/>
  <c r="AD344" i="1" s="1"/>
  <c r="V367" i="1" l="1"/>
  <c r="W366" i="1"/>
  <c r="X366" i="1"/>
  <c r="Y366" i="1" s="1"/>
  <c r="AC365" i="1"/>
  <c r="BH340" i="1"/>
  <c r="BI340" i="1" s="1"/>
  <c r="BK340" i="1"/>
  <c r="BL338" i="1"/>
  <c r="BI338" i="1"/>
  <c r="BM338" i="1"/>
  <c r="BV338" i="1"/>
  <c r="BR338" i="1"/>
  <c r="AL340" i="1"/>
  <c r="AN340" i="1" s="1"/>
  <c r="BX339" i="1"/>
  <c r="T342" i="1"/>
  <c r="AZ342" i="1" s="1"/>
  <c r="BB342" i="1" s="1"/>
  <c r="AJ341" i="1"/>
  <c r="AW345" i="1"/>
  <c r="BS345" i="1" s="1"/>
  <c r="BJ345" i="1"/>
  <c r="AX345" i="1"/>
  <c r="AA346" i="1"/>
  <c r="AB345" i="1"/>
  <c r="AD345" i="1" s="1"/>
  <c r="AT347" i="1"/>
  <c r="AV346" i="1"/>
  <c r="BF341" i="1"/>
  <c r="BG341" i="1"/>
  <c r="BC341" i="1"/>
  <c r="BR339" i="1"/>
  <c r="BV339" i="1"/>
  <c r="BM339" i="1"/>
  <c r="BO339" i="1" s="1"/>
  <c r="BL339" i="1"/>
  <c r="AM338" i="1"/>
  <c r="AP337" i="1"/>
  <c r="AO337" i="1"/>
  <c r="BW337" i="1"/>
  <c r="BD344" i="1"/>
  <c r="AY344" i="1"/>
  <c r="AR336" i="1"/>
  <c r="BZ336" i="1"/>
  <c r="BU336" i="1"/>
  <c r="BQ336" i="1"/>
  <c r="X367" i="1" l="1"/>
  <c r="Y367" i="1"/>
  <c r="AC366" i="1"/>
  <c r="Z366" i="1"/>
  <c r="V368" i="1"/>
  <c r="W367" i="1"/>
  <c r="Z367" i="1"/>
  <c r="BL340" i="1"/>
  <c r="BM340" i="1"/>
  <c r="BO340" i="1" s="1"/>
  <c r="BX340" i="1"/>
  <c r="AQ340" i="1"/>
  <c r="AL341" i="1"/>
  <c r="AN341" i="1" s="1"/>
  <c r="AQ341" i="1" s="1"/>
  <c r="BY338" i="1"/>
  <c r="BO338" i="1"/>
  <c r="T343" i="1"/>
  <c r="AJ342" i="1"/>
  <c r="BF342" i="1"/>
  <c r="BG342" i="1"/>
  <c r="BC342" i="1"/>
  <c r="AB346" i="1"/>
  <c r="AD346" i="1" s="1"/>
  <c r="BZ337" i="1"/>
  <c r="AR337" i="1"/>
  <c r="BU337" i="1"/>
  <c r="BQ337" i="1"/>
  <c r="AA347" i="1"/>
  <c r="AP338" i="1"/>
  <c r="AM339" i="1"/>
  <c r="AO338" i="1"/>
  <c r="BW338" i="1"/>
  <c r="BJ346" i="1"/>
  <c r="AW346" i="1"/>
  <c r="BS346" i="1" s="1"/>
  <c r="AX346" i="1"/>
  <c r="BD345" i="1"/>
  <c r="AY345" i="1"/>
  <c r="BE341" i="1"/>
  <c r="BH341" i="1"/>
  <c r="AT348" i="1"/>
  <c r="AV347" i="1"/>
  <c r="BY339" i="1"/>
  <c r="BN341" i="1"/>
  <c r="BK341" i="1"/>
  <c r="V369" i="1" l="1"/>
  <c r="W368" i="1"/>
  <c r="X368" i="1"/>
  <c r="Y368" i="1"/>
  <c r="AC367" i="1"/>
  <c r="BY340" i="1"/>
  <c r="T344" i="1"/>
  <c r="AZ344" i="1" s="1"/>
  <c r="BB344" i="1" s="1"/>
  <c r="AZ343" i="1"/>
  <c r="BB343" i="1" s="1"/>
  <c r="AJ343" i="1"/>
  <c r="BV340" i="1"/>
  <c r="BR340" i="1"/>
  <c r="BX341" i="1"/>
  <c r="AL342" i="1"/>
  <c r="BI341" i="1"/>
  <c r="BM341" i="1"/>
  <c r="BY341" i="1" s="1"/>
  <c r="BL341" i="1"/>
  <c r="AY346" i="1"/>
  <c r="BD346" i="1"/>
  <c r="BV341" i="1"/>
  <c r="BR341" i="1"/>
  <c r="AB347" i="1"/>
  <c r="AD347" i="1" s="1"/>
  <c r="AA348" i="1"/>
  <c r="AX347" i="1"/>
  <c r="AW347" i="1"/>
  <c r="BS347" i="1" s="1"/>
  <c r="BJ347" i="1"/>
  <c r="BE342" i="1"/>
  <c r="BH342" i="1"/>
  <c r="AT349" i="1"/>
  <c r="AV348" i="1"/>
  <c r="AM340" i="1"/>
  <c r="AP339" i="1"/>
  <c r="AO339" i="1"/>
  <c r="BW339" i="1"/>
  <c r="BK342" i="1"/>
  <c r="BN342" i="1"/>
  <c r="BZ338" i="1"/>
  <c r="AR338" i="1"/>
  <c r="BQ338" i="1"/>
  <c r="BU338" i="1"/>
  <c r="X369" i="1" l="1"/>
  <c r="Y369" i="1"/>
  <c r="AC368" i="1"/>
  <c r="Z368" i="1"/>
  <c r="V370" i="1"/>
  <c r="W369" i="1"/>
  <c r="Z369" i="1"/>
  <c r="AL343" i="1"/>
  <c r="AN343" i="1" s="1"/>
  <c r="AQ343" i="1" s="1"/>
  <c r="AN342" i="1"/>
  <c r="BO341" i="1"/>
  <c r="BF343" i="1"/>
  <c r="BG343" i="1"/>
  <c r="BC343" i="1"/>
  <c r="T345" i="1"/>
  <c r="AZ345" i="1" s="1"/>
  <c r="BB345" i="1" s="1"/>
  <c r="AJ344" i="1"/>
  <c r="AR339" i="1"/>
  <c r="BZ339" i="1"/>
  <c r="BQ339" i="1"/>
  <c r="BU339" i="1"/>
  <c r="AP340" i="1"/>
  <c r="AM341" i="1"/>
  <c r="AO340" i="1"/>
  <c r="BW340" i="1"/>
  <c r="AB348" i="1"/>
  <c r="AD348" i="1" s="1"/>
  <c r="BF344" i="1"/>
  <c r="BG344" i="1"/>
  <c r="BC344" i="1"/>
  <c r="AW348" i="1"/>
  <c r="BS348" i="1" s="1"/>
  <c r="AX348" i="1"/>
  <c r="BJ348" i="1"/>
  <c r="AV349" i="1"/>
  <c r="AT350" i="1"/>
  <c r="AA349" i="1"/>
  <c r="BI342" i="1"/>
  <c r="BL342" i="1"/>
  <c r="BM342" i="1"/>
  <c r="AY347" i="1"/>
  <c r="BD347" i="1"/>
  <c r="V371" i="1" l="1"/>
  <c r="W370" i="1"/>
  <c r="X370" i="1"/>
  <c r="Y370" i="1"/>
  <c r="AC369" i="1"/>
  <c r="AQ342" i="1"/>
  <c r="BX342" i="1"/>
  <c r="BN343" i="1"/>
  <c r="BX343" i="1"/>
  <c r="BK343" i="1"/>
  <c r="AL344" i="1"/>
  <c r="AN344" i="1" s="1"/>
  <c r="AQ344" i="1" s="1"/>
  <c r="T346" i="1"/>
  <c r="AJ345" i="1"/>
  <c r="BH343" i="1"/>
  <c r="BE343" i="1"/>
  <c r="AV350" i="1"/>
  <c r="AT351" i="1"/>
  <c r="AP341" i="1"/>
  <c r="AM342" i="1"/>
  <c r="AO341" i="1"/>
  <c r="BW341" i="1"/>
  <c r="BE344" i="1"/>
  <c r="BH344" i="1"/>
  <c r="AR340" i="1"/>
  <c r="BZ340" i="1"/>
  <c r="BQ340" i="1"/>
  <c r="BU340" i="1"/>
  <c r="BN344" i="1"/>
  <c r="BK344" i="1"/>
  <c r="AX349" i="1"/>
  <c r="BJ349" i="1"/>
  <c r="AW349" i="1"/>
  <c r="BS349" i="1" s="1"/>
  <c r="BY342" i="1"/>
  <c r="BF345" i="1"/>
  <c r="BG345" i="1"/>
  <c r="BC345" i="1"/>
  <c r="AA350" i="1"/>
  <c r="AB349" i="1"/>
  <c r="AD349" i="1" s="1"/>
  <c r="BO342" i="1"/>
  <c r="AY348" i="1"/>
  <c r="BD348" i="1"/>
  <c r="X371" i="1" l="1"/>
  <c r="Y371" i="1"/>
  <c r="AC370" i="1"/>
  <c r="Z370" i="1"/>
  <c r="V372" i="1"/>
  <c r="W371" i="1"/>
  <c r="Z371" i="1"/>
  <c r="BL343" i="1"/>
  <c r="BM343" i="1"/>
  <c r="BO343" i="1" s="1"/>
  <c r="BR343" i="1"/>
  <c r="BV343" i="1"/>
  <c r="BX344" i="1"/>
  <c r="AL345" i="1"/>
  <c r="AN345" i="1" s="1"/>
  <c r="AQ345" i="1" s="1"/>
  <c r="BI343" i="1"/>
  <c r="T347" i="1"/>
  <c r="AJ346" i="1"/>
  <c r="AZ346" i="1"/>
  <c r="BB346" i="1" s="1"/>
  <c r="BV342" i="1"/>
  <c r="BR342" i="1"/>
  <c r="BE345" i="1"/>
  <c r="BH345" i="1"/>
  <c r="AV351" i="1"/>
  <c r="AT352" i="1"/>
  <c r="BK345" i="1"/>
  <c r="BN345" i="1"/>
  <c r="BD349" i="1"/>
  <c r="AY349" i="1"/>
  <c r="BJ350" i="1"/>
  <c r="AW350" i="1"/>
  <c r="BS350" i="1" s="1"/>
  <c r="AX350" i="1"/>
  <c r="AB350" i="1"/>
  <c r="AD350" i="1" s="1"/>
  <c r="AA351" i="1"/>
  <c r="BV344" i="1"/>
  <c r="BR344" i="1"/>
  <c r="AM343" i="1"/>
  <c r="AP342" i="1"/>
  <c r="AO342" i="1"/>
  <c r="BW342" i="1"/>
  <c r="AR341" i="1"/>
  <c r="BZ341" i="1"/>
  <c r="BQ341" i="1"/>
  <c r="BU341" i="1"/>
  <c r="BI344" i="1"/>
  <c r="BL344" i="1"/>
  <c r="BM344" i="1"/>
  <c r="BO344" i="1" s="1"/>
  <c r="V373" i="1" l="1"/>
  <c r="W372" i="1"/>
  <c r="X372" i="1"/>
  <c r="Y372" i="1" s="1"/>
  <c r="AC371" i="1"/>
  <c r="BY343" i="1"/>
  <c r="BF346" i="1"/>
  <c r="BC346" i="1"/>
  <c r="BG346" i="1"/>
  <c r="AL346" i="1"/>
  <c r="AN346" i="1" s="1"/>
  <c r="AQ346" i="1" s="1"/>
  <c r="T348" i="1"/>
  <c r="AJ347" i="1"/>
  <c r="AZ347" i="1"/>
  <c r="BB347" i="1" s="1"/>
  <c r="BX345" i="1"/>
  <c r="AA352" i="1"/>
  <c r="BY344" i="1"/>
  <c r="AR342" i="1"/>
  <c r="BZ342" i="1"/>
  <c r="BQ342" i="1"/>
  <c r="BU342" i="1"/>
  <c r="AT353" i="1"/>
  <c r="AV352" i="1"/>
  <c r="AM344" i="1"/>
  <c r="AP343" i="1"/>
  <c r="AO343" i="1"/>
  <c r="BW343" i="1"/>
  <c r="AX351" i="1"/>
  <c r="AW351" i="1"/>
  <c r="BS351" i="1" s="1"/>
  <c r="BJ351" i="1"/>
  <c r="AY350" i="1"/>
  <c r="BD350" i="1"/>
  <c r="BV345" i="1"/>
  <c r="BR345" i="1"/>
  <c r="BI345" i="1"/>
  <c r="BL345" i="1"/>
  <c r="BM345" i="1"/>
  <c r="BY345" i="1" s="1"/>
  <c r="AB351" i="1"/>
  <c r="AD351" i="1" s="1"/>
  <c r="X373" i="1" l="1"/>
  <c r="Y373" i="1"/>
  <c r="AC372" i="1"/>
  <c r="Z372" i="1"/>
  <c r="V374" i="1"/>
  <c r="W373" i="1"/>
  <c r="Z373" i="1"/>
  <c r="AL347" i="1"/>
  <c r="AN347" i="1" s="1"/>
  <c r="AQ347" i="1" s="1"/>
  <c r="T349" i="1"/>
  <c r="AJ348" i="1"/>
  <c r="AZ348" i="1"/>
  <c r="BB348" i="1" s="1"/>
  <c r="BF348" i="1" s="1"/>
  <c r="BX346" i="1"/>
  <c r="BN346" i="1"/>
  <c r="BK346" i="1"/>
  <c r="BE346" i="1"/>
  <c r="BH346" i="1"/>
  <c r="BF347" i="1"/>
  <c r="BG347" i="1"/>
  <c r="BC347" i="1"/>
  <c r="AB352" i="1"/>
  <c r="AD352" i="1" s="1"/>
  <c r="AY351" i="1"/>
  <c r="BD351" i="1"/>
  <c r="AW352" i="1"/>
  <c r="BS352" i="1" s="1"/>
  <c r="AX352" i="1"/>
  <c r="BJ352" i="1"/>
  <c r="AA353" i="1"/>
  <c r="BG348" i="1"/>
  <c r="AV353" i="1"/>
  <c r="AT354" i="1"/>
  <c r="BO345" i="1"/>
  <c r="BZ343" i="1"/>
  <c r="AR343" i="1"/>
  <c r="BU343" i="1"/>
  <c r="BQ343" i="1"/>
  <c r="AM345" i="1"/>
  <c r="AP344" i="1"/>
  <c r="AO344" i="1"/>
  <c r="BW344" i="1"/>
  <c r="V375" i="1" l="1"/>
  <c r="W374" i="1"/>
  <c r="X374" i="1"/>
  <c r="Y374" i="1" s="1"/>
  <c r="AC373" i="1"/>
  <c r="BC348" i="1"/>
  <c r="BH348" i="1" s="1"/>
  <c r="BR346" i="1"/>
  <c r="BV346" i="1"/>
  <c r="BE347" i="1"/>
  <c r="BH347" i="1"/>
  <c r="BN347" i="1"/>
  <c r="BX347" i="1"/>
  <c r="BK347" i="1"/>
  <c r="AL348" i="1"/>
  <c r="BL346" i="1"/>
  <c r="BM346" i="1"/>
  <c r="BO346" i="1" s="1"/>
  <c r="T350" i="1"/>
  <c r="AJ349" i="1"/>
  <c r="AZ349" i="1"/>
  <c r="BB349" i="1" s="1"/>
  <c r="BI346" i="1"/>
  <c r="BK348" i="1"/>
  <c r="BN348" i="1"/>
  <c r="AA354" i="1"/>
  <c r="BD352" i="1"/>
  <c r="AY352" i="1"/>
  <c r="AT355" i="1"/>
  <c r="AV354" i="1"/>
  <c r="AB353" i="1"/>
  <c r="AD353" i="1" s="1"/>
  <c r="AX353" i="1"/>
  <c r="AW353" i="1"/>
  <c r="BS353" i="1" s="1"/>
  <c r="BJ353" i="1"/>
  <c r="BZ344" i="1"/>
  <c r="AR344" i="1"/>
  <c r="BQ344" i="1"/>
  <c r="BU344" i="1"/>
  <c r="AM346" i="1"/>
  <c r="AP345" i="1"/>
  <c r="AO345" i="1"/>
  <c r="BW345" i="1"/>
  <c r="X375" i="1" l="1"/>
  <c r="Y375" i="1"/>
  <c r="AC374" i="1"/>
  <c r="Z374" i="1"/>
  <c r="V376" i="1"/>
  <c r="W375" i="1"/>
  <c r="Z375" i="1"/>
  <c r="BE348" i="1"/>
  <c r="BV347" i="1"/>
  <c r="BR347" i="1"/>
  <c r="BM347" i="1"/>
  <c r="BO347" i="1" s="1"/>
  <c r="BL347" i="1"/>
  <c r="T351" i="1"/>
  <c r="AJ350" i="1"/>
  <c r="AZ350" i="1"/>
  <c r="BB350" i="1" s="1"/>
  <c r="AL349" i="1"/>
  <c r="AN349" i="1" s="1"/>
  <c r="AQ349" i="1" s="1"/>
  <c r="AN348" i="1"/>
  <c r="BY346" i="1"/>
  <c r="BI347" i="1"/>
  <c r="BF349" i="1"/>
  <c r="BG349" i="1"/>
  <c r="BC349" i="1"/>
  <c r="BJ354" i="1"/>
  <c r="AW354" i="1"/>
  <c r="BS354" i="1" s="1"/>
  <c r="AX354" i="1"/>
  <c r="AA355" i="1"/>
  <c r="BI348" i="1"/>
  <c r="BL348" i="1"/>
  <c r="BM348" i="1"/>
  <c r="BY348" i="1" s="1"/>
  <c r="AV355" i="1"/>
  <c r="AT356" i="1"/>
  <c r="BD353" i="1"/>
  <c r="AY353" i="1"/>
  <c r="BZ345" i="1"/>
  <c r="AR345" i="1"/>
  <c r="BQ345" i="1"/>
  <c r="BU345" i="1"/>
  <c r="AP346" i="1"/>
  <c r="AM347" i="1"/>
  <c r="AO346" i="1"/>
  <c r="BW346" i="1"/>
  <c r="AB354" i="1"/>
  <c r="AD354" i="1" s="1"/>
  <c r="V377" i="1" l="1"/>
  <c r="W376" i="1"/>
  <c r="X376" i="1"/>
  <c r="Y376" i="1"/>
  <c r="AC375" i="1"/>
  <c r="BF350" i="1"/>
  <c r="BC350" i="1"/>
  <c r="BG350" i="1"/>
  <c r="AL350" i="1"/>
  <c r="AN350" i="1" s="1"/>
  <c r="AQ350" i="1" s="1"/>
  <c r="T352" i="1"/>
  <c r="AJ351" i="1"/>
  <c r="AZ351" i="1"/>
  <c r="BB351" i="1" s="1"/>
  <c r="AQ348" i="1"/>
  <c r="BX348" i="1"/>
  <c r="BY347" i="1"/>
  <c r="BG351" i="1"/>
  <c r="BK351" i="1" s="1"/>
  <c r="BE349" i="1"/>
  <c r="BH349" i="1"/>
  <c r="BN349" i="1"/>
  <c r="BX349" i="1"/>
  <c r="BK349" i="1"/>
  <c r="AB355" i="1"/>
  <c r="AD355" i="1" s="1"/>
  <c r="AV356" i="1"/>
  <c r="AT357" i="1"/>
  <c r="AA356" i="1"/>
  <c r="AX355" i="1"/>
  <c r="BJ355" i="1"/>
  <c r="AW355" i="1"/>
  <c r="BS355" i="1" s="1"/>
  <c r="BO348" i="1"/>
  <c r="AY354" i="1"/>
  <c r="BD354" i="1"/>
  <c r="AP347" i="1"/>
  <c r="AM348" i="1"/>
  <c r="AO347" i="1"/>
  <c r="BW347" i="1"/>
  <c r="BZ346" i="1"/>
  <c r="AR346" i="1"/>
  <c r="BU346" i="1"/>
  <c r="BQ346" i="1"/>
  <c r="X377" i="1" l="1"/>
  <c r="Y377" i="1"/>
  <c r="AC376" i="1"/>
  <c r="Z376" i="1"/>
  <c r="V378" i="1"/>
  <c r="Z377" i="1"/>
  <c r="W377" i="1"/>
  <c r="BV349" i="1"/>
  <c r="BR349" i="1"/>
  <c r="AL351" i="1"/>
  <c r="AN351" i="1" s="1"/>
  <c r="AQ351" i="1" s="1"/>
  <c r="T353" i="1"/>
  <c r="AJ352" i="1"/>
  <c r="AZ352" i="1"/>
  <c r="BB352" i="1" s="1"/>
  <c r="BX350" i="1"/>
  <c r="BN350" i="1"/>
  <c r="BK350" i="1"/>
  <c r="BL349" i="1"/>
  <c r="BM349" i="1"/>
  <c r="BO349" i="1" s="1"/>
  <c r="BI349" i="1"/>
  <c r="BN351" i="1"/>
  <c r="BR348" i="1"/>
  <c r="BV348" i="1"/>
  <c r="BH350" i="1"/>
  <c r="BE350" i="1"/>
  <c r="BF351" i="1"/>
  <c r="BC351" i="1"/>
  <c r="AT358" i="1"/>
  <c r="AV357" i="1"/>
  <c r="BD355" i="1"/>
  <c r="AY355" i="1"/>
  <c r="BJ356" i="1"/>
  <c r="AW356" i="1"/>
  <c r="BS356" i="1" s="1"/>
  <c r="AX356" i="1"/>
  <c r="AM349" i="1"/>
  <c r="AP348" i="1"/>
  <c r="AO348" i="1"/>
  <c r="BW348" i="1"/>
  <c r="BZ347" i="1"/>
  <c r="AR347" i="1"/>
  <c r="BU347" i="1"/>
  <c r="BQ347" i="1"/>
  <c r="AA357" i="1"/>
  <c r="AB356" i="1"/>
  <c r="AD356" i="1" s="1"/>
  <c r="V379" i="1" l="1"/>
  <c r="W378" i="1"/>
  <c r="X378" i="1"/>
  <c r="Y378" i="1"/>
  <c r="AC377" i="1"/>
  <c r="BR351" i="1"/>
  <c r="BF352" i="1"/>
  <c r="BC352" i="1"/>
  <c r="BG352" i="1"/>
  <c r="AL352" i="1"/>
  <c r="AN352" i="1" s="1"/>
  <c r="AQ352" i="1" s="1"/>
  <c r="T354" i="1"/>
  <c r="AJ353" i="1"/>
  <c r="AZ353" i="1"/>
  <c r="BB353" i="1" s="1"/>
  <c r="BH351" i="1"/>
  <c r="BE351" i="1"/>
  <c r="BX351" i="1"/>
  <c r="BV351" i="1"/>
  <c r="BL350" i="1"/>
  <c r="BM350" i="1"/>
  <c r="BI350" i="1"/>
  <c r="BR350" i="1"/>
  <c r="BV350" i="1"/>
  <c r="BY349" i="1"/>
  <c r="BZ348" i="1"/>
  <c r="AR348" i="1"/>
  <c r="BU348" i="1"/>
  <c r="BQ348" i="1"/>
  <c r="AX357" i="1"/>
  <c r="BJ357" i="1"/>
  <c r="AW357" i="1"/>
  <c r="BS357" i="1" s="1"/>
  <c r="AB357" i="1"/>
  <c r="AD357" i="1" s="1"/>
  <c r="AP349" i="1"/>
  <c r="AM350" i="1"/>
  <c r="AO349" i="1"/>
  <c r="BW349" i="1"/>
  <c r="BD356" i="1"/>
  <c r="AY356" i="1"/>
  <c r="AT359" i="1"/>
  <c r="AV358" i="1"/>
  <c r="AA358" i="1"/>
  <c r="X379" i="1" l="1"/>
  <c r="Y379" i="1"/>
  <c r="AC378" i="1"/>
  <c r="Z378" i="1"/>
  <c r="V380" i="1"/>
  <c r="W379" i="1"/>
  <c r="Z379" i="1"/>
  <c r="AL353" i="1"/>
  <c r="AN353" i="1" s="1"/>
  <c r="AQ353" i="1" s="1"/>
  <c r="BO350" i="1"/>
  <c r="BY350" i="1"/>
  <c r="T355" i="1"/>
  <c r="AZ355" i="1" s="1"/>
  <c r="BB355" i="1" s="1"/>
  <c r="AJ354" i="1"/>
  <c r="AZ354" i="1"/>
  <c r="BB354" i="1" s="1"/>
  <c r="BN352" i="1"/>
  <c r="BK352" i="1"/>
  <c r="BX352" i="1"/>
  <c r="BI351" i="1"/>
  <c r="BL351" i="1"/>
  <c r="BM351" i="1"/>
  <c r="BE352" i="1"/>
  <c r="BH352" i="1"/>
  <c r="BF353" i="1"/>
  <c r="BG353" i="1"/>
  <c r="BC353" i="1"/>
  <c r="AM351" i="1"/>
  <c r="AP350" i="1"/>
  <c r="AO350" i="1"/>
  <c r="BW350" i="1"/>
  <c r="AY357" i="1"/>
  <c r="BD357" i="1"/>
  <c r="AX358" i="1"/>
  <c r="AW358" i="1"/>
  <c r="BS358" i="1" s="1"/>
  <c r="BJ358" i="1"/>
  <c r="BZ349" i="1"/>
  <c r="AR349" i="1"/>
  <c r="BU349" i="1"/>
  <c r="BQ349" i="1"/>
  <c r="AV359" i="1"/>
  <c r="AT360" i="1"/>
  <c r="AB358" i="1"/>
  <c r="AD358" i="1" s="1"/>
  <c r="AA359" i="1"/>
  <c r="V381" i="1" l="1"/>
  <c r="W380" i="1"/>
  <c r="X380" i="1"/>
  <c r="Y380" i="1" s="1"/>
  <c r="AC379" i="1"/>
  <c r="AL354" i="1"/>
  <c r="AN354" i="1" s="1"/>
  <c r="AQ354" i="1" s="1"/>
  <c r="T356" i="1"/>
  <c r="AZ356" i="1" s="1"/>
  <c r="BB356" i="1" s="1"/>
  <c r="BF356" i="1" s="1"/>
  <c r="AJ355" i="1"/>
  <c r="BO351" i="1"/>
  <c r="BY351" i="1"/>
  <c r="BE353" i="1"/>
  <c r="BH353" i="1"/>
  <c r="BK353" i="1"/>
  <c r="BX353" i="1"/>
  <c r="BN353" i="1"/>
  <c r="BR352" i="1"/>
  <c r="BV352" i="1"/>
  <c r="BL352" i="1"/>
  <c r="BM352" i="1"/>
  <c r="BG354" i="1"/>
  <c r="BC354" i="1"/>
  <c r="BF354" i="1"/>
  <c r="BI352" i="1"/>
  <c r="AV360" i="1"/>
  <c r="AT361" i="1"/>
  <c r="AX359" i="1"/>
  <c r="BJ359" i="1"/>
  <c r="AW359" i="1"/>
  <c r="BS359" i="1" s="1"/>
  <c r="BZ350" i="1"/>
  <c r="AR350" i="1"/>
  <c r="BQ350" i="1"/>
  <c r="BU350" i="1"/>
  <c r="AP351" i="1"/>
  <c r="AM352" i="1"/>
  <c r="AO351" i="1"/>
  <c r="BW351" i="1"/>
  <c r="AB359" i="1"/>
  <c r="AD359" i="1" s="1"/>
  <c r="BF355" i="1"/>
  <c r="BG355" i="1"/>
  <c r="BC355" i="1"/>
  <c r="AY358" i="1"/>
  <c r="BD358" i="1"/>
  <c r="AA360" i="1"/>
  <c r="X381" i="1" l="1"/>
  <c r="Y381" i="1"/>
  <c r="AC380" i="1"/>
  <c r="Z380" i="1"/>
  <c r="V382" i="1"/>
  <c r="W381" i="1"/>
  <c r="Z381" i="1"/>
  <c r="BG356" i="1"/>
  <c r="BN356" i="1" s="1"/>
  <c r="BC356" i="1"/>
  <c r="BE356" i="1" s="1"/>
  <c r="BY352" i="1"/>
  <c r="BO352" i="1"/>
  <c r="AL355" i="1"/>
  <c r="AN355" i="1" s="1"/>
  <c r="AQ355" i="1" s="1"/>
  <c r="BK354" i="1"/>
  <c r="BX354" i="1"/>
  <c r="BN354" i="1"/>
  <c r="BV353" i="1"/>
  <c r="BR353" i="1"/>
  <c r="T357" i="1"/>
  <c r="AJ356" i="1"/>
  <c r="BH354" i="1"/>
  <c r="BE354" i="1"/>
  <c r="BI353" i="1"/>
  <c r="BM353" i="1"/>
  <c r="BO353" i="1" s="1"/>
  <c r="BL353" i="1"/>
  <c r="AB360" i="1"/>
  <c r="AD360" i="1" s="1"/>
  <c r="BJ360" i="1"/>
  <c r="AW360" i="1"/>
  <c r="BS360" i="1" s="1"/>
  <c r="AX360" i="1"/>
  <c r="AA361" i="1"/>
  <c r="AM353" i="1"/>
  <c r="AP352" i="1"/>
  <c r="AO352" i="1"/>
  <c r="BW352" i="1"/>
  <c r="AY359" i="1"/>
  <c r="BD359" i="1"/>
  <c r="BE355" i="1"/>
  <c r="BH355" i="1"/>
  <c r="BI355" i="1" s="1"/>
  <c r="BZ351" i="1"/>
  <c r="AR351" i="1"/>
  <c r="BU351" i="1"/>
  <c r="BQ351" i="1"/>
  <c r="BN355" i="1"/>
  <c r="BK355" i="1"/>
  <c r="AT362" i="1"/>
  <c r="AV361" i="1"/>
  <c r="V383" i="1" l="1"/>
  <c r="W382" i="1"/>
  <c r="X382" i="1"/>
  <c r="Y382" i="1"/>
  <c r="AC381" i="1"/>
  <c r="BH356" i="1"/>
  <c r="BI356" i="1" s="1"/>
  <c r="BK356" i="1"/>
  <c r="BY353" i="1"/>
  <c r="BR354" i="1"/>
  <c r="BV354" i="1"/>
  <c r="BL354" i="1"/>
  <c r="BM354" i="1"/>
  <c r="BO354" i="1" s="1"/>
  <c r="BI354" i="1"/>
  <c r="BX355" i="1"/>
  <c r="AL356" i="1"/>
  <c r="AN356" i="1" s="1"/>
  <c r="T358" i="1"/>
  <c r="AJ357" i="1"/>
  <c r="AZ357" i="1"/>
  <c r="BB357" i="1" s="1"/>
  <c r="AT363" i="1"/>
  <c r="AV362" i="1"/>
  <c r="AB361" i="1"/>
  <c r="AD361" i="1" s="1"/>
  <c r="AY360" i="1"/>
  <c r="BD360" i="1"/>
  <c r="BZ352" i="1"/>
  <c r="AR352" i="1"/>
  <c r="BQ352" i="1"/>
  <c r="BU352" i="1"/>
  <c r="AX361" i="1"/>
  <c r="BJ361" i="1"/>
  <c r="AW361" i="1"/>
  <c r="BS361" i="1" s="1"/>
  <c r="BR355" i="1"/>
  <c r="BV355" i="1"/>
  <c r="AM354" i="1"/>
  <c r="AP353" i="1"/>
  <c r="AO353" i="1"/>
  <c r="BW353" i="1"/>
  <c r="BL355" i="1"/>
  <c r="BM355" i="1"/>
  <c r="BY355" i="1" s="1"/>
  <c r="AA362" i="1"/>
  <c r="X383" i="1" l="1"/>
  <c r="Y383" i="1"/>
  <c r="AC382" i="1"/>
  <c r="Z382" i="1"/>
  <c r="V384" i="1"/>
  <c r="W383" i="1"/>
  <c r="Z383" i="1"/>
  <c r="BL356" i="1"/>
  <c r="BM356" i="1"/>
  <c r="BY356" i="1" s="1"/>
  <c r="AL357" i="1"/>
  <c r="AN357" i="1" s="1"/>
  <c r="AQ357" i="1" s="1"/>
  <c r="BG357" i="1"/>
  <c r="BF357" i="1"/>
  <c r="BC357" i="1"/>
  <c r="T359" i="1"/>
  <c r="AJ358" i="1"/>
  <c r="AZ358" i="1"/>
  <c r="BB358" i="1" s="1"/>
  <c r="BY354" i="1"/>
  <c r="AQ356" i="1"/>
  <c r="BX356" i="1"/>
  <c r="AB362" i="1"/>
  <c r="AD362" i="1" s="1"/>
  <c r="AA363" i="1"/>
  <c r="AP354" i="1"/>
  <c r="AM355" i="1"/>
  <c r="AO354" i="1"/>
  <c r="BW354" i="1"/>
  <c r="BO355" i="1"/>
  <c r="BD361" i="1"/>
  <c r="AY361" i="1"/>
  <c r="BJ362" i="1"/>
  <c r="AW362" i="1"/>
  <c r="BS362" i="1" s="1"/>
  <c r="AX362" i="1"/>
  <c r="BZ353" i="1"/>
  <c r="AR353" i="1"/>
  <c r="BQ353" i="1"/>
  <c r="BU353" i="1"/>
  <c r="AT364" i="1"/>
  <c r="AV363" i="1"/>
  <c r="V385" i="1" l="1"/>
  <c r="W384" i="1"/>
  <c r="X384" i="1"/>
  <c r="Y384" i="1" s="1"/>
  <c r="AC383" i="1"/>
  <c r="BO356" i="1"/>
  <c r="AL358" i="1"/>
  <c r="AN358" i="1" s="1"/>
  <c r="AQ358" i="1" s="1"/>
  <c r="T360" i="1"/>
  <c r="AJ359" i="1"/>
  <c r="AZ359" i="1"/>
  <c r="BB359" i="1" s="1"/>
  <c r="BE357" i="1"/>
  <c r="BH357" i="1"/>
  <c r="BK357" i="1"/>
  <c r="BN357" i="1"/>
  <c r="BX357" i="1"/>
  <c r="BR356" i="1"/>
  <c r="BV356" i="1"/>
  <c r="BC358" i="1"/>
  <c r="BF358" i="1"/>
  <c r="BG358" i="1"/>
  <c r="AB363" i="1"/>
  <c r="AD363" i="1" s="1"/>
  <c r="AT365" i="1"/>
  <c r="AV364" i="1"/>
  <c r="AA364" i="1"/>
  <c r="AY362" i="1"/>
  <c r="BD362" i="1"/>
  <c r="AM356" i="1"/>
  <c r="AP355" i="1"/>
  <c r="AO355" i="1"/>
  <c r="BW355" i="1"/>
  <c r="AX363" i="1"/>
  <c r="AW363" i="1"/>
  <c r="BS363" i="1" s="1"/>
  <c r="BJ363" i="1"/>
  <c r="BZ354" i="1"/>
  <c r="AR354" i="1"/>
  <c r="BU354" i="1"/>
  <c r="BQ354" i="1"/>
  <c r="X385" i="1" l="1"/>
  <c r="Y385" i="1"/>
  <c r="AC384" i="1"/>
  <c r="Z384" i="1"/>
  <c r="V386" i="1"/>
  <c r="Z385" i="1"/>
  <c r="W385" i="1"/>
  <c r="BC359" i="1"/>
  <c r="BF359" i="1"/>
  <c r="BG359" i="1"/>
  <c r="AL359" i="1"/>
  <c r="AN359" i="1" s="1"/>
  <c r="AQ359" i="1" s="1"/>
  <c r="T361" i="1"/>
  <c r="AZ361" i="1" s="1"/>
  <c r="BB361" i="1" s="1"/>
  <c r="AJ360" i="1"/>
  <c r="AZ360" i="1"/>
  <c r="BB360" i="1" s="1"/>
  <c r="BE358" i="1"/>
  <c r="BH358" i="1"/>
  <c r="BR357" i="1"/>
  <c r="BV357" i="1"/>
  <c r="BX358" i="1"/>
  <c r="BK358" i="1"/>
  <c r="BN358" i="1"/>
  <c r="BM357" i="1"/>
  <c r="BY357" i="1" s="1"/>
  <c r="BL357" i="1"/>
  <c r="BI357" i="1"/>
  <c r="AB364" i="1"/>
  <c r="AD364" i="1" s="1"/>
  <c r="AX364" i="1"/>
  <c r="BJ364" i="1"/>
  <c r="AW364" i="1"/>
  <c r="BS364" i="1" s="1"/>
  <c r="AV365" i="1"/>
  <c r="AT366" i="1"/>
  <c r="BZ355" i="1"/>
  <c r="AR355" i="1"/>
  <c r="BU355" i="1"/>
  <c r="BQ355" i="1"/>
  <c r="AM357" i="1"/>
  <c r="AP356" i="1"/>
  <c r="AO356" i="1"/>
  <c r="BW356" i="1"/>
  <c r="AY363" i="1"/>
  <c r="BD363" i="1"/>
  <c r="AA365" i="1"/>
  <c r="V387" i="1" l="1"/>
  <c r="W386" i="1"/>
  <c r="X386" i="1"/>
  <c r="Y386" i="1" s="1"/>
  <c r="AC385" i="1"/>
  <c r="BO357" i="1"/>
  <c r="AL360" i="1"/>
  <c r="AN360" i="1" s="1"/>
  <c r="AQ360" i="1" s="1"/>
  <c r="T362" i="1"/>
  <c r="AJ361" i="1"/>
  <c r="BX359" i="1"/>
  <c r="BK359" i="1"/>
  <c r="BN359" i="1"/>
  <c r="BV358" i="1"/>
  <c r="BR358" i="1"/>
  <c r="BI358" i="1"/>
  <c r="BL358" i="1"/>
  <c r="BM358" i="1"/>
  <c r="BF360" i="1"/>
  <c r="BC360" i="1"/>
  <c r="BG360" i="1"/>
  <c r="BE359" i="1"/>
  <c r="BH359" i="1"/>
  <c r="AT367" i="1"/>
  <c r="AV366" i="1"/>
  <c r="AX365" i="1"/>
  <c r="BJ365" i="1"/>
  <c r="AW365" i="1"/>
  <c r="BS365" i="1" s="1"/>
  <c r="BD364" i="1"/>
  <c r="AY364" i="1"/>
  <c r="AR356" i="1"/>
  <c r="BZ356" i="1"/>
  <c r="BU356" i="1"/>
  <c r="BQ356" i="1"/>
  <c r="AA366" i="1"/>
  <c r="AP357" i="1"/>
  <c r="AM358" i="1"/>
  <c r="AO357" i="1"/>
  <c r="BW357" i="1"/>
  <c r="AB365" i="1"/>
  <c r="AD365" i="1" s="1"/>
  <c r="BF361" i="1"/>
  <c r="BG361" i="1"/>
  <c r="BC361" i="1"/>
  <c r="X387" i="1" l="1"/>
  <c r="Y387" i="1"/>
  <c r="AC386" i="1"/>
  <c r="Z386" i="1"/>
  <c r="V388" i="1"/>
  <c r="W387" i="1"/>
  <c r="Z387" i="1"/>
  <c r="BI359" i="1"/>
  <c r="BL359" i="1"/>
  <c r="BM359" i="1"/>
  <c r="BE360" i="1"/>
  <c r="BH360" i="1"/>
  <c r="AL361" i="1"/>
  <c r="AN361" i="1" s="1"/>
  <c r="AQ361" i="1" s="1"/>
  <c r="BN360" i="1"/>
  <c r="BK360" i="1"/>
  <c r="BX360" i="1"/>
  <c r="T363" i="1"/>
  <c r="AJ362" i="1"/>
  <c r="AZ362" i="1"/>
  <c r="BB362" i="1" s="1"/>
  <c r="BV359" i="1"/>
  <c r="BR359" i="1"/>
  <c r="BY358" i="1"/>
  <c r="BO358" i="1"/>
  <c r="BZ357" i="1"/>
  <c r="AR357" i="1"/>
  <c r="BQ357" i="1"/>
  <c r="BU357" i="1"/>
  <c r="AB366" i="1"/>
  <c r="AD366" i="1" s="1"/>
  <c r="AA367" i="1"/>
  <c r="BE361" i="1"/>
  <c r="BH361" i="1"/>
  <c r="BJ366" i="1"/>
  <c r="AW366" i="1"/>
  <c r="BS366" i="1" s="1"/>
  <c r="AX366" i="1"/>
  <c r="BK361" i="1"/>
  <c r="BN361" i="1"/>
  <c r="AV367" i="1"/>
  <c r="AT368" i="1"/>
  <c r="AP358" i="1"/>
  <c r="AM359" i="1"/>
  <c r="AO358" i="1"/>
  <c r="BW358" i="1"/>
  <c r="AY365" i="1"/>
  <c r="BD365" i="1"/>
  <c r="V389" i="1" l="1"/>
  <c r="W388" i="1"/>
  <c r="X388" i="1"/>
  <c r="Y388" i="1" s="1"/>
  <c r="AC387" i="1"/>
  <c r="BM360" i="1"/>
  <c r="BL360" i="1"/>
  <c r="AL362" i="1"/>
  <c r="AN362" i="1" s="1"/>
  <c r="AQ362" i="1" s="1"/>
  <c r="BI360" i="1"/>
  <c r="BO359" i="1"/>
  <c r="BY359" i="1"/>
  <c r="BG362" i="1"/>
  <c r="BF362" i="1"/>
  <c r="BC362" i="1"/>
  <c r="BX361" i="1"/>
  <c r="T364" i="1"/>
  <c r="AJ363" i="1"/>
  <c r="AZ363" i="1"/>
  <c r="BB363" i="1" s="1"/>
  <c r="BV360" i="1"/>
  <c r="BR360" i="1"/>
  <c r="BI361" i="1"/>
  <c r="BM361" i="1"/>
  <c r="BO361" i="1" s="1"/>
  <c r="BL361" i="1"/>
  <c r="AB367" i="1"/>
  <c r="AD367" i="1" s="1"/>
  <c r="AA368" i="1"/>
  <c r="AM360" i="1"/>
  <c r="AP359" i="1"/>
  <c r="AO359" i="1"/>
  <c r="BW359" i="1"/>
  <c r="AX367" i="1"/>
  <c r="BJ367" i="1"/>
  <c r="AW367" i="1"/>
  <c r="BS367" i="1" s="1"/>
  <c r="AR358" i="1"/>
  <c r="BZ358" i="1"/>
  <c r="BQ358" i="1"/>
  <c r="BU358" i="1"/>
  <c r="BR361" i="1"/>
  <c r="BV361" i="1"/>
  <c r="AV368" i="1"/>
  <c r="AT369" i="1"/>
  <c r="AY366" i="1"/>
  <c r="BD366" i="1"/>
  <c r="X389" i="1" l="1"/>
  <c r="Y389" i="1"/>
  <c r="AC388" i="1"/>
  <c r="Z388" i="1"/>
  <c r="V390" i="1"/>
  <c r="Z389" i="1"/>
  <c r="W389" i="1"/>
  <c r="BY361" i="1"/>
  <c r="BF363" i="1"/>
  <c r="BC363" i="1"/>
  <c r="BG363" i="1"/>
  <c r="AL363" i="1"/>
  <c r="AN363" i="1" s="1"/>
  <c r="AQ363" i="1" s="1"/>
  <c r="T365" i="1"/>
  <c r="AZ364" i="1"/>
  <c r="BB364" i="1" s="1"/>
  <c r="BG364" i="1" s="1"/>
  <c r="AJ364" i="1"/>
  <c r="BE362" i="1"/>
  <c r="BH362" i="1"/>
  <c r="BK362" i="1"/>
  <c r="BX362" i="1"/>
  <c r="BN362" i="1"/>
  <c r="BY360" i="1"/>
  <c r="BO360" i="1"/>
  <c r="AT370" i="1"/>
  <c r="AV369" i="1"/>
  <c r="AX368" i="1"/>
  <c r="BJ368" i="1"/>
  <c r="AW368" i="1"/>
  <c r="BS368" i="1" s="1"/>
  <c r="AR359" i="1"/>
  <c r="BZ359" i="1"/>
  <c r="BU359" i="1"/>
  <c r="BQ359" i="1"/>
  <c r="BD367" i="1"/>
  <c r="AY367" i="1"/>
  <c r="AP360" i="1"/>
  <c r="AM361" i="1"/>
  <c r="AO360" i="1"/>
  <c r="BW360" i="1"/>
  <c r="AB368" i="1"/>
  <c r="AD368" i="1" s="1"/>
  <c r="AA369" i="1"/>
  <c r="V391" i="1" l="1"/>
  <c r="W390" i="1"/>
  <c r="X390" i="1"/>
  <c r="Y390" i="1"/>
  <c r="AC389" i="1"/>
  <c r="BF364" i="1"/>
  <c r="BC364" i="1"/>
  <c r="BV362" i="1"/>
  <c r="BR362" i="1"/>
  <c r="T366" i="1"/>
  <c r="AJ365" i="1"/>
  <c r="AZ365" i="1"/>
  <c r="BB365" i="1" s="1"/>
  <c r="BN364" i="1"/>
  <c r="BX363" i="1"/>
  <c r="BN363" i="1"/>
  <c r="BK363" i="1"/>
  <c r="BK364" i="1"/>
  <c r="BE363" i="1"/>
  <c r="BH363" i="1"/>
  <c r="BI362" i="1"/>
  <c r="BL362" i="1"/>
  <c r="BM362" i="1"/>
  <c r="BY362" i="1" s="1"/>
  <c r="AL364" i="1"/>
  <c r="AN364" i="1" s="1"/>
  <c r="AQ364" i="1" s="1"/>
  <c r="AM362" i="1"/>
  <c r="AP361" i="1"/>
  <c r="AO361" i="1"/>
  <c r="BW361" i="1"/>
  <c r="BJ369" i="1"/>
  <c r="AX369" i="1"/>
  <c r="AW369" i="1"/>
  <c r="BS369" i="1" s="1"/>
  <c r="BZ360" i="1"/>
  <c r="AR360" i="1"/>
  <c r="BQ360" i="1"/>
  <c r="BU360" i="1"/>
  <c r="AT371" i="1"/>
  <c r="AV370" i="1"/>
  <c r="AA370" i="1"/>
  <c r="AY368" i="1"/>
  <c r="BD368" i="1"/>
  <c r="AB369" i="1"/>
  <c r="AD369" i="1" s="1"/>
  <c r="X391" i="1" l="1"/>
  <c r="Y391" i="1"/>
  <c r="AC390" i="1"/>
  <c r="Z390" i="1"/>
  <c r="V392" i="1"/>
  <c r="W391" i="1"/>
  <c r="Z391" i="1"/>
  <c r="BR364" i="1"/>
  <c r="BF365" i="1"/>
  <c r="BC365" i="1"/>
  <c r="BG365" i="1"/>
  <c r="AL365" i="1"/>
  <c r="AN365" i="1" s="1"/>
  <c r="AQ365" i="1" s="1"/>
  <c r="BV364" i="1"/>
  <c r="T367" i="1"/>
  <c r="AJ366" i="1"/>
  <c r="AZ366" i="1"/>
  <c r="BB366" i="1" s="1"/>
  <c r="BV363" i="1"/>
  <c r="BR363" i="1"/>
  <c r="BE364" i="1"/>
  <c r="BH364" i="1"/>
  <c r="BO362" i="1"/>
  <c r="BI363" i="1"/>
  <c r="BL363" i="1"/>
  <c r="BM363" i="1"/>
  <c r="BY363" i="1" s="1"/>
  <c r="BX364" i="1"/>
  <c r="AA371" i="1"/>
  <c r="AV371" i="1"/>
  <c r="AT372" i="1"/>
  <c r="AB370" i="1"/>
  <c r="AD370" i="1" s="1"/>
  <c r="AR361" i="1"/>
  <c r="BZ361" i="1"/>
  <c r="BQ361" i="1"/>
  <c r="BU361" i="1"/>
  <c r="AP362" i="1"/>
  <c r="AM363" i="1"/>
  <c r="AO362" i="1"/>
  <c r="BW362" i="1"/>
  <c r="AY369" i="1"/>
  <c r="BD369" i="1"/>
  <c r="AW370" i="1"/>
  <c r="BS370" i="1" s="1"/>
  <c r="AX370" i="1"/>
  <c r="BJ370" i="1"/>
  <c r="V393" i="1" l="1"/>
  <c r="W392" i="1"/>
  <c r="X392" i="1"/>
  <c r="Y392" i="1"/>
  <c r="AC391" i="1"/>
  <c r="BO363" i="1"/>
  <c r="T368" i="1"/>
  <c r="AJ367" i="1"/>
  <c r="BI364" i="1"/>
  <c r="BM364" i="1"/>
  <c r="BL364" i="1"/>
  <c r="BK365" i="1"/>
  <c r="BN365" i="1"/>
  <c r="BX365" i="1"/>
  <c r="AZ367" i="1"/>
  <c r="BB367" i="1" s="1"/>
  <c r="BF367" i="1" s="1"/>
  <c r="BG366" i="1"/>
  <c r="BF366" i="1"/>
  <c r="BC366" i="1"/>
  <c r="BE365" i="1"/>
  <c r="BH365" i="1"/>
  <c r="AL366" i="1"/>
  <c r="AN366" i="1" s="1"/>
  <c r="AQ366" i="1" s="1"/>
  <c r="AT373" i="1"/>
  <c r="AV372" i="1"/>
  <c r="AX371" i="1"/>
  <c r="AW371" i="1"/>
  <c r="BS371" i="1" s="1"/>
  <c r="BJ371" i="1"/>
  <c r="AM364" i="1"/>
  <c r="AP363" i="1"/>
  <c r="AO363" i="1"/>
  <c r="BW363" i="1"/>
  <c r="AR362" i="1"/>
  <c r="BZ362" i="1"/>
  <c r="BQ362" i="1"/>
  <c r="BU362" i="1"/>
  <c r="AB371" i="1"/>
  <c r="AD371" i="1" s="1"/>
  <c r="AY370" i="1"/>
  <c r="BD370" i="1"/>
  <c r="AA372" i="1"/>
  <c r="X393" i="1" l="1"/>
  <c r="Y393" i="1"/>
  <c r="AC392" i="1"/>
  <c r="Z392" i="1"/>
  <c r="V394" i="1"/>
  <c r="Z393" i="1"/>
  <c r="W393" i="1"/>
  <c r="BG367" i="1"/>
  <c r="BK367" i="1" s="1"/>
  <c r="BC367" i="1"/>
  <c r="BE367" i="1" s="1"/>
  <c r="BV365" i="1"/>
  <c r="BR365" i="1"/>
  <c r="BL365" i="1"/>
  <c r="BM365" i="1"/>
  <c r="BY365" i="1" s="1"/>
  <c r="BI365" i="1"/>
  <c r="BO364" i="1"/>
  <c r="BY364" i="1"/>
  <c r="BH366" i="1"/>
  <c r="BE366" i="1"/>
  <c r="BN366" i="1"/>
  <c r="BK366" i="1"/>
  <c r="BX366" i="1"/>
  <c r="AL367" i="1"/>
  <c r="AN367" i="1" s="1"/>
  <c r="AQ367" i="1" s="1"/>
  <c r="T369" i="1"/>
  <c r="AZ369" i="1" s="1"/>
  <c r="BB369" i="1" s="1"/>
  <c r="AZ368" i="1"/>
  <c r="BB368" i="1" s="1"/>
  <c r="AJ368" i="1"/>
  <c r="BZ363" i="1"/>
  <c r="AR363" i="1"/>
  <c r="BU363" i="1"/>
  <c r="BQ363" i="1"/>
  <c r="AP364" i="1"/>
  <c r="AM365" i="1"/>
  <c r="AO364" i="1"/>
  <c r="BW364" i="1"/>
  <c r="AY371" i="1"/>
  <c r="BD371" i="1"/>
  <c r="AA373" i="1"/>
  <c r="AB372" i="1"/>
  <c r="AD372" i="1" s="1"/>
  <c r="BJ372" i="1"/>
  <c r="AW372" i="1"/>
  <c r="BS372" i="1" s="1"/>
  <c r="AX372" i="1"/>
  <c r="AT374" i="1"/>
  <c r="AV373" i="1"/>
  <c r="V395" i="1" l="1"/>
  <c r="W394" i="1"/>
  <c r="X394" i="1"/>
  <c r="Y394" i="1" s="1"/>
  <c r="AC393" i="1"/>
  <c r="BH367" i="1"/>
  <c r="BI367" i="1" s="1"/>
  <c r="BN367" i="1"/>
  <c r="BR367" i="1" s="1"/>
  <c r="BX367" i="1"/>
  <c r="AL368" i="1"/>
  <c r="AN368" i="1" s="1"/>
  <c r="AQ368" i="1" s="1"/>
  <c r="BV366" i="1"/>
  <c r="BR366" i="1"/>
  <c r="BO365" i="1"/>
  <c r="BF368" i="1"/>
  <c r="BG368" i="1"/>
  <c r="BC368" i="1"/>
  <c r="T370" i="1"/>
  <c r="AJ369" i="1"/>
  <c r="BL366" i="1"/>
  <c r="BM366" i="1"/>
  <c r="BI366" i="1"/>
  <c r="AT375" i="1"/>
  <c r="AV374" i="1"/>
  <c r="AB373" i="1"/>
  <c r="AD373" i="1" s="1"/>
  <c r="AM366" i="1"/>
  <c r="AP365" i="1"/>
  <c r="AO365" i="1"/>
  <c r="BW365" i="1"/>
  <c r="BF369" i="1"/>
  <c r="BG369" i="1"/>
  <c r="BC369" i="1"/>
  <c r="AA374" i="1"/>
  <c r="BZ364" i="1"/>
  <c r="AR364" i="1"/>
  <c r="BQ364" i="1"/>
  <c r="BU364" i="1"/>
  <c r="AY372" i="1"/>
  <c r="BD372" i="1"/>
  <c r="AW373" i="1"/>
  <c r="BS373" i="1" s="1"/>
  <c r="AX373" i="1"/>
  <c r="BJ373" i="1"/>
  <c r="X395" i="1" l="1"/>
  <c r="Y395" i="1"/>
  <c r="AC394" i="1"/>
  <c r="Z394" i="1"/>
  <c r="V396" i="1"/>
  <c r="Z395" i="1"/>
  <c r="W395" i="1"/>
  <c r="BL367" i="1"/>
  <c r="BM367" i="1"/>
  <c r="BO367" i="1" s="1"/>
  <c r="BV367" i="1"/>
  <c r="BO366" i="1"/>
  <c r="BY366" i="1"/>
  <c r="AL369" i="1"/>
  <c r="AN369" i="1" s="1"/>
  <c r="AQ369" i="1" s="1"/>
  <c r="T371" i="1"/>
  <c r="AJ370" i="1"/>
  <c r="AZ370" i="1"/>
  <c r="BB370" i="1" s="1"/>
  <c r="BH368" i="1"/>
  <c r="BE368" i="1"/>
  <c r="BN368" i="1"/>
  <c r="BK368" i="1"/>
  <c r="BX368" i="1"/>
  <c r="AT376" i="1"/>
  <c r="AV375" i="1"/>
  <c r="BZ365" i="1"/>
  <c r="AR365" i="1"/>
  <c r="BU365" i="1"/>
  <c r="BQ365" i="1"/>
  <c r="BD373" i="1"/>
  <c r="AY373" i="1"/>
  <c r="AP366" i="1"/>
  <c r="AM367" i="1"/>
  <c r="AO366" i="1"/>
  <c r="BW366" i="1"/>
  <c r="AB374" i="1"/>
  <c r="AD374" i="1" s="1"/>
  <c r="AA375" i="1"/>
  <c r="BE369" i="1"/>
  <c r="BH369" i="1"/>
  <c r="BN369" i="1"/>
  <c r="BK369" i="1"/>
  <c r="BJ374" i="1"/>
  <c r="AX374" i="1"/>
  <c r="AW374" i="1"/>
  <c r="BS374" i="1" s="1"/>
  <c r="V397" i="1" l="1"/>
  <c r="W396" i="1"/>
  <c r="X396" i="1"/>
  <c r="Y396" i="1"/>
  <c r="AC395" i="1"/>
  <c r="BY367" i="1"/>
  <c r="BF370" i="1"/>
  <c r="BG370" i="1"/>
  <c r="BC370" i="1"/>
  <c r="AL370" i="1"/>
  <c r="AN370" i="1" s="1"/>
  <c r="AQ370" i="1" s="1"/>
  <c r="BX369" i="1"/>
  <c r="T372" i="1"/>
  <c r="AZ372" i="1" s="1"/>
  <c r="BB372" i="1" s="1"/>
  <c r="BF372" i="1" s="1"/>
  <c r="AJ371" i="1"/>
  <c r="AZ371" i="1"/>
  <c r="BB371" i="1" s="1"/>
  <c r="BG371" i="1" s="1"/>
  <c r="BR368" i="1"/>
  <c r="BV368" i="1"/>
  <c r="BL368" i="1"/>
  <c r="BM368" i="1"/>
  <c r="BO368" i="1" s="1"/>
  <c r="BI368" i="1"/>
  <c r="BI369" i="1"/>
  <c r="BL369" i="1"/>
  <c r="BM369" i="1"/>
  <c r="BY369" i="1" s="1"/>
  <c r="AM368" i="1"/>
  <c r="AP367" i="1"/>
  <c r="AO367" i="1"/>
  <c r="BW367" i="1"/>
  <c r="BV369" i="1"/>
  <c r="BR369" i="1"/>
  <c r="BZ366" i="1"/>
  <c r="AR366" i="1"/>
  <c r="BQ366" i="1"/>
  <c r="BU366" i="1"/>
  <c r="AA376" i="1"/>
  <c r="AY374" i="1"/>
  <c r="BD374" i="1"/>
  <c r="AW375" i="1"/>
  <c r="BS375" i="1" s="1"/>
  <c r="AX375" i="1"/>
  <c r="BJ375" i="1"/>
  <c r="AB375" i="1"/>
  <c r="AD375" i="1" s="1"/>
  <c r="AT377" i="1"/>
  <c r="AV376" i="1"/>
  <c r="X397" i="1" l="1"/>
  <c r="Y397" i="1"/>
  <c r="AC396" i="1"/>
  <c r="Z396" i="1"/>
  <c r="V398" i="1"/>
  <c r="Z397" i="1"/>
  <c r="W397" i="1"/>
  <c r="BG372" i="1"/>
  <c r="BK372" i="1" s="1"/>
  <c r="BC372" i="1"/>
  <c r="BE372" i="1" s="1"/>
  <c r="BY368" i="1"/>
  <c r="BN371" i="1"/>
  <c r="BK371" i="1"/>
  <c r="BC371" i="1"/>
  <c r="BE371" i="1" s="1"/>
  <c r="BF371" i="1"/>
  <c r="BE370" i="1"/>
  <c r="BH370" i="1"/>
  <c r="BH371" i="1"/>
  <c r="BX370" i="1"/>
  <c r="BN370" i="1"/>
  <c r="BK370" i="1"/>
  <c r="T373" i="1"/>
  <c r="AJ372" i="1"/>
  <c r="AL371" i="1"/>
  <c r="AN371" i="1" s="1"/>
  <c r="AQ371" i="1" s="1"/>
  <c r="BO369" i="1"/>
  <c r="AA377" i="1"/>
  <c r="AB376" i="1"/>
  <c r="AD376" i="1" s="1"/>
  <c r="BZ367" i="1"/>
  <c r="AR367" i="1"/>
  <c r="BU367" i="1"/>
  <c r="BQ367" i="1"/>
  <c r="AY375" i="1"/>
  <c r="BD375" i="1"/>
  <c r="AP368" i="1"/>
  <c r="AM369" i="1"/>
  <c r="AO368" i="1"/>
  <c r="BW368" i="1"/>
  <c r="AX376" i="1"/>
  <c r="AW376" i="1"/>
  <c r="BS376" i="1" s="1"/>
  <c r="BJ376" i="1"/>
  <c r="AT378" i="1"/>
  <c r="AV377" i="1"/>
  <c r="V399" i="1" l="1"/>
  <c r="W398" i="1"/>
  <c r="X398" i="1"/>
  <c r="Y398" i="1" s="1"/>
  <c r="AC397" i="1"/>
  <c r="BN372" i="1"/>
  <c r="BH372" i="1"/>
  <c r="BI372" i="1" s="1"/>
  <c r="BI370" i="1"/>
  <c r="BL370" i="1"/>
  <c r="BM370" i="1"/>
  <c r="AL372" i="1"/>
  <c r="T374" i="1"/>
  <c r="AZ373" i="1"/>
  <c r="BB373" i="1" s="1"/>
  <c r="AJ373" i="1"/>
  <c r="BX371" i="1"/>
  <c r="BR370" i="1"/>
  <c r="BV370" i="1"/>
  <c r="BR371" i="1"/>
  <c r="BV371" i="1"/>
  <c r="BM371" i="1"/>
  <c r="BL371" i="1"/>
  <c r="BI371" i="1"/>
  <c r="AW377" i="1"/>
  <c r="BS377" i="1" s="1"/>
  <c r="AX377" i="1"/>
  <c r="BJ377" i="1"/>
  <c r="AP369" i="1"/>
  <c r="AM370" i="1"/>
  <c r="AO369" i="1"/>
  <c r="BW369" i="1"/>
  <c r="AT379" i="1"/>
  <c r="AV378" i="1"/>
  <c r="BZ368" i="1"/>
  <c r="AR368" i="1"/>
  <c r="BU368" i="1"/>
  <c r="BQ368" i="1"/>
  <c r="AY376" i="1"/>
  <c r="BD376" i="1"/>
  <c r="AB377" i="1"/>
  <c r="AD377" i="1" s="1"/>
  <c r="AA378" i="1"/>
  <c r="X399" i="1" l="1"/>
  <c r="Y399" i="1"/>
  <c r="AC398" i="1"/>
  <c r="Z398" i="1"/>
  <c r="V400" i="1"/>
  <c r="Z399" i="1"/>
  <c r="W399" i="1"/>
  <c r="BM372" i="1"/>
  <c r="BO372" i="1" s="1"/>
  <c r="BL372" i="1"/>
  <c r="BF373" i="1"/>
  <c r="BG373" i="1"/>
  <c r="BC373" i="1"/>
  <c r="BO371" i="1"/>
  <c r="BY371" i="1"/>
  <c r="T375" i="1"/>
  <c r="AJ374" i="1"/>
  <c r="AZ374" i="1"/>
  <c r="BB374" i="1" s="1"/>
  <c r="BG374" i="1" s="1"/>
  <c r="AN372" i="1"/>
  <c r="BO370" i="1"/>
  <c r="BY370" i="1"/>
  <c r="AL373" i="1"/>
  <c r="AN373" i="1" s="1"/>
  <c r="AQ373" i="1" s="1"/>
  <c r="AW378" i="1"/>
  <c r="BS378" i="1" s="1"/>
  <c r="BJ378" i="1"/>
  <c r="AX378" i="1"/>
  <c r="AM371" i="1"/>
  <c r="AP370" i="1"/>
  <c r="AO370" i="1"/>
  <c r="BW370" i="1"/>
  <c r="AV379" i="1"/>
  <c r="AT380" i="1"/>
  <c r="AR369" i="1"/>
  <c r="BZ369" i="1"/>
  <c r="BU369" i="1"/>
  <c r="BQ369" i="1"/>
  <c r="AB378" i="1"/>
  <c r="AD378" i="1" s="1"/>
  <c r="AA379" i="1"/>
  <c r="BD377" i="1"/>
  <c r="AY377" i="1"/>
  <c r="V401" i="1" l="1"/>
  <c r="W400" i="1"/>
  <c r="X400" i="1"/>
  <c r="Y400" i="1"/>
  <c r="AC399" i="1"/>
  <c r="BY372" i="1"/>
  <c r="BF374" i="1"/>
  <c r="BC374" i="1"/>
  <c r="AL374" i="1"/>
  <c r="AN374" i="1" s="1"/>
  <c r="AQ374" i="1" s="1"/>
  <c r="BK374" i="1"/>
  <c r="T376" i="1"/>
  <c r="AJ375" i="1"/>
  <c r="AZ375" i="1"/>
  <c r="BB375" i="1" s="1"/>
  <c r="BG375" i="1" s="1"/>
  <c r="BN374" i="1"/>
  <c r="BE373" i="1"/>
  <c r="BH373" i="1"/>
  <c r="BX373" i="1"/>
  <c r="BN373" i="1"/>
  <c r="BK373" i="1"/>
  <c r="BX372" i="1"/>
  <c r="AQ372" i="1"/>
  <c r="BZ370" i="1"/>
  <c r="AR370" i="1"/>
  <c r="BQ370" i="1"/>
  <c r="BU370" i="1"/>
  <c r="AA380" i="1"/>
  <c r="AP371" i="1"/>
  <c r="AM372" i="1"/>
  <c r="AO371" i="1"/>
  <c r="BW371" i="1"/>
  <c r="AV380" i="1"/>
  <c r="AT381" i="1"/>
  <c r="AY378" i="1"/>
  <c r="BD378" i="1"/>
  <c r="AB379" i="1"/>
  <c r="AD379" i="1" s="1"/>
  <c r="BJ379" i="1"/>
  <c r="AX379" i="1"/>
  <c r="AW379" i="1"/>
  <c r="BS379" i="1" s="1"/>
  <c r="X401" i="1" l="1"/>
  <c r="Y401" i="1"/>
  <c r="AC400" i="1"/>
  <c r="Z400" i="1"/>
  <c r="V402" i="1"/>
  <c r="Z401" i="1"/>
  <c r="W401" i="1"/>
  <c r="BK375" i="1"/>
  <c r="BN375" i="1"/>
  <c r="BL373" i="1"/>
  <c r="BI373" i="1"/>
  <c r="BM373" i="1"/>
  <c r="BC375" i="1"/>
  <c r="BF375" i="1"/>
  <c r="BE374" i="1"/>
  <c r="BH374" i="1"/>
  <c r="BV372" i="1"/>
  <c r="BR372" i="1"/>
  <c r="BR374" i="1"/>
  <c r="AL375" i="1"/>
  <c r="AN375" i="1" s="1"/>
  <c r="AQ375" i="1" s="1"/>
  <c r="BV374" i="1"/>
  <c r="BR373" i="1"/>
  <c r="BV373" i="1"/>
  <c r="T377" i="1"/>
  <c r="AJ376" i="1"/>
  <c r="AZ376" i="1"/>
  <c r="BB376" i="1" s="1"/>
  <c r="BX374" i="1"/>
  <c r="AP372" i="1"/>
  <c r="AM373" i="1"/>
  <c r="AO372" i="1"/>
  <c r="BW372" i="1"/>
  <c r="BZ371" i="1"/>
  <c r="AR371" i="1"/>
  <c r="BU371" i="1"/>
  <c r="BQ371" i="1"/>
  <c r="AT382" i="1"/>
  <c r="AV381" i="1"/>
  <c r="AA381" i="1"/>
  <c r="AW380" i="1"/>
  <c r="BS380" i="1" s="1"/>
  <c r="AX380" i="1"/>
  <c r="BJ380" i="1"/>
  <c r="AB380" i="1"/>
  <c r="AD380" i="1" s="1"/>
  <c r="BD379" i="1"/>
  <c r="AY379" i="1"/>
  <c r="V403" i="1" l="1"/>
  <c r="W402" i="1"/>
  <c r="X402" i="1"/>
  <c r="Y402" i="1"/>
  <c r="AC401" i="1"/>
  <c r="BY373" i="1"/>
  <c r="BO373" i="1"/>
  <c r="BC376" i="1"/>
  <c r="BG376" i="1"/>
  <c r="BF376" i="1"/>
  <c r="BX375" i="1"/>
  <c r="BI374" i="1"/>
  <c r="BL374" i="1"/>
  <c r="BM374" i="1"/>
  <c r="BR375" i="1"/>
  <c r="BV375" i="1"/>
  <c r="AL376" i="1"/>
  <c r="AN376" i="1" s="1"/>
  <c r="AQ376" i="1" s="1"/>
  <c r="T378" i="1"/>
  <c r="AJ377" i="1"/>
  <c r="AZ377" i="1"/>
  <c r="BB377" i="1" s="1"/>
  <c r="BE375" i="1"/>
  <c r="BH375" i="1"/>
  <c r="AB381" i="1"/>
  <c r="AD381" i="1" s="1"/>
  <c r="AP373" i="1"/>
  <c r="AM374" i="1"/>
  <c r="AO373" i="1"/>
  <c r="BW373" i="1"/>
  <c r="AW381" i="1"/>
  <c r="BS381" i="1" s="1"/>
  <c r="AX381" i="1"/>
  <c r="BJ381" i="1"/>
  <c r="BZ372" i="1"/>
  <c r="AR372" i="1"/>
  <c r="BQ372" i="1"/>
  <c r="BU372" i="1"/>
  <c r="AT383" i="1"/>
  <c r="AV382" i="1"/>
  <c r="AA382" i="1"/>
  <c r="AY380" i="1"/>
  <c r="BD380" i="1"/>
  <c r="X403" i="1" l="1"/>
  <c r="Y403" i="1" s="1"/>
  <c r="AC402" i="1"/>
  <c r="Z402" i="1"/>
  <c r="V404" i="1"/>
  <c r="Z403" i="1"/>
  <c r="W403" i="1"/>
  <c r="BL375" i="1"/>
  <c r="BM375" i="1"/>
  <c r="BI375" i="1"/>
  <c r="BX376" i="1"/>
  <c r="BK376" i="1"/>
  <c r="BN376" i="1"/>
  <c r="BG377" i="1"/>
  <c r="BC377" i="1"/>
  <c r="BF377" i="1"/>
  <c r="BE376" i="1"/>
  <c r="BH376" i="1"/>
  <c r="AL377" i="1"/>
  <c r="AN377" i="1" s="1"/>
  <c r="AQ377" i="1" s="1"/>
  <c r="T379" i="1"/>
  <c r="AJ378" i="1"/>
  <c r="AZ378" i="1"/>
  <c r="BB378" i="1" s="1"/>
  <c r="BO374" i="1"/>
  <c r="BY374" i="1"/>
  <c r="AT384" i="1"/>
  <c r="AV383" i="1"/>
  <c r="BD381" i="1"/>
  <c r="AY381" i="1"/>
  <c r="AA383" i="1"/>
  <c r="AB382" i="1"/>
  <c r="AD382" i="1" s="1"/>
  <c r="AP374" i="1"/>
  <c r="AM375" i="1"/>
  <c r="AO374" i="1"/>
  <c r="BW374" i="1"/>
  <c r="BJ382" i="1"/>
  <c r="AX382" i="1"/>
  <c r="AW382" i="1"/>
  <c r="BS382" i="1" s="1"/>
  <c r="BZ373" i="1"/>
  <c r="AR373" i="1"/>
  <c r="BU373" i="1"/>
  <c r="BQ373" i="1"/>
  <c r="V405" i="1" l="1"/>
  <c r="W404" i="1"/>
  <c r="X404" i="1"/>
  <c r="Y404" i="1"/>
  <c r="AC403" i="1"/>
  <c r="BK377" i="1"/>
  <c r="BX377" i="1"/>
  <c r="BN377" i="1"/>
  <c r="BV376" i="1"/>
  <c r="BR376" i="1"/>
  <c r="T380" i="1"/>
  <c r="AJ379" i="1"/>
  <c r="BM376" i="1"/>
  <c r="BY376" i="1" s="1"/>
  <c r="BL376" i="1"/>
  <c r="BY375" i="1"/>
  <c r="BO375" i="1"/>
  <c r="BF378" i="1"/>
  <c r="BC378" i="1"/>
  <c r="BG378" i="1"/>
  <c r="AZ379" i="1"/>
  <c r="BB379" i="1" s="1"/>
  <c r="BF379" i="1" s="1"/>
  <c r="AL378" i="1"/>
  <c r="AN378" i="1" s="1"/>
  <c r="AQ378" i="1" s="1"/>
  <c r="BH377" i="1"/>
  <c r="BI377" i="1" s="1"/>
  <c r="BE377" i="1"/>
  <c r="BI376" i="1"/>
  <c r="AP375" i="1"/>
  <c r="AM376" i="1"/>
  <c r="BW375" i="1"/>
  <c r="AO375" i="1"/>
  <c r="BZ374" i="1"/>
  <c r="AR374" i="1"/>
  <c r="BQ374" i="1"/>
  <c r="BU374" i="1"/>
  <c r="AA384" i="1"/>
  <c r="AY382" i="1"/>
  <c r="BD382" i="1"/>
  <c r="AW383" i="1"/>
  <c r="BS383" i="1" s="1"/>
  <c r="BJ383" i="1"/>
  <c r="AX383" i="1"/>
  <c r="AB383" i="1"/>
  <c r="AD383" i="1" s="1"/>
  <c r="AV384" i="1"/>
  <c r="AT385" i="1"/>
  <c r="X405" i="1" l="1"/>
  <c r="Y405" i="1" s="1"/>
  <c r="AC404" i="1"/>
  <c r="Z404" i="1"/>
  <c r="V406" i="1"/>
  <c r="Z405" i="1"/>
  <c r="W405" i="1"/>
  <c r="BG379" i="1"/>
  <c r="BK379" i="1" s="1"/>
  <c r="BC379" i="1"/>
  <c r="BE379" i="1" s="1"/>
  <c r="BO376" i="1"/>
  <c r="BX378" i="1"/>
  <c r="BK378" i="1"/>
  <c r="BN378" i="1"/>
  <c r="BH378" i="1"/>
  <c r="BE378" i="1"/>
  <c r="AL379" i="1"/>
  <c r="T381" i="1"/>
  <c r="AJ380" i="1"/>
  <c r="AZ380" i="1"/>
  <c r="BB380" i="1" s="1"/>
  <c r="BM377" i="1"/>
  <c r="BL377" i="1"/>
  <c r="BR377" i="1"/>
  <c r="BV377" i="1"/>
  <c r="AB384" i="1"/>
  <c r="AD384" i="1" s="1"/>
  <c r="AW384" i="1"/>
  <c r="BS384" i="1" s="1"/>
  <c r="AX384" i="1"/>
  <c r="BJ384" i="1"/>
  <c r="AY383" i="1"/>
  <c r="BD383" i="1"/>
  <c r="AV385" i="1"/>
  <c r="AT386" i="1"/>
  <c r="AA385" i="1"/>
  <c r="AM377" i="1"/>
  <c r="AP376" i="1"/>
  <c r="AO376" i="1"/>
  <c r="BW376" i="1"/>
  <c r="AR375" i="1"/>
  <c r="BQ375" i="1"/>
  <c r="BU375" i="1"/>
  <c r="BZ375" i="1"/>
  <c r="V407" i="1" l="1"/>
  <c r="W406" i="1"/>
  <c r="X406" i="1"/>
  <c r="Y406" i="1"/>
  <c r="AC405" i="1"/>
  <c r="BH379" i="1"/>
  <c r="BM379" i="1" s="1"/>
  <c r="BN379" i="1"/>
  <c r="AN379" i="1"/>
  <c r="BI378" i="1"/>
  <c r="BM378" i="1"/>
  <c r="BL378" i="1"/>
  <c r="BF380" i="1"/>
  <c r="BG380" i="1"/>
  <c r="BC380" i="1"/>
  <c r="BV378" i="1"/>
  <c r="BR378" i="1"/>
  <c r="AL380" i="1"/>
  <c r="AN380" i="1" s="1"/>
  <c r="AQ380" i="1" s="1"/>
  <c r="BO377" i="1"/>
  <c r="BY377" i="1"/>
  <c r="T382" i="1"/>
  <c r="AJ381" i="1"/>
  <c r="AZ381" i="1"/>
  <c r="BB381" i="1" s="1"/>
  <c r="BZ376" i="1"/>
  <c r="AR376" i="1"/>
  <c r="BU376" i="1"/>
  <c r="BQ376" i="1"/>
  <c r="AT387" i="1"/>
  <c r="AV386" i="1"/>
  <c r="AP377" i="1"/>
  <c r="AM378" i="1"/>
  <c r="AO377" i="1"/>
  <c r="BW377" i="1"/>
  <c r="AA386" i="1"/>
  <c r="AW385" i="1"/>
  <c r="BS385" i="1" s="1"/>
  <c r="AX385" i="1"/>
  <c r="BJ385" i="1"/>
  <c r="BD384" i="1"/>
  <c r="AY384" i="1"/>
  <c r="AB385" i="1"/>
  <c r="AD385" i="1" s="1"/>
  <c r="X407" i="1" l="1"/>
  <c r="Y407" i="1"/>
  <c r="AC406" i="1"/>
  <c r="Z406" i="1"/>
  <c r="V408" i="1"/>
  <c r="W407" i="1"/>
  <c r="Z407" i="1"/>
  <c r="BI379" i="1"/>
  <c r="BL379" i="1"/>
  <c r="BO379" i="1"/>
  <c r="T383" i="1"/>
  <c r="AZ383" i="1" s="1"/>
  <c r="BB383" i="1" s="1"/>
  <c r="AJ382" i="1"/>
  <c r="AZ382" i="1"/>
  <c r="BB382" i="1" s="1"/>
  <c r="BH380" i="1"/>
  <c r="BE380" i="1"/>
  <c r="BN380" i="1"/>
  <c r="BX380" i="1"/>
  <c r="BK380" i="1"/>
  <c r="BO378" i="1"/>
  <c r="BY378" i="1"/>
  <c r="BF381" i="1"/>
  <c r="BG381" i="1"/>
  <c r="BC381" i="1"/>
  <c r="AL381" i="1"/>
  <c r="AQ379" i="1"/>
  <c r="BX379" i="1"/>
  <c r="BY379" i="1"/>
  <c r="AY385" i="1"/>
  <c r="BD385" i="1"/>
  <c r="AM379" i="1"/>
  <c r="AP378" i="1"/>
  <c r="AO378" i="1"/>
  <c r="BW378" i="1"/>
  <c r="BZ377" i="1"/>
  <c r="AR377" i="1"/>
  <c r="BU377" i="1"/>
  <c r="BQ377" i="1"/>
  <c r="BJ386" i="1"/>
  <c r="AW386" i="1"/>
  <c r="BS386" i="1" s="1"/>
  <c r="AX386" i="1"/>
  <c r="AB386" i="1"/>
  <c r="AD386" i="1" s="1"/>
  <c r="AV387" i="1"/>
  <c r="AT388" i="1"/>
  <c r="AA387" i="1"/>
  <c r="V409" i="1" l="1"/>
  <c r="W408" i="1"/>
  <c r="X408" i="1"/>
  <c r="Y408" i="1" s="1"/>
  <c r="AC407" i="1"/>
  <c r="BR380" i="1"/>
  <c r="BV380" i="1"/>
  <c r="AN381" i="1"/>
  <c r="AQ381" i="1" s="1"/>
  <c r="BE381" i="1"/>
  <c r="BH381" i="1"/>
  <c r="BI380" i="1"/>
  <c r="BM380" i="1"/>
  <c r="BY380" i="1" s="1"/>
  <c r="BL380" i="1"/>
  <c r="BF382" i="1"/>
  <c r="BG382" i="1"/>
  <c r="BC382" i="1"/>
  <c r="BK381" i="1"/>
  <c r="BN381" i="1"/>
  <c r="AL382" i="1"/>
  <c r="AN382" i="1" s="1"/>
  <c r="AQ382" i="1" s="1"/>
  <c r="BR379" i="1"/>
  <c r="BV379" i="1"/>
  <c r="T384" i="1"/>
  <c r="AJ383" i="1"/>
  <c r="BF383" i="1"/>
  <c r="BG383" i="1"/>
  <c r="BC383" i="1"/>
  <c r="AX387" i="1"/>
  <c r="AW387" i="1"/>
  <c r="BS387" i="1" s="1"/>
  <c r="BJ387" i="1"/>
  <c r="BZ378" i="1"/>
  <c r="AR378" i="1"/>
  <c r="BU378" i="1"/>
  <c r="BQ378" i="1"/>
  <c r="AP379" i="1"/>
  <c r="AM380" i="1"/>
  <c r="AO379" i="1"/>
  <c r="BW379" i="1"/>
  <c r="AA388" i="1"/>
  <c r="BD386" i="1"/>
  <c r="AY386" i="1"/>
  <c r="AB387" i="1"/>
  <c r="AD387" i="1" s="1"/>
  <c r="AT389" i="1"/>
  <c r="AV388" i="1"/>
  <c r="X409" i="1" l="1"/>
  <c r="Y409" i="1"/>
  <c r="AC408" i="1"/>
  <c r="Z408" i="1"/>
  <c r="V410" i="1"/>
  <c r="Z409" i="1"/>
  <c r="W409" i="1"/>
  <c r="BX381" i="1"/>
  <c r="BI381" i="1"/>
  <c r="BL381" i="1"/>
  <c r="BM381" i="1"/>
  <c r="AL383" i="1"/>
  <c r="AN383" i="1" s="1"/>
  <c r="AQ383" i="1" s="1"/>
  <c r="BV381" i="1"/>
  <c r="BR381" i="1"/>
  <c r="T385" i="1"/>
  <c r="AJ384" i="1"/>
  <c r="AZ384" i="1"/>
  <c r="BB384" i="1" s="1"/>
  <c r="BN382" i="1"/>
  <c r="BK382" i="1"/>
  <c r="BX382" i="1"/>
  <c r="BO380" i="1"/>
  <c r="BE382" i="1"/>
  <c r="BH382" i="1"/>
  <c r="AZ385" i="1"/>
  <c r="BB385" i="1" s="1"/>
  <c r="BC385" i="1" s="1"/>
  <c r="AM381" i="1"/>
  <c r="AP380" i="1"/>
  <c r="AO380" i="1"/>
  <c r="BW380" i="1"/>
  <c r="AR379" i="1"/>
  <c r="BZ379" i="1"/>
  <c r="BU379" i="1"/>
  <c r="BQ379" i="1"/>
  <c r="BJ388" i="1"/>
  <c r="AW388" i="1"/>
  <c r="BS388" i="1" s="1"/>
  <c r="AX388" i="1"/>
  <c r="AB388" i="1"/>
  <c r="AD388" i="1" s="1"/>
  <c r="AV389" i="1"/>
  <c r="AT390" i="1"/>
  <c r="AY387" i="1"/>
  <c r="BD387" i="1"/>
  <c r="BE383" i="1"/>
  <c r="BH383" i="1"/>
  <c r="BI383" i="1" s="1"/>
  <c r="AA389" i="1"/>
  <c r="BN383" i="1"/>
  <c r="BK383" i="1"/>
  <c r="V411" i="1" l="1"/>
  <c r="W410" i="1"/>
  <c r="X410" i="1"/>
  <c r="Y410" i="1" s="1"/>
  <c r="AC409" i="1"/>
  <c r="BF385" i="1"/>
  <c r="BG385" i="1"/>
  <c r="BN385" i="1" s="1"/>
  <c r="BV382" i="1"/>
  <c r="BR382" i="1"/>
  <c r="BX383" i="1"/>
  <c r="BG384" i="1"/>
  <c r="BC384" i="1"/>
  <c r="BH385" i="1" s="1"/>
  <c r="BF384" i="1"/>
  <c r="BY381" i="1"/>
  <c r="BO381" i="1"/>
  <c r="AL384" i="1"/>
  <c r="AN384" i="1" s="1"/>
  <c r="AQ384" i="1" s="1"/>
  <c r="BI382" i="1"/>
  <c r="BL382" i="1"/>
  <c r="BM382" i="1"/>
  <c r="T386" i="1"/>
  <c r="AJ385" i="1"/>
  <c r="AB389" i="1"/>
  <c r="AD389" i="1" s="1"/>
  <c r="BD388" i="1"/>
  <c r="AY388" i="1"/>
  <c r="BZ380" i="1"/>
  <c r="AR380" i="1"/>
  <c r="BU380" i="1"/>
  <c r="BQ380" i="1"/>
  <c r="AA390" i="1"/>
  <c r="AP381" i="1"/>
  <c r="AM382" i="1"/>
  <c r="AO381" i="1"/>
  <c r="BW381" i="1"/>
  <c r="BE385" i="1"/>
  <c r="BV383" i="1"/>
  <c r="BR383" i="1"/>
  <c r="AT391" i="1"/>
  <c r="AV390" i="1"/>
  <c r="BJ389" i="1"/>
  <c r="AW389" i="1"/>
  <c r="BS389" i="1" s="1"/>
  <c r="AX389" i="1"/>
  <c r="BL383" i="1"/>
  <c r="BM383" i="1"/>
  <c r="BO383" i="1" s="1"/>
  <c r="X411" i="1" l="1"/>
  <c r="Y411" i="1"/>
  <c r="AC410" i="1"/>
  <c r="Z410" i="1"/>
  <c r="V412" i="1"/>
  <c r="W411" i="1"/>
  <c r="Z411" i="1"/>
  <c r="BI385" i="1"/>
  <c r="BK385" i="1"/>
  <c r="AL385" i="1"/>
  <c r="AN385" i="1" s="1"/>
  <c r="T387" i="1"/>
  <c r="AZ387" i="1" s="1"/>
  <c r="BB387" i="1" s="1"/>
  <c r="AJ386" i="1"/>
  <c r="AZ386" i="1"/>
  <c r="BB386" i="1" s="1"/>
  <c r="BY382" i="1"/>
  <c r="BO382" i="1"/>
  <c r="BH384" i="1"/>
  <c r="BI384" i="1" s="1"/>
  <c r="BE384" i="1"/>
  <c r="BN384" i="1"/>
  <c r="BX384" i="1"/>
  <c r="BK384" i="1"/>
  <c r="BY383" i="1"/>
  <c r="AT392" i="1"/>
  <c r="AV391" i="1"/>
  <c r="AP382" i="1"/>
  <c r="AM383" i="1"/>
  <c r="AO382" i="1"/>
  <c r="BW382" i="1"/>
  <c r="AY389" i="1"/>
  <c r="BD389" i="1"/>
  <c r="AR381" i="1"/>
  <c r="BZ381" i="1"/>
  <c r="BU381" i="1"/>
  <c r="BQ381" i="1"/>
  <c r="BJ390" i="1"/>
  <c r="AW390" i="1"/>
  <c r="BS390" i="1" s="1"/>
  <c r="AX390" i="1"/>
  <c r="AB390" i="1"/>
  <c r="AD390" i="1" s="1"/>
  <c r="AA391" i="1"/>
  <c r="BL385" i="1"/>
  <c r="BM385" i="1"/>
  <c r="BY385" i="1" s="1"/>
  <c r="V413" i="1" l="1"/>
  <c r="W412" i="1"/>
  <c r="X412" i="1"/>
  <c r="Y412" i="1"/>
  <c r="AC411" i="1"/>
  <c r="BF387" i="1"/>
  <c r="BG387" i="1"/>
  <c r="BN387" i="1" s="1"/>
  <c r="BG386" i="1"/>
  <c r="BF386" i="1"/>
  <c r="BC386" i="1"/>
  <c r="AL386" i="1"/>
  <c r="AN386" i="1" s="1"/>
  <c r="AQ386" i="1" s="1"/>
  <c r="T388" i="1"/>
  <c r="AZ388" i="1" s="1"/>
  <c r="BB388" i="1" s="1"/>
  <c r="AJ387" i="1"/>
  <c r="BR384" i="1"/>
  <c r="BV384" i="1"/>
  <c r="BC387" i="1"/>
  <c r="BE387" i="1" s="1"/>
  <c r="BL384" i="1"/>
  <c r="BM384" i="1"/>
  <c r="AQ385" i="1"/>
  <c r="BX385" i="1"/>
  <c r="AA392" i="1"/>
  <c r="AW391" i="1"/>
  <c r="BS391" i="1" s="1"/>
  <c r="BJ391" i="1"/>
  <c r="AX391" i="1"/>
  <c r="AB391" i="1"/>
  <c r="AD391" i="1" s="1"/>
  <c r="AV392" i="1"/>
  <c r="AT393" i="1"/>
  <c r="BD390" i="1"/>
  <c r="AY390" i="1"/>
  <c r="BH387" i="1"/>
  <c r="AP383" i="1"/>
  <c r="AM384" i="1"/>
  <c r="AO383" i="1"/>
  <c r="BW383" i="1"/>
  <c r="BO385" i="1"/>
  <c r="BZ382" i="1"/>
  <c r="AR382" i="1"/>
  <c r="BQ382" i="1"/>
  <c r="BU382" i="1"/>
  <c r="X413" i="1" l="1"/>
  <c r="Y413" i="1" s="1"/>
  <c r="AC412" i="1"/>
  <c r="Z412" i="1"/>
  <c r="V414" i="1"/>
  <c r="W413" i="1"/>
  <c r="Z413" i="1"/>
  <c r="BK387" i="1"/>
  <c r="AL387" i="1"/>
  <c r="AN387" i="1" s="1"/>
  <c r="T389" i="1"/>
  <c r="AJ388" i="1"/>
  <c r="BH386" i="1"/>
  <c r="BE386" i="1"/>
  <c r="BV385" i="1"/>
  <c r="BR385" i="1"/>
  <c r="BY384" i="1"/>
  <c r="BO384" i="1"/>
  <c r="BK386" i="1"/>
  <c r="BN386" i="1"/>
  <c r="BX386" i="1"/>
  <c r="BM387" i="1"/>
  <c r="BY387" i="1" s="1"/>
  <c r="BL387" i="1"/>
  <c r="BF388" i="1"/>
  <c r="BG388" i="1"/>
  <c r="BC388" i="1"/>
  <c r="AY391" i="1"/>
  <c r="BD391" i="1"/>
  <c r="BI387" i="1"/>
  <c r="BZ383" i="1"/>
  <c r="AR383" i="1"/>
  <c r="BQ383" i="1"/>
  <c r="BU383" i="1"/>
  <c r="AA393" i="1"/>
  <c r="AV393" i="1"/>
  <c r="AT394" i="1"/>
  <c r="AB392" i="1"/>
  <c r="AD392" i="1" s="1"/>
  <c r="AW392" i="1"/>
  <c r="BS392" i="1" s="1"/>
  <c r="AX392" i="1"/>
  <c r="BJ392" i="1"/>
  <c r="AM385" i="1"/>
  <c r="AP384" i="1"/>
  <c r="AO384" i="1"/>
  <c r="BW384" i="1"/>
  <c r="V415" i="1" l="1"/>
  <c r="W414" i="1"/>
  <c r="X414" i="1"/>
  <c r="Y414" i="1"/>
  <c r="AC413" i="1"/>
  <c r="AL388" i="1"/>
  <c r="AN388" i="1" s="1"/>
  <c r="AQ388" i="1" s="1"/>
  <c r="T390" i="1"/>
  <c r="AZ390" i="1" s="1"/>
  <c r="BB390" i="1" s="1"/>
  <c r="AZ389" i="1"/>
  <c r="BB389" i="1" s="1"/>
  <c r="AJ389" i="1"/>
  <c r="AQ387" i="1"/>
  <c r="BX387" i="1"/>
  <c r="BV386" i="1"/>
  <c r="BR386" i="1"/>
  <c r="BI386" i="1"/>
  <c r="BL386" i="1"/>
  <c r="BM386" i="1"/>
  <c r="BO386" i="1" s="1"/>
  <c r="BZ384" i="1"/>
  <c r="AR384" i="1"/>
  <c r="BQ384" i="1"/>
  <c r="BU384" i="1"/>
  <c r="AA394" i="1"/>
  <c r="AB393" i="1"/>
  <c r="AD393" i="1" s="1"/>
  <c r="AY392" i="1"/>
  <c r="BD392" i="1"/>
  <c r="AT395" i="1"/>
  <c r="AV394" i="1"/>
  <c r="BO387" i="1"/>
  <c r="BE388" i="1"/>
  <c r="BH388" i="1"/>
  <c r="AP385" i="1"/>
  <c r="AM386" i="1"/>
  <c r="AO385" i="1"/>
  <c r="BW385" i="1"/>
  <c r="BK388" i="1"/>
  <c r="BN388" i="1"/>
  <c r="AX393" i="1"/>
  <c r="BJ393" i="1"/>
  <c r="AW393" i="1"/>
  <c r="BS393" i="1" s="1"/>
  <c r="X415" i="1" l="1"/>
  <c r="Y415" i="1"/>
  <c r="AC414" i="1"/>
  <c r="Z414" i="1"/>
  <c r="V416" i="1"/>
  <c r="Z415" i="1"/>
  <c r="W415" i="1"/>
  <c r="BR387" i="1"/>
  <c r="BV387" i="1"/>
  <c r="AL389" i="1"/>
  <c r="AN389" i="1" s="1"/>
  <c r="AQ389" i="1" s="1"/>
  <c r="BC389" i="1"/>
  <c r="BG389" i="1"/>
  <c r="BF389" i="1"/>
  <c r="T391" i="1"/>
  <c r="AJ390" i="1"/>
  <c r="BX388" i="1"/>
  <c r="BY386" i="1"/>
  <c r="AX394" i="1"/>
  <c r="BJ394" i="1"/>
  <c r="AW394" i="1"/>
  <c r="BS394" i="1" s="1"/>
  <c r="BV388" i="1"/>
  <c r="BR388" i="1"/>
  <c r="AV395" i="1"/>
  <c r="AT396" i="1"/>
  <c r="BZ385" i="1"/>
  <c r="AR385" i="1"/>
  <c r="BU385" i="1"/>
  <c r="BQ385" i="1"/>
  <c r="BF390" i="1"/>
  <c r="BG390" i="1"/>
  <c r="BC390" i="1"/>
  <c r="AB394" i="1"/>
  <c r="AD394" i="1" s="1"/>
  <c r="AY393" i="1"/>
  <c r="BD393" i="1"/>
  <c r="AA395" i="1"/>
  <c r="BI388" i="1"/>
  <c r="BL388" i="1"/>
  <c r="BM388" i="1"/>
  <c r="BO388" i="1" s="1"/>
  <c r="AM387" i="1"/>
  <c r="AP386" i="1"/>
  <c r="AO386" i="1"/>
  <c r="BW386" i="1"/>
  <c r="V417" i="1" l="1"/>
  <c r="W416" i="1"/>
  <c r="X416" i="1"/>
  <c r="Y416" i="1" s="1"/>
  <c r="AC415" i="1"/>
  <c r="BK389" i="1"/>
  <c r="BN389" i="1"/>
  <c r="BX389" i="1"/>
  <c r="BE389" i="1"/>
  <c r="BH389" i="1"/>
  <c r="AL390" i="1"/>
  <c r="T392" i="1"/>
  <c r="AJ391" i="1"/>
  <c r="AZ391" i="1"/>
  <c r="BB391" i="1" s="1"/>
  <c r="AV396" i="1"/>
  <c r="AT397" i="1"/>
  <c r="AX395" i="1"/>
  <c r="BJ395" i="1"/>
  <c r="AW395" i="1"/>
  <c r="BS395" i="1" s="1"/>
  <c r="AY394" i="1"/>
  <c r="BD394" i="1"/>
  <c r="AR386" i="1"/>
  <c r="BZ386" i="1"/>
  <c r="BU386" i="1"/>
  <c r="BQ386" i="1"/>
  <c r="AB395" i="1"/>
  <c r="AD395" i="1" s="1"/>
  <c r="AM388" i="1"/>
  <c r="AP387" i="1"/>
  <c r="AO387" i="1"/>
  <c r="BW387" i="1"/>
  <c r="BY388" i="1"/>
  <c r="AA396" i="1"/>
  <c r="BE390" i="1"/>
  <c r="BH390" i="1"/>
  <c r="BI390" i="1" s="1"/>
  <c r="BN390" i="1"/>
  <c r="BK390" i="1"/>
  <c r="X417" i="1" l="1"/>
  <c r="Y417" i="1"/>
  <c r="AC416" i="1"/>
  <c r="Z416" i="1"/>
  <c r="V418" i="1"/>
  <c r="W417" i="1"/>
  <c r="Z417" i="1"/>
  <c r="BL389" i="1"/>
  <c r="BM389" i="1"/>
  <c r="BY389" i="1" s="1"/>
  <c r="BI389" i="1"/>
  <c r="AL391" i="1"/>
  <c r="T393" i="1"/>
  <c r="AZ393" i="1" s="1"/>
  <c r="BB393" i="1" s="1"/>
  <c r="AJ392" i="1"/>
  <c r="AZ392" i="1"/>
  <c r="BB392" i="1" s="1"/>
  <c r="BR389" i="1"/>
  <c r="BV389" i="1"/>
  <c r="AN390" i="1"/>
  <c r="AN391" i="1"/>
  <c r="AQ391" i="1" s="1"/>
  <c r="BG391" i="1"/>
  <c r="BC391" i="1"/>
  <c r="BF391" i="1"/>
  <c r="BZ387" i="1"/>
  <c r="AR387" i="1"/>
  <c r="BU387" i="1"/>
  <c r="BQ387" i="1"/>
  <c r="BM390" i="1"/>
  <c r="BL390" i="1"/>
  <c r="AM389" i="1"/>
  <c r="AP388" i="1"/>
  <c r="AO388" i="1"/>
  <c r="BW388" i="1"/>
  <c r="AY395" i="1"/>
  <c r="BD395" i="1"/>
  <c r="AB396" i="1"/>
  <c r="AD396" i="1" s="1"/>
  <c r="AA397" i="1"/>
  <c r="AV397" i="1"/>
  <c r="AT398" i="1"/>
  <c r="AX396" i="1"/>
  <c r="AW396" i="1"/>
  <c r="BS396" i="1" s="1"/>
  <c r="BJ396" i="1"/>
  <c r="V419" i="1" l="1"/>
  <c r="W418" i="1"/>
  <c r="X418" i="1"/>
  <c r="Y418" i="1" s="1"/>
  <c r="AC417" i="1"/>
  <c r="BO389" i="1"/>
  <c r="BE391" i="1"/>
  <c r="BH391" i="1"/>
  <c r="BI391" i="1" s="1"/>
  <c r="BK391" i="1"/>
  <c r="BN391" i="1"/>
  <c r="BX391" i="1"/>
  <c r="AL392" i="1"/>
  <c r="AN392" i="1" s="1"/>
  <c r="AQ392" i="1" s="1"/>
  <c r="AQ390" i="1"/>
  <c r="BX390" i="1"/>
  <c r="T394" i="1"/>
  <c r="AZ394" i="1" s="1"/>
  <c r="BB394" i="1" s="1"/>
  <c r="AJ393" i="1"/>
  <c r="BC392" i="1"/>
  <c r="BF392" i="1"/>
  <c r="BG392" i="1"/>
  <c r="BZ388" i="1"/>
  <c r="AR388" i="1"/>
  <c r="BU388" i="1"/>
  <c r="BQ388" i="1"/>
  <c r="AT399" i="1"/>
  <c r="AV398" i="1"/>
  <c r="AW397" i="1"/>
  <c r="BS397" i="1" s="1"/>
  <c r="AX397" i="1"/>
  <c r="BJ397" i="1"/>
  <c r="AB397" i="1"/>
  <c r="AD397" i="1" s="1"/>
  <c r="BO390" i="1"/>
  <c r="AP389" i="1"/>
  <c r="AM390" i="1"/>
  <c r="AO389" i="1"/>
  <c r="BW389" i="1"/>
  <c r="AA398" i="1"/>
  <c r="AY396" i="1"/>
  <c r="BD396" i="1"/>
  <c r="BF393" i="1"/>
  <c r="BG393" i="1"/>
  <c r="BC393" i="1"/>
  <c r="BY390" i="1"/>
  <c r="X419" i="1" l="1"/>
  <c r="Y419" i="1"/>
  <c r="AC418" i="1"/>
  <c r="Z418" i="1"/>
  <c r="V420" i="1"/>
  <c r="W419" i="1"/>
  <c r="Z419" i="1"/>
  <c r="BN392" i="1"/>
  <c r="BK392" i="1"/>
  <c r="BX392" i="1"/>
  <c r="BE392" i="1"/>
  <c r="BH392" i="1"/>
  <c r="BV391" i="1"/>
  <c r="BR391" i="1"/>
  <c r="T395" i="1"/>
  <c r="AJ394" i="1"/>
  <c r="BM391" i="1"/>
  <c r="BY391" i="1" s="1"/>
  <c r="BL391" i="1"/>
  <c r="AL393" i="1"/>
  <c r="AN393" i="1" s="1"/>
  <c r="AQ393" i="1" s="1"/>
  <c r="BV390" i="1"/>
  <c r="BR390" i="1"/>
  <c r="BE393" i="1"/>
  <c r="BH393" i="1"/>
  <c r="AR389" i="1"/>
  <c r="BZ389" i="1"/>
  <c r="BU389" i="1"/>
  <c r="BQ389" i="1"/>
  <c r="BN393" i="1"/>
  <c r="BK393" i="1"/>
  <c r="AW398" i="1"/>
  <c r="BS398" i="1" s="1"/>
  <c r="AX398" i="1"/>
  <c r="BJ398" i="1"/>
  <c r="AT400" i="1"/>
  <c r="AV399" i="1"/>
  <c r="AB398" i="1"/>
  <c r="AD398" i="1" s="1"/>
  <c r="BF394" i="1"/>
  <c r="BG394" i="1"/>
  <c r="BC394" i="1"/>
  <c r="AA399" i="1"/>
  <c r="AM391" i="1"/>
  <c r="AP390" i="1"/>
  <c r="AO390" i="1"/>
  <c r="BW390" i="1"/>
  <c r="BD397" i="1"/>
  <c r="AY397" i="1"/>
  <c r="V421" i="1" l="1"/>
  <c r="W420" i="1"/>
  <c r="X420" i="1"/>
  <c r="Y420" i="1"/>
  <c r="AC419" i="1"/>
  <c r="BO391" i="1"/>
  <c r="BX393" i="1"/>
  <c r="T396" i="1"/>
  <c r="AJ395" i="1"/>
  <c r="AZ395" i="1"/>
  <c r="BB395" i="1" s="1"/>
  <c r="BM392" i="1"/>
  <c r="BL392" i="1"/>
  <c r="BI392" i="1"/>
  <c r="AL394" i="1"/>
  <c r="AN394" i="1" s="1"/>
  <c r="AQ394" i="1" s="1"/>
  <c r="BR392" i="1"/>
  <c r="BV392" i="1"/>
  <c r="BZ390" i="1"/>
  <c r="AR390" i="1"/>
  <c r="BU390" i="1"/>
  <c r="BQ390" i="1"/>
  <c r="AA400" i="1"/>
  <c r="AP391" i="1"/>
  <c r="AM392" i="1"/>
  <c r="AO391" i="1"/>
  <c r="BW391" i="1"/>
  <c r="AW399" i="1"/>
  <c r="BS399" i="1" s="1"/>
  <c r="BJ399" i="1"/>
  <c r="AX399" i="1"/>
  <c r="AY398" i="1"/>
  <c r="BD398" i="1"/>
  <c r="AV400" i="1"/>
  <c r="AT401" i="1"/>
  <c r="BI393" i="1"/>
  <c r="BL393" i="1"/>
  <c r="BM393" i="1"/>
  <c r="BY393" i="1" s="1"/>
  <c r="BE394" i="1"/>
  <c r="BH394" i="1"/>
  <c r="BK394" i="1"/>
  <c r="BN394" i="1"/>
  <c r="BR393" i="1"/>
  <c r="BV393" i="1"/>
  <c r="AB399" i="1"/>
  <c r="AD399" i="1" s="1"/>
  <c r="X421" i="1" l="1"/>
  <c r="Y421" i="1"/>
  <c r="AC420" i="1"/>
  <c r="Z420" i="1"/>
  <c r="V422" i="1"/>
  <c r="Z421" i="1"/>
  <c r="W421" i="1"/>
  <c r="BO393" i="1"/>
  <c r="BY392" i="1"/>
  <c r="BO392" i="1"/>
  <c r="BC395" i="1"/>
  <c r="BG395" i="1"/>
  <c r="BF395" i="1"/>
  <c r="AL395" i="1"/>
  <c r="AN395" i="1" s="1"/>
  <c r="AQ395" i="1" s="1"/>
  <c r="T397" i="1"/>
  <c r="AJ396" i="1"/>
  <c r="AZ396" i="1"/>
  <c r="BB396" i="1" s="1"/>
  <c r="BX394" i="1"/>
  <c r="AB400" i="1"/>
  <c r="AD400" i="1" s="1"/>
  <c r="AT402" i="1"/>
  <c r="AV401" i="1"/>
  <c r="AP392" i="1"/>
  <c r="AM393" i="1"/>
  <c r="AO392" i="1"/>
  <c r="BW392" i="1"/>
  <c r="AA401" i="1"/>
  <c r="AX400" i="1"/>
  <c r="BJ400" i="1"/>
  <c r="AW400" i="1"/>
  <c r="BS400" i="1" s="1"/>
  <c r="BZ391" i="1"/>
  <c r="AR391" i="1"/>
  <c r="BU391" i="1"/>
  <c r="BQ391" i="1"/>
  <c r="BI394" i="1"/>
  <c r="BM394" i="1"/>
  <c r="BY394" i="1" s="1"/>
  <c r="BL394" i="1"/>
  <c r="AY399" i="1"/>
  <c r="BD399" i="1"/>
  <c r="BR394" i="1"/>
  <c r="BV394" i="1"/>
  <c r="V423" i="1" l="1"/>
  <c r="W422" i="1"/>
  <c r="X422" i="1"/>
  <c r="Y422" i="1" s="1"/>
  <c r="AC421" i="1"/>
  <c r="BN395" i="1"/>
  <c r="BK395" i="1"/>
  <c r="BX395" i="1"/>
  <c r="BF396" i="1"/>
  <c r="BG396" i="1"/>
  <c r="BC396" i="1"/>
  <c r="BE395" i="1"/>
  <c r="BH395" i="1"/>
  <c r="AL396" i="1"/>
  <c r="AN396" i="1" s="1"/>
  <c r="AQ396" i="1" s="1"/>
  <c r="T398" i="1"/>
  <c r="AJ397" i="1"/>
  <c r="AZ397" i="1"/>
  <c r="BB397" i="1" s="1"/>
  <c r="AR392" i="1"/>
  <c r="BZ392" i="1"/>
  <c r="BU392" i="1"/>
  <c r="BQ392" i="1"/>
  <c r="AX401" i="1"/>
  <c r="BJ401" i="1"/>
  <c r="AW401" i="1"/>
  <c r="BS401" i="1" s="1"/>
  <c r="AA402" i="1"/>
  <c r="AV402" i="1"/>
  <c r="AT403" i="1"/>
  <c r="BD400" i="1"/>
  <c r="AY400" i="1"/>
  <c r="BO394" i="1"/>
  <c r="AB401" i="1"/>
  <c r="AD401" i="1" s="1"/>
  <c r="AP393" i="1"/>
  <c r="AM394" i="1"/>
  <c r="AO393" i="1"/>
  <c r="BW393" i="1"/>
  <c r="X423" i="1" l="1"/>
  <c r="Y423" i="1"/>
  <c r="AC422" i="1"/>
  <c r="Z422" i="1"/>
  <c r="V424" i="1"/>
  <c r="W423" i="1"/>
  <c r="Z423" i="1"/>
  <c r="BM395" i="1"/>
  <c r="BY395" i="1" s="1"/>
  <c r="BL395" i="1"/>
  <c r="BC397" i="1"/>
  <c r="BG397" i="1"/>
  <c r="BF397" i="1"/>
  <c r="BH396" i="1"/>
  <c r="BE396" i="1"/>
  <c r="BX396" i="1"/>
  <c r="BN396" i="1"/>
  <c r="BK396" i="1"/>
  <c r="AL397" i="1"/>
  <c r="AN397" i="1" s="1"/>
  <c r="AQ397" i="1" s="1"/>
  <c r="T399" i="1"/>
  <c r="AZ399" i="1" s="1"/>
  <c r="BB399" i="1" s="1"/>
  <c r="AJ398" i="1"/>
  <c r="AZ398" i="1"/>
  <c r="BB398" i="1" s="1"/>
  <c r="BI395" i="1"/>
  <c r="BV395" i="1"/>
  <c r="BR395" i="1"/>
  <c r="BZ393" i="1"/>
  <c r="AR393" i="1"/>
  <c r="BU393" i="1"/>
  <c r="BQ393" i="1"/>
  <c r="AB402" i="1"/>
  <c r="AD402" i="1" s="1"/>
  <c r="AY401" i="1"/>
  <c r="BD401" i="1"/>
  <c r="AA403" i="1"/>
  <c r="AT404" i="1"/>
  <c r="AV403" i="1"/>
  <c r="AM395" i="1"/>
  <c r="AP394" i="1"/>
  <c r="AO394" i="1"/>
  <c r="BW394" i="1"/>
  <c r="AW402" i="1"/>
  <c r="BS402" i="1" s="1"/>
  <c r="AX402" i="1"/>
  <c r="BJ402" i="1"/>
  <c r="V425" i="1" l="1"/>
  <c r="W424" i="1"/>
  <c r="X424" i="1"/>
  <c r="Y424" i="1"/>
  <c r="AC423" i="1"/>
  <c r="BO395" i="1"/>
  <c r="BC399" i="1"/>
  <c r="BE399" i="1" s="1"/>
  <c r="BF399" i="1"/>
  <c r="BF398" i="1"/>
  <c r="BG398" i="1"/>
  <c r="BC398" i="1"/>
  <c r="AL398" i="1"/>
  <c r="AN398" i="1" s="1"/>
  <c r="AQ398" i="1" s="1"/>
  <c r="BL396" i="1"/>
  <c r="BM396" i="1"/>
  <c r="BX397" i="1"/>
  <c r="BK397" i="1"/>
  <c r="BN397" i="1"/>
  <c r="T400" i="1"/>
  <c r="AJ399" i="1"/>
  <c r="BE397" i="1"/>
  <c r="BH397" i="1"/>
  <c r="BG399" i="1"/>
  <c r="BK399" i="1" s="1"/>
  <c r="BI396" i="1"/>
  <c r="BV396" i="1"/>
  <c r="BR396" i="1"/>
  <c r="BZ394" i="1"/>
  <c r="AR394" i="1"/>
  <c r="BQ394" i="1"/>
  <c r="BU394" i="1"/>
  <c r="AB403" i="1"/>
  <c r="AD403" i="1" s="1"/>
  <c r="AP395" i="1"/>
  <c r="AM396" i="1"/>
  <c r="AO395" i="1"/>
  <c r="BW395" i="1"/>
  <c r="AY402" i="1"/>
  <c r="BD402" i="1"/>
  <c r="AX403" i="1"/>
  <c r="BJ403" i="1"/>
  <c r="AW403" i="1"/>
  <c r="BS403" i="1" s="1"/>
  <c r="AA404" i="1"/>
  <c r="AV404" i="1"/>
  <c r="AT405" i="1"/>
  <c r="BH399" i="1" l="1"/>
  <c r="BI399" i="1" s="1"/>
  <c r="X425" i="1"/>
  <c r="Y425" i="1"/>
  <c r="AC424" i="1"/>
  <c r="Z424" i="1"/>
  <c r="V426" i="1"/>
  <c r="W425" i="1"/>
  <c r="Z425" i="1"/>
  <c r="AL399" i="1"/>
  <c r="AN399" i="1" s="1"/>
  <c r="BR397" i="1"/>
  <c r="BV397" i="1"/>
  <c r="BE398" i="1"/>
  <c r="BH398" i="1"/>
  <c r="BK398" i="1"/>
  <c r="BN398" i="1"/>
  <c r="BX398" i="1"/>
  <c r="T401" i="1"/>
  <c r="AZ401" i="1" s="1"/>
  <c r="BB401" i="1" s="1"/>
  <c r="AJ400" i="1"/>
  <c r="AZ400" i="1"/>
  <c r="BB400" i="1" s="1"/>
  <c r="BN399" i="1"/>
  <c r="BO396" i="1"/>
  <c r="BY396" i="1"/>
  <c r="BI397" i="1"/>
  <c r="BL397" i="1"/>
  <c r="BM397" i="1"/>
  <c r="BJ404" i="1"/>
  <c r="AW404" i="1"/>
  <c r="BS404" i="1" s="1"/>
  <c r="AX404" i="1"/>
  <c r="AM397" i="1"/>
  <c r="AP396" i="1"/>
  <c r="AO396" i="1"/>
  <c r="BW396" i="1"/>
  <c r="AA405" i="1"/>
  <c r="BZ395" i="1"/>
  <c r="AR395" i="1"/>
  <c r="BU395" i="1"/>
  <c r="BQ395" i="1"/>
  <c r="AB404" i="1"/>
  <c r="AD404" i="1" s="1"/>
  <c r="AV405" i="1"/>
  <c r="AT406" i="1"/>
  <c r="AY403" i="1"/>
  <c r="BD403" i="1"/>
  <c r="BM399" i="1" l="1"/>
  <c r="BO399" i="1" s="1"/>
  <c r="BL399" i="1"/>
  <c r="V427" i="1"/>
  <c r="W426" i="1"/>
  <c r="X426" i="1"/>
  <c r="Y426" i="1" s="1"/>
  <c r="AC425" i="1"/>
  <c r="BY399" i="1"/>
  <c r="BL398" i="1"/>
  <c r="BM398" i="1"/>
  <c r="BI398" i="1"/>
  <c r="BC400" i="1"/>
  <c r="BF400" i="1"/>
  <c r="BG400" i="1"/>
  <c r="BY397" i="1"/>
  <c r="BO397" i="1"/>
  <c r="T402" i="1"/>
  <c r="AZ402" i="1" s="1"/>
  <c r="BB402" i="1" s="1"/>
  <c r="AJ401" i="1"/>
  <c r="BX399" i="1"/>
  <c r="AQ399" i="1"/>
  <c r="BV399" i="1" s="1"/>
  <c r="AL400" i="1"/>
  <c r="AN400" i="1" s="1"/>
  <c r="AQ400" i="1" s="1"/>
  <c r="BV398" i="1"/>
  <c r="BR398" i="1"/>
  <c r="BJ405" i="1"/>
  <c r="AW405" i="1"/>
  <c r="BS405" i="1" s="1"/>
  <c r="AX405" i="1"/>
  <c r="AR396" i="1"/>
  <c r="BZ396" i="1"/>
  <c r="BQ396" i="1"/>
  <c r="BU396" i="1"/>
  <c r="BF401" i="1"/>
  <c r="BG401" i="1"/>
  <c r="BC401" i="1"/>
  <c r="AB405" i="1"/>
  <c r="AD405" i="1" s="1"/>
  <c r="AP397" i="1"/>
  <c r="AM398" i="1"/>
  <c r="AO397" i="1"/>
  <c r="BW397" i="1"/>
  <c r="AA406" i="1"/>
  <c r="BD404" i="1"/>
  <c r="AY404" i="1"/>
  <c r="AV406" i="1"/>
  <c r="AT407" i="1"/>
  <c r="X427" i="1" l="1"/>
  <c r="Y427" i="1"/>
  <c r="AC426" i="1"/>
  <c r="Z426" i="1"/>
  <c r="V428" i="1"/>
  <c r="W427" i="1"/>
  <c r="Z427" i="1"/>
  <c r="BR399" i="1"/>
  <c r="BE400" i="1"/>
  <c r="BH400" i="1"/>
  <c r="BK400" i="1"/>
  <c r="BN400" i="1"/>
  <c r="BX400" i="1"/>
  <c r="AL401" i="1"/>
  <c r="AN401" i="1" s="1"/>
  <c r="AQ401" i="1" s="1"/>
  <c r="BO398" i="1"/>
  <c r="BY398" i="1"/>
  <c r="T403" i="1"/>
  <c r="AJ402" i="1"/>
  <c r="AM399" i="1"/>
  <c r="AP398" i="1"/>
  <c r="AO398" i="1"/>
  <c r="BW398" i="1"/>
  <c r="AB406" i="1"/>
  <c r="AD406" i="1" s="1"/>
  <c r="BZ397" i="1"/>
  <c r="AR397" i="1"/>
  <c r="BQ397" i="1"/>
  <c r="BU397" i="1"/>
  <c r="BF402" i="1"/>
  <c r="BG402" i="1"/>
  <c r="BC402" i="1"/>
  <c r="AA407" i="1"/>
  <c r="BE401" i="1"/>
  <c r="BH401" i="1"/>
  <c r="BN401" i="1"/>
  <c r="BK401" i="1"/>
  <c r="BD405" i="1"/>
  <c r="AY405" i="1"/>
  <c r="AT408" i="1"/>
  <c r="AV407" i="1"/>
  <c r="AW406" i="1"/>
  <c r="BS406" i="1" s="1"/>
  <c r="AX406" i="1"/>
  <c r="BJ406" i="1"/>
  <c r="V429" i="1" l="1"/>
  <c r="W428" i="1"/>
  <c r="X428" i="1"/>
  <c r="Y428" i="1" s="1"/>
  <c r="AC427" i="1"/>
  <c r="BX401" i="1"/>
  <c r="AL402" i="1"/>
  <c r="AN402" i="1" s="1"/>
  <c r="AQ402" i="1" s="1"/>
  <c r="BV400" i="1"/>
  <c r="BR400" i="1"/>
  <c r="T404" i="1"/>
  <c r="AZ403" i="1"/>
  <c r="BB403" i="1" s="1"/>
  <c r="AJ403" i="1"/>
  <c r="BI400" i="1"/>
  <c r="BM400" i="1"/>
  <c r="BL400" i="1"/>
  <c r="BZ398" i="1"/>
  <c r="AR398" i="1"/>
  <c r="BU398" i="1"/>
  <c r="BQ398" i="1"/>
  <c r="BI401" i="1"/>
  <c r="BL401" i="1"/>
  <c r="BM401" i="1"/>
  <c r="BO401" i="1" s="1"/>
  <c r="AP399" i="1"/>
  <c r="AM400" i="1"/>
  <c r="AO399" i="1"/>
  <c r="BW399" i="1"/>
  <c r="BE402" i="1"/>
  <c r="BH402" i="1"/>
  <c r="BD406" i="1"/>
  <c r="AY406" i="1"/>
  <c r="BN402" i="1"/>
  <c r="BK402" i="1"/>
  <c r="AA408" i="1"/>
  <c r="AV408" i="1"/>
  <c r="AT409" i="1"/>
  <c r="AB407" i="1"/>
  <c r="AD407" i="1" s="1"/>
  <c r="BJ407" i="1"/>
  <c r="AW407" i="1"/>
  <c r="BS407" i="1" s="1"/>
  <c r="AX407" i="1"/>
  <c r="BV401" i="1"/>
  <c r="BR401" i="1"/>
  <c r="X429" i="1" l="1"/>
  <c r="Y429" i="1"/>
  <c r="AC428" i="1"/>
  <c r="Z428" i="1"/>
  <c r="V430" i="1"/>
  <c r="W429" i="1"/>
  <c r="Z429" i="1"/>
  <c r="BF403" i="1"/>
  <c r="BC403" i="1"/>
  <c r="BG403" i="1"/>
  <c r="T405" i="1"/>
  <c r="AJ404" i="1"/>
  <c r="AZ404" i="1"/>
  <c r="BB404" i="1" s="1"/>
  <c r="BX402" i="1"/>
  <c r="BY400" i="1"/>
  <c r="BO400" i="1"/>
  <c r="BY401" i="1"/>
  <c r="AL403" i="1"/>
  <c r="AN403" i="1" s="1"/>
  <c r="AQ403" i="1" s="1"/>
  <c r="AW408" i="1"/>
  <c r="BS408" i="1" s="1"/>
  <c r="AX408" i="1"/>
  <c r="BJ408" i="1"/>
  <c r="AP400" i="1"/>
  <c r="AM401" i="1"/>
  <c r="AO400" i="1"/>
  <c r="BW400" i="1"/>
  <c r="AV409" i="1"/>
  <c r="AT410" i="1"/>
  <c r="AY407" i="1"/>
  <c r="BD407" i="1"/>
  <c r="AR399" i="1"/>
  <c r="BZ399" i="1"/>
  <c r="BQ399" i="1"/>
  <c r="BU399" i="1"/>
  <c r="AB408" i="1"/>
  <c r="AD408" i="1" s="1"/>
  <c r="AA409" i="1"/>
  <c r="BR402" i="1"/>
  <c r="BV402" i="1"/>
  <c r="BI402" i="1"/>
  <c r="BL402" i="1"/>
  <c r="BM402" i="1"/>
  <c r="BO402" i="1" s="1"/>
  <c r="V431" i="1" l="1"/>
  <c r="W430" i="1"/>
  <c r="X430" i="1"/>
  <c r="Y430" i="1"/>
  <c r="AC429" i="1"/>
  <c r="AL404" i="1"/>
  <c r="AN404" i="1" s="1"/>
  <c r="AQ404" i="1" s="1"/>
  <c r="T406" i="1"/>
  <c r="AZ406" i="1" s="1"/>
  <c r="BB406" i="1" s="1"/>
  <c r="AJ405" i="1"/>
  <c r="AZ405" i="1"/>
  <c r="BB405" i="1" s="1"/>
  <c r="BK403" i="1"/>
  <c r="BN403" i="1"/>
  <c r="BX403" i="1"/>
  <c r="BC404" i="1"/>
  <c r="BG404" i="1"/>
  <c r="BF404" i="1"/>
  <c r="BE403" i="1"/>
  <c r="BH403" i="1"/>
  <c r="BI403" i="1" s="1"/>
  <c r="BY402" i="1"/>
  <c r="AB409" i="1"/>
  <c r="AD409" i="1" s="1"/>
  <c r="BD408" i="1"/>
  <c r="AY408" i="1"/>
  <c r="AV410" i="1"/>
  <c r="AT411" i="1"/>
  <c r="BJ409" i="1"/>
  <c r="AW409" i="1"/>
  <c r="BS409" i="1" s="1"/>
  <c r="AX409" i="1"/>
  <c r="AP401" i="1"/>
  <c r="AM402" i="1"/>
  <c r="AO401" i="1"/>
  <c r="BW401" i="1"/>
  <c r="BZ400" i="1"/>
  <c r="AR400" i="1"/>
  <c r="BQ400" i="1"/>
  <c r="BU400" i="1"/>
  <c r="AA410" i="1"/>
  <c r="X431" i="1" l="1"/>
  <c r="Y431" i="1"/>
  <c r="AC430" i="1"/>
  <c r="Z430" i="1"/>
  <c r="V432" i="1"/>
  <c r="W431" i="1"/>
  <c r="Z431" i="1"/>
  <c r="BG406" i="1"/>
  <c r="BN406" i="1" s="1"/>
  <c r="BF406" i="1"/>
  <c r="BR403" i="1"/>
  <c r="BV403" i="1"/>
  <c r="BF405" i="1"/>
  <c r="BG405" i="1"/>
  <c r="BC405" i="1"/>
  <c r="BL403" i="1"/>
  <c r="BM403" i="1"/>
  <c r="AL405" i="1"/>
  <c r="AN405" i="1" s="1"/>
  <c r="AQ405" i="1" s="1"/>
  <c r="T407" i="1"/>
  <c r="AZ407" i="1" s="1"/>
  <c r="BB407" i="1" s="1"/>
  <c r="AJ406" i="1"/>
  <c r="BX404" i="1"/>
  <c r="BK404" i="1"/>
  <c r="BN404" i="1"/>
  <c r="BC406" i="1"/>
  <c r="BE406" i="1" s="1"/>
  <c r="BE404" i="1"/>
  <c r="BH404" i="1"/>
  <c r="AT412" i="1"/>
  <c r="AV411" i="1"/>
  <c r="AW410" i="1"/>
  <c r="BS410" i="1" s="1"/>
  <c r="AX410" i="1"/>
  <c r="BJ410" i="1"/>
  <c r="AA411" i="1"/>
  <c r="AM403" i="1"/>
  <c r="AP402" i="1"/>
  <c r="AO402" i="1"/>
  <c r="BW402" i="1"/>
  <c r="AR401" i="1"/>
  <c r="BZ401" i="1"/>
  <c r="BU401" i="1"/>
  <c r="BQ401" i="1"/>
  <c r="AY409" i="1"/>
  <c r="BD409" i="1"/>
  <c r="AB410" i="1"/>
  <c r="AD410" i="1" s="1"/>
  <c r="V433" i="1" l="1"/>
  <c r="W432" i="1"/>
  <c r="X432" i="1"/>
  <c r="Y432" i="1" s="1"/>
  <c r="AC431" i="1"/>
  <c r="BK406" i="1"/>
  <c r="BH406" i="1"/>
  <c r="BI406" i="1" s="1"/>
  <c r="BO403" i="1"/>
  <c r="BY403" i="1"/>
  <c r="BH405" i="1"/>
  <c r="BE405" i="1"/>
  <c r="BX405" i="1"/>
  <c r="BN405" i="1"/>
  <c r="BK405" i="1"/>
  <c r="BV404" i="1"/>
  <c r="BR404" i="1"/>
  <c r="AL406" i="1"/>
  <c r="AN406" i="1" s="1"/>
  <c r="T408" i="1"/>
  <c r="AJ407" i="1"/>
  <c r="BI404" i="1"/>
  <c r="BL404" i="1"/>
  <c r="BM404" i="1"/>
  <c r="AM404" i="1"/>
  <c r="AP403" i="1"/>
  <c r="AO403" i="1"/>
  <c r="BW403" i="1"/>
  <c r="AY410" i="1"/>
  <c r="BD410" i="1"/>
  <c r="AB411" i="1"/>
  <c r="AD411" i="1" s="1"/>
  <c r="AA412" i="1"/>
  <c r="AW411" i="1"/>
  <c r="BS411" i="1" s="1"/>
  <c r="BJ411" i="1"/>
  <c r="AX411" i="1"/>
  <c r="AT413" i="1"/>
  <c r="AV412" i="1"/>
  <c r="BZ402" i="1"/>
  <c r="AR402" i="1"/>
  <c r="BQ402" i="1"/>
  <c r="BU402" i="1"/>
  <c r="BF407" i="1"/>
  <c r="BG407" i="1"/>
  <c r="BC407" i="1"/>
  <c r="X433" i="1" l="1"/>
  <c r="Y433" i="1"/>
  <c r="AC432" i="1"/>
  <c r="Z432" i="1"/>
  <c r="V434" i="1"/>
  <c r="W433" i="1"/>
  <c r="Z433" i="1"/>
  <c r="BL406" i="1"/>
  <c r="BM406" i="1"/>
  <c r="BY406" i="1" s="1"/>
  <c r="BR405" i="1"/>
  <c r="BV405" i="1"/>
  <c r="T409" i="1"/>
  <c r="AJ408" i="1"/>
  <c r="AZ408" i="1"/>
  <c r="BB408" i="1" s="1"/>
  <c r="BX406" i="1"/>
  <c r="AQ406" i="1"/>
  <c r="BI405" i="1"/>
  <c r="BL405" i="1"/>
  <c r="BM405" i="1"/>
  <c r="BO405" i="1" s="1"/>
  <c r="AL407" i="1"/>
  <c r="AN407" i="1" s="1"/>
  <c r="AQ407" i="1" s="1"/>
  <c r="BY404" i="1"/>
  <c r="BO404" i="1"/>
  <c r="AB412" i="1"/>
  <c r="AD412" i="1" s="1"/>
  <c r="BE407" i="1"/>
  <c r="BH407" i="1"/>
  <c r="BK407" i="1"/>
  <c r="BN407" i="1"/>
  <c r="AA413" i="1"/>
  <c r="AX412" i="1"/>
  <c r="BJ412" i="1"/>
  <c r="AW412" i="1"/>
  <c r="BS412" i="1" s="1"/>
  <c r="AR403" i="1"/>
  <c r="BZ403" i="1"/>
  <c r="BQ403" i="1"/>
  <c r="BU403" i="1"/>
  <c r="AT414" i="1"/>
  <c r="AV413" i="1"/>
  <c r="AM405" i="1"/>
  <c r="AP404" i="1"/>
  <c r="AO404" i="1"/>
  <c r="BW404" i="1"/>
  <c r="BD411" i="1"/>
  <c r="AY411" i="1"/>
  <c r="V435" i="1" l="1"/>
  <c r="W434" i="1"/>
  <c r="X434" i="1"/>
  <c r="Y434" i="1"/>
  <c r="AC433" i="1"/>
  <c r="BO406" i="1"/>
  <c r="BY405" i="1"/>
  <c r="BR406" i="1"/>
  <c r="BV406" i="1"/>
  <c r="BX407" i="1"/>
  <c r="BG408" i="1"/>
  <c r="BF408" i="1"/>
  <c r="BC408" i="1"/>
  <c r="AL408" i="1"/>
  <c r="AN408" i="1" s="1"/>
  <c r="AQ408" i="1" s="1"/>
  <c r="T410" i="1"/>
  <c r="AJ409" i="1"/>
  <c r="AZ409" i="1"/>
  <c r="BB409" i="1" s="1"/>
  <c r="BI407" i="1"/>
  <c r="BL407" i="1"/>
  <c r="BM407" i="1"/>
  <c r="BO407" i="1" s="1"/>
  <c r="AM406" i="1"/>
  <c r="AP405" i="1"/>
  <c r="AO405" i="1"/>
  <c r="BW405" i="1"/>
  <c r="AW413" i="1"/>
  <c r="BS413" i="1" s="1"/>
  <c r="BJ413" i="1"/>
  <c r="AX413" i="1"/>
  <c r="AA414" i="1"/>
  <c r="AV414" i="1"/>
  <c r="AT415" i="1"/>
  <c r="AB413" i="1"/>
  <c r="AD413" i="1" s="1"/>
  <c r="BD412" i="1"/>
  <c r="AY412" i="1"/>
  <c r="AR404" i="1"/>
  <c r="BZ404" i="1"/>
  <c r="BU404" i="1"/>
  <c r="BQ404" i="1"/>
  <c r="BV407" i="1"/>
  <c r="BR407" i="1"/>
  <c r="X435" i="1" l="1"/>
  <c r="Y435" i="1" s="1"/>
  <c r="AC434" i="1"/>
  <c r="Z434" i="1"/>
  <c r="V436" i="1"/>
  <c r="W435" i="1"/>
  <c r="Z435" i="1"/>
  <c r="BF409" i="1"/>
  <c r="BG409" i="1"/>
  <c r="BC409" i="1"/>
  <c r="BE408" i="1"/>
  <c r="BH408" i="1"/>
  <c r="BY407" i="1"/>
  <c r="BK408" i="1"/>
  <c r="BX408" i="1"/>
  <c r="BN408" i="1"/>
  <c r="AL409" i="1"/>
  <c r="AN409" i="1" s="1"/>
  <c r="AQ409" i="1" s="1"/>
  <c r="T411" i="1"/>
  <c r="AJ410" i="1"/>
  <c r="AZ410" i="1"/>
  <c r="BB410" i="1" s="1"/>
  <c r="BG410" i="1" s="1"/>
  <c r="BK410" i="1" s="1"/>
  <c r="AY413" i="1"/>
  <c r="BD413" i="1"/>
  <c r="AA415" i="1"/>
  <c r="BZ405" i="1"/>
  <c r="AR405" i="1"/>
  <c r="BQ405" i="1"/>
  <c r="BU405" i="1"/>
  <c r="AM407" i="1"/>
  <c r="AP406" i="1"/>
  <c r="AO406" i="1"/>
  <c r="BW406" i="1"/>
  <c r="AB414" i="1"/>
  <c r="AD414" i="1" s="1"/>
  <c r="AW414" i="1"/>
  <c r="BS414" i="1" s="1"/>
  <c r="BJ414" i="1"/>
  <c r="AX414" i="1"/>
  <c r="AT416" i="1"/>
  <c r="AV415" i="1"/>
  <c r="V437" i="1" l="1"/>
  <c r="W436" i="1"/>
  <c r="X436" i="1"/>
  <c r="Y436" i="1"/>
  <c r="AC435" i="1"/>
  <c r="AL410" i="1"/>
  <c r="AN410" i="1" s="1"/>
  <c r="AQ410" i="1" s="1"/>
  <c r="BN410" i="1"/>
  <c r="T412" i="1"/>
  <c r="AZ412" i="1" s="1"/>
  <c r="BB412" i="1" s="1"/>
  <c r="AJ411" i="1"/>
  <c r="AZ411" i="1"/>
  <c r="BB411" i="1" s="1"/>
  <c r="BL408" i="1"/>
  <c r="BM408" i="1"/>
  <c r="BH409" i="1"/>
  <c r="BE409" i="1"/>
  <c r="BX409" i="1"/>
  <c r="BK409" i="1"/>
  <c r="BN409" i="1"/>
  <c r="BV408" i="1"/>
  <c r="BR408" i="1"/>
  <c r="BC410" i="1"/>
  <c r="BF410" i="1"/>
  <c r="BI408" i="1"/>
  <c r="AP407" i="1"/>
  <c r="AM408" i="1"/>
  <c r="AO407" i="1"/>
  <c r="BW407" i="1"/>
  <c r="AB415" i="1"/>
  <c r="AD415" i="1" s="1"/>
  <c r="AY414" i="1"/>
  <c r="BD414" i="1"/>
  <c r="AA416" i="1"/>
  <c r="AW415" i="1"/>
  <c r="BS415" i="1" s="1"/>
  <c r="AX415" i="1"/>
  <c r="BJ415" i="1"/>
  <c r="AT417" i="1"/>
  <c r="AV416" i="1"/>
  <c r="BZ406" i="1"/>
  <c r="AR406" i="1"/>
  <c r="BU406" i="1"/>
  <c r="BQ406" i="1"/>
  <c r="X437" i="1" l="1"/>
  <c r="Y437" i="1"/>
  <c r="AC436" i="1"/>
  <c r="Z436" i="1"/>
  <c r="V438" i="1"/>
  <c r="W437" i="1"/>
  <c r="Z437" i="1"/>
  <c r="BV410" i="1"/>
  <c r="AL411" i="1"/>
  <c r="AN411" i="1" s="1"/>
  <c r="AQ411" i="1" s="1"/>
  <c r="T413" i="1"/>
  <c r="AJ412" i="1"/>
  <c r="BL409" i="1"/>
  <c r="BM409" i="1"/>
  <c r="BO409" i="1" s="1"/>
  <c r="BR410" i="1"/>
  <c r="BE410" i="1"/>
  <c r="BH410" i="1"/>
  <c r="BR409" i="1"/>
  <c r="BV409" i="1"/>
  <c r="BX410" i="1"/>
  <c r="BO408" i="1"/>
  <c r="BY408" i="1"/>
  <c r="BF411" i="1"/>
  <c r="BG411" i="1"/>
  <c r="BC411" i="1"/>
  <c r="BI409" i="1"/>
  <c r="AY415" i="1"/>
  <c r="BD415" i="1"/>
  <c r="AW416" i="1"/>
  <c r="BS416" i="1" s="1"/>
  <c r="AX416" i="1"/>
  <c r="BJ416" i="1"/>
  <c r="AT418" i="1"/>
  <c r="AV417" i="1"/>
  <c r="AB416" i="1"/>
  <c r="AD416" i="1" s="1"/>
  <c r="AA417" i="1"/>
  <c r="AZ413" i="1"/>
  <c r="BB413" i="1" s="1"/>
  <c r="AM409" i="1"/>
  <c r="AP408" i="1"/>
  <c r="AO408" i="1"/>
  <c r="BW408" i="1"/>
  <c r="BF412" i="1"/>
  <c r="BG412" i="1"/>
  <c r="BC412" i="1"/>
  <c r="BZ407" i="1"/>
  <c r="AR407" i="1"/>
  <c r="BU407" i="1"/>
  <c r="BQ407" i="1"/>
  <c r="V439" i="1" l="1"/>
  <c r="W438" i="1"/>
  <c r="X438" i="1"/>
  <c r="Y438" i="1"/>
  <c r="AC437" i="1"/>
  <c r="BY409" i="1"/>
  <c r="AL412" i="1"/>
  <c r="AN412" i="1" s="1"/>
  <c r="AQ412" i="1" s="1"/>
  <c r="BE411" i="1"/>
  <c r="BH411" i="1"/>
  <c r="T414" i="1"/>
  <c r="AJ413" i="1"/>
  <c r="BN411" i="1"/>
  <c r="BX411" i="1"/>
  <c r="BK411" i="1"/>
  <c r="BI410" i="1"/>
  <c r="BL410" i="1"/>
  <c r="BM410" i="1"/>
  <c r="AM410" i="1"/>
  <c r="AP409" i="1"/>
  <c r="AO409" i="1"/>
  <c r="BW409" i="1"/>
  <c r="AB417" i="1"/>
  <c r="AD417" i="1" s="1"/>
  <c r="BF413" i="1"/>
  <c r="BG413" i="1"/>
  <c r="BC413" i="1"/>
  <c r="BE412" i="1"/>
  <c r="BH412" i="1"/>
  <c r="BK412" i="1"/>
  <c r="BN412" i="1"/>
  <c r="BD416" i="1"/>
  <c r="AY416" i="1"/>
  <c r="BJ417" i="1"/>
  <c r="AW417" i="1"/>
  <c r="BS417" i="1" s="1"/>
  <c r="AX417" i="1"/>
  <c r="BZ408" i="1"/>
  <c r="AR408" i="1"/>
  <c r="BU408" i="1"/>
  <c r="BQ408" i="1"/>
  <c r="AA418" i="1"/>
  <c r="AV418" i="1"/>
  <c r="AT419" i="1"/>
  <c r="X439" i="1" l="1"/>
  <c r="Y439" i="1"/>
  <c r="AC438" i="1"/>
  <c r="Z438" i="1"/>
  <c r="V440" i="1"/>
  <c r="Z439" i="1"/>
  <c r="W439" i="1"/>
  <c r="AL413" i="1"/>
  <c r="AN413" i="1" s="1"/>
  <c r="AQ413" i="1" s="1"/>
  <c r="T415" i="1"/>
  <c r="AZ414" i="1"/>
  <c r="BB414" i="1" s="1"/>
  <c r="AJ414" i="1"/>
  <c r="BI411" i="1"/>
  <c r="BM411" i="1"/>
  <c r="BL411" i="1"/>
  <c r="BY410" i="1"/>
  <c r="BO410" i="1"/>
  <c r="BX412" i="1"/>
  <c r="BV411" i="1"/>
  <c r="BR411" i="1"/>
  <c r="BK413" i="1"/>
  <c r="BN413" i="1"/>
  <c r="BD417" i="1"/>
  <c r="AY417" i="1"/>
  <c r="BV412" i="1"/>
  <c r="BR412" i="1"/>
  <c r="BI412" i="1"/>
  <c r="BL412" i="1"/>
  <c r="BM412" i="1"/>
  <c r="AA419" i="1"/>
  <c r="AV419" i="1"/>
  <c r="AT420" i="1"/>
  <c r="BJ418" i="1"/>
  <c r="AX418" i="1"/>
  <c r="AW418" i="1"/>
  <c r="BS418" i="1" s="1"/>
  <c r="BZ409" i="1"/>
  <c r="AR409" i="1"/>
  <c r="BU409" i="1"/>
  <c r="BQ409" i="1"/>
  <c r="AB418" i="1"/>
  <c r="AD418" i="1" s="1"/>
  <c r="BE413" i="1"/>
  <c r="BH413" i="1"/>
  <c r="AM411" i="1"/>
  <c r="AP410" i="1"/>
  <c r="AO410" i="1"/>
  <c r="BW410" i="1"/>
  <c r="V441" i="1" l="1"/>
  <c r="W440" i="1"/>
  <c r="X440" i="1"/>
  <c r="Y440" i="1" s="1"/>
  <c r="AC439" i="1"/>
  <c r="BX413" i="1"/>
  <c r="BY411" i="1"/>
  <c r="BO411" i="1"/>
  <c r="AL414" i="1"/>
  <c r="AN414" i="1" s="1"/>
  <c r="AQ414" i="1" s="1"/>
  <c r="BF414" i="1"/>
  <c r="BG414" i="1"/>
  <c r="BC414" i="1"/>
  <c r="T416" i="1"/>
  <c r="AJ415" i="1"/>
  <c r="AZ415" i="1"/>
  <c r="BB415" i="1" s="1"/>
  <c r="BI413" i="1"/>
  <c r="BM413" i="1"/>
  <c r="BO413" i="1" s="1"/>
  <c r="BL413" i="1"/>
  <c r="AR410" i="1"/>
  <c r="BZ410" i="1"/>
  <c r="BU410" i="1"/>
  <c r="BQ410" i="1"/>
  <c r="AB419" i="1"/>
  <c r="AD419" i="1" s="1"/>
  <c r="AM412" i="1"/>
  <c r="AP411" i="1"/>
  <c r="AO411" i="1"/>
  <c r="BW411" i="1"/>
  <c r="AA420" i="1"/>
  <c r="BR413" i="1"/>
  <c r="BV413" i="1"/>
  <c r="BO412" i="1"/>
  <c r="BY412" i="1"/>
  <c r="AV420" i="1"/>
  <c r="AT421" i="1"/>
  <c r="AW419" i="1"/>
  <c r="BS419" i="1" s="1"/>
  <c r="AX419" i="1"/>
  <c r="BJ419" i="1"/>
  <c r="BD418" i="1"/>
  <c r="AY418" i="1"/>
  <c r="X441" i="1" l="1"/>
  <c r="Y441" i="1" s="1"/>
  <c r="AC440" i="1"/>
  <c r="Z440" i="1"/>
  <c r="V442" i="1"/>
  <c r="Z441" i="1"/>
  <c r="W441" i="1"/>
  <c r="BY413" i="1"/>
  <c r="BH414" i="1"/>
  <c r="BI414" i="1" s="1"/>
  <c r="BE414" i="1"/>
  <c r="BK414" i="1"/>
  <c r="BN414" i="1"/>
  <c r="BX414" i="1"/>
  <c r="BG415" i="1"/>
  <c r="BF415" i="1"/>
  <c r="BC415" i="1"/>
  <c r="AL415" i="1"/>
  <c r="AN415" i="1" s="1"/>
  <c r="AQ415" i="1" s="1"/>
  <c r="T417" i="1"/>
  <c r="AJ416" i="1"/>
  <c r="AZ416" i="1"/>
  <c r="BB416" i="1" s="1"/>
  <c r="AR411" i="1"/>
  <c r="BZ411" i="1"/>
  <c r="BQ411" i="1"/>
  <c r="BU411" i="1"/>
  <c r="AT422" i="1"/>
  <c r="AV421" i="1"/>
  <c r="AW420" i="1"/>
  <c r="BS420" i="1" s="1"/>
  <c r="AX420" i="1"/>
  <c r="BJ420" i="1"/>
  <c r="AB420" i="1"/>
  <c r="AD420" i="1" s="1"/>
  <c r="AM413" i="1"/>
  <c r="AP412" i="1"/>
  <c r="AO412" i="1"/>
  <c r="BW412" i="1"/>
  <c r="AA421" i="1"/>
  <c r="AY419" i="1"/>
  <c r="BD419" i="1"/>
  <c r="V443" i="1" l="1"/>
  <c r="W442" i="1"/>
  <c r="X442" i="1"/>
  <c r="Y442" i="1"/>
  <c r="AC441" i="1"/>
  <c r="BX415" i="1"/>
  <c r="BN415" i="1"/>
  <c r="BK415" i="1"/>
  <c r="BF416" i="1"/>
  <c r="BG416" i="1"/>
  <c r="BC416" i="1"/>
  <c r="T418" i="1"/>
  <c r="AJ417" i="1"/>
  <c r="AZ417" i="1"/>
  <c r="BB417" i="1" s="1"/>
  <c r="BV414" i="1"/>
  <c r="BR414" i="1"/>
  <c r="AL416" i="1"/>
  <c r="AN416" i="1" s="1"/>
  <c r="AQ416" i="1" s="1"/>
  <c r="BE415" i="1"/>
  <c r="BH415" i="1"/>
  <c r="BL414" i="1"/>
  <c r="BM414" i="1"/>
  <c r="AR412" i="1"/>
  <c r="BZ412" i="1"/>
  <c r="BQ412" i="1"/>
  <c r="BU412" i="1"/>
  <c r="AM414" i="1"/>
  <c r="AP413" i="1"/>
  <c r="AO413" i="1"/>
  <c r="BW413" i="1"/>
  <c r="BD420" i="1"/>
  <c r="AY420" i="1"/>
  <c r="AA422" i="1"/>
  <c r="AW421" i="1"/>
  <c r="BS421" i="1" s="1"/>
  <c r="AX421" i="1"/>
  <c r="BJ421" i="1"/>
  <c r="AB421" i="1"/>
  <c r="AD421" i="1" s="1"/>
  <c r="AV422" i="1"/>
  <c r="AT423" i="1"/>
  <c r="X443" i="1" l="1"/>
  <c r="Y443" i="1"/>
  <c r="AC442" i="1"/>
  <c r="Z442" i="1"/>
  <c r="V444" i="1"/>
  <c r="W443" i="1"/>
  <c r="Z443" i="1"/>
  <c r="AL417" i="1"/>
  <c r="AN417" i="1" s="1"/>
  <c r="AQ417" i="1" s="1"/>
  <c r="T419" i="1"/>
  <c r="AJ418" i="1"/>
  <c r="BI415" i="1"/>
  <c r="BM415" i="1"/>
  <c r="BL415" i="1"/>
  <c r="BH416" i="1"/>
  <c r="BE416" i="1"/>
  <c r="BK416" i="1"/>
  <c r="BN416" i="1"/>
  <c r="BX416" i="1"/>
  <c r="AZ418" i="1"/>
  <c r="BB418" i="1" s="1"/>
  <c r="BG418" i="1" s="1"/>
  <c r="BO414" i="1"/>
  <c r="BY414" i="1"/>
  <c r="BV415" i="1"/>
  <c r="BR415" i="1"/>
  <c r="BG417" i="1"/>
  <c r="BF417" i="1"/>
  <c r="BC417" i="1"/>
  <c r="AA423" i="1"/>
  <c r="AX422" i="1"/>
  <c r="BJ422" i="1"/>
  <c r="AW422" i="1"/>
  <c r="BS422" i="1" s="1"/>
  <c r="AB422" i="1"/>
  <c r="AD422" i="1" s="1"/>
  <c r="AR413" i="1"/>
  <c r="BZ413" i="1"/>
  <c r="BQ413" i="1"/>
  <c r="BU413" i="1"/>
  <c r="AP414" i="1"/>
  <c r="AM415" i="1"/>
  <c r="AO414" i="1"/>
  <c r="BW414" i="1"/>
  <c r="AY421" i="1"/>
  <c r="BD421" i="1"/>
  <c r="AT424" i="1"/>
  <c r="AV423" i="1"/>
  <c r="V445" i="1" l="1"/>
  <c r="W444" i="1"/>
  <c r="X444" i="1"/>
  <c r="Y444" i="1"/>
  <c r="AC443" i="1"/>
  <c r="BY415" i="1"/>
  <c r="BO415" i="1"/>
  <c r="AL418" i="1"/>
  <c r="AN418" i="1" s="1"/>
  <c r="AQ418" i="1" s="1"/>
  <c r="BF418" i="1"/>
  <c r="BV416" i="1"/>
  <c r="BR416" i="1"/>
  <c r="T420" i="1"/>
  <c r="AJ419" i="1"/>
  <c r="AZ419" i="1"/>
  <c r="BB419" i="1" s="1"/>
  <c r="BG419" i="1" s="1"/>
  <c r="BN417" i="1"/>
  <c r="BK417" i="1"/>
  <c r="BX417" i="1"/>
  <c r="BC418" i="1"/>
  <c r="BE418" i="1" s="1"/>
  <c r="BH417" i="1"/>
  <c r="BI417" i="1" s="1"/>
  <c r="BE417" i="1"/>
  <c r="BM416" i="1"/>
  <c r="BO416" i="1" s="1"/>
  <c r="BL416" i="1"/>
  <c r="BI416" i="1"/>
  <c r="BN418" i="1"/>
  <c r="BK418" i="1"/>
  <c r="BZ414" i="1"/>
  <c r="AR414" i="1"/>
  <c r="BU414" i="1"/>
  <c r="BQ414" i="1"/>
  <c r="AW423" i="1"/>
  <c r="BS423" i="1" s="1"/>
  <c r="BJ423" i="1"/>
  <c r="AX423" i="1"/>
  <c r="AT425" i="1"/>
  <c r="AV424" i="1"/>
  <c r="BD422" i="1"/>
  <c r="AY422" i="1"/>
  <c r="AA424" i="1"/>
  <c r="BH418" i="1"/>
  <c r="AM416" i="1"/>
  <c r="AP415" i="1"/>
  <c r="AO415" i="1"/>
  <c r="BW415" i="1"/>
  <c r="AB423" i="1"/>
  <c r="AD423" i="1" s="1"/>
  <c r="X445" i="1" l="1"/>
  <c r="Y445" i="1"/>
  <c r="AC444" i="1"/>
  <c r="Z444" i="1"/>
  <c r="V446" i="1"/>
  <c r="V447" i="1" s="1"/>
  <c r="W445" i="1"/>
  <c r="Z445" i="1"/>
  <c r="BY416" i="1"/>
  <c r="BV417" i="1"/>
  <c r="BR417" i="1"/>
  <c r="BF419" i="1"/>
  <c r="BC419" i="1"/>
  <c r="BE419" i="1" s="1"/>
  <c r="AL419" i="1"/>
  <c r="AN419" i="1" s="1"/>
  <c r="AQ419" i="1" s="1"/>
  <c r="BX418" i="1"/>
  <c r="T421" i="1"/>
  <c r="AZ421" i="1" s="1"/>
  <c r="BB421" i="1" s="1"/>
  <c r="BC421" i="1" s="1"/>
  <c r="AJ420" i="1"/>
  <c r="AZ420" i="1"/>
  <c r="BB420" i="1" s="1"/>
  <c r="BL417" i="1"/>
  <c r="BM417" i="1"/>
  <c r="BN419" i="1"/>
  <c r="BK419" i="1"/>
  <c r="BH419" i="1"/>
  <c r="AT426" i="1"/>
  <c r="AV425" i="1"/>
  <c r="AB424" i="1"/>
  <c r="AD424" i="1" s="1"/>
  <c r="BI418" i="1"/>
  <c r="BL418" i="1"/>
  <c r="BM418" i="1"/>
  <c r="BO418" i="1" s="1"/>
  <c r="AA425" i="1"/>
  <c r="AY423" i="1"/>
  <c r="BD423" i="1"/>
  <c r="BV418" i="1"/>
  <c r="BR418" i="1"/>
  <c r="BZ415" i="1"/>
  <c r="AR415" i="1"/>
  <c r="BU415" i="1"/>
  <c r="BQ415" i="1"/>
  <c r="AM417" i="1"/>
  <c r="AP416" i="1"/>
  <c r="AO416" i="1"/>
  <c r="BW416" i="1"/>
  <c r="AX424" i="1"/>
  <c r="BJ424" i="1"/>
  <c r="AW424" i="1"/>
  <c r="BS424" i="1" s="1"/>
  <c r="W447" i="1" l="1"/>
  <c r="V448" i="1"/>
  <c r="AA447" i="1"/>
  <c r="W446" i="1"/>
  <c r="X446" i="1"/>
  <c r="Y446" i="1"/>
  <c r="AC445" i="1"/>
  <c r="BG421" i="1"/>
  <c r="BN421" i="1" s="1"/>
  <c r="BF421" i="1"/>
  <c r="BX419" i="1"/>
  <c r="BR419" i="1"/>
  <c r="BV419" i="1"/>
  <c r="BF420" i="1"/>
  <c r="BG420" i="1"/>
  <c r="BC420" i="1"/>
  <c r="BH421" i="1" s="1"/>
  <c r="BO417" i="1"/>
  <c r="BY417" i="1"/>
  <c r="AL420" i="1"/>
  <c r="AN420" i="1" s="1"/>
  <c r="AQ420" i="1" s="1"/>
  <c r="BM419" i="1"/>
  <c r="BI419" i="1"/>
  <c r="BL419" i="1"/>
  <c r="T422" i="1"/>
  <c r="AJ421" i="1"/>
  <c r="BY418" i="1"/>
  <c r="BZ416" i="1"/>
  <c r="AR416" i="1"/>
  <c r="BQ416" i="1"/>
  <c r="BU416" i="1"/>
  <c r="AM418" i="1"/>
  <c r="AP417" i="1"/>
  <c r="AO417" i="1"/>
  <c r="BW417" i="1"/>
  <c r="BD424" i="1"/>
  <c r="AY424" i="1"/>
  <c r="BE421" i="1"/>
  <c r="AA426" i="1"/>
  <c r="AW425" i="1"/>
  <c r="BS425" i="1" s="1"/>
  <c r="BJ425" i="1"/>
  <c r="AX425" i="1"/>
  <c r="AB425" i="1"/>
  <c r="AD425" i="1" s="1"/>
  <c r="AV426" i="1"/>
  <c r="AT427" i="1"/>
  <c r="AC446" i="1" l="1"/>
  <c r="X447" i="1"/>
  <c r="Y447" i="1"/>
  <c r="W448" i="1"/>
  <c r="AA448" i="1"/>
  <c r="Z446" i="1"/>
  <c r="BK421" i="1"/>
  <c r="BH420" i="1"/>
  <c r="BE420" i="1"/>
  <c r="BN420" i="1"/>
  <c r="BX420" i="1"/>
  <c r="BK420" i="1"/>
  <c r="BY419" i="1"/>
  <c r="BO419" i="1"/>
  <c r="T423" i="1"/>
  <c r="AJ422" i="1"/>
  <c r="AL421" i="1"/>
  <c r="AN421" i="1" s="1"/>
  <c r="AZ422" i="1"/>
  <c r="BB422" i="1" s="1"/>
  <c r="BC422" i="1" s="1"/>
  <c r="BI421" i="1"/>
  <c r="BL421" i="1"/>
  <c r="BM421" i="1"/>
  <c r="BO421" i="1" s="1"/>
  <c r="AY425" i="1"/>
  <c r="BD425" i="1"/>
  <c r="BZ417" i="1"/>
  <c r="AR417" i="1"/>
  <c r="BQ417" i="1"/>
  <c r="BU417" i="1"/>
  <c r="AT428" i="1"/>
  <c r="AV427" i="1"/>
  <c r="AP418" i="1"/>
  <c r="AM419" i="1"/>
  <c r="AO418" i="1"/>
  <c r="BW418" i="1"/>
  <c r="AX426" i="1"/>
  <c r="BJ426" i="1"/>
  <c r="AW426" i="1"/>
  <c r="BS426" i="1" s="1"/>
  <c r="AB426" i="1"/>
  <c r="AD426" i="1" s="1"/>
  <c r="AA427" i="1"/>
  <c r="AC447" i="1" l="1"/>
  <c r="X448" i="1"/>
  <c r="Y448" i="1"/>
  <c r="AB447" i="1"/>
  <c r="AD447" i="1" s="1"/>
  <c r="Z447" i="1"/>
  <c r="BG422" i="1"/>
  <c r="BK422" i="1" s="1"/>
  <c r="BF422" i="1"/>
  <c r="T424" i="1"/>
  <c r="AJ423" i="1"/>
  <c r="AZ423" i="1"/>
  <c r="BB423" i="1" s="1"/>
  <c r="BV420" i="1"/>
  <c r="BR420" i="1"/>
  <c r="BX421" i="1"/>
  <c r="AQ421" i="1"/>
  <c r="AL422" i="1"/>
  <c r="BI420" i="1"/>
  <c r="BM420" i="1"/>
  <c r="BL420" i="1"/>
  <c r="BY421" i="1"/>
  <c r="AB427" i="1"/>
  <c r="AD427" i="1" s="1"/>
  <c r="AW427" i="1"/>
  <c r="BS427" i="1" s="1"/>
  <c r="AX427" i="1"/>
  <c r="BJ427" i="1"/>
  <c r="BE422" i="1"/>
  <c r="BH422" i="1"/>
  <c r="AV428" i="1"/>
  <c r="AT429" i="1"/>
  <c r="AA428" i="1"/>
  <c r="AM420" i="1"/>
  <c r="AP419" i="1"/>
  <c r="AO419" i="1"/>
  <c r="BW419" i="1"/>
  <c r="BD426" i="1"/>
  <c r="AY426" i="1"/>
  <c r="AR418" i="1"/>
  <c r="BZ418" i="1"/>
  <c r="BQ418" i="1"/>
  <c r="BU418" i="1"/>
  <c r="AB448" i="1" l="1"/>
  <c r="AD448" i="1" s="1"/>
  <c r="AC448" i="1"/>
  <c r="Z448" i="1"/>
  <c r="BN422" i="1"/>
  <c r="AN422" i="1"/>
  <c r="BR421" i="1"/>
  <c r="BV421" i="1"/>
  <c r="BO420" i="1"/>
  <c r="BY420" i="1"/>
  <c r="BC423" i="1"/>
  <c r="BG423" i="1"/>
  <c r="BF423" i="1"/>
  <c r="AL423" i="1"/>
  <c r="AN423" i="1" s="1"/>
  <c r="AQ423" i="1" s="1"/>
  <c r="T425" i="1"/>
  <c r="AZ425" i="1" s="1"/>
  <c r="BB425" i="1" s="1"/>
  <c r="AJ424" i="1"/>
  <c r="AZ424" i="1"/>
  <c r="BB424" i="1" s="1"/>
  <c r="BI422" i="1"/>
  <c r="BL422" i="1"/>
  <c r="BM422" i="1"/>
  <c r="AR419" i="1"/>
  <c r="BZ419" i="1"/>
  <c r="BU419" i="1"/>
  <c r="BQ419" i="1"/>
  <c r="AB428" i="1"/>
  <c r="AD428" i="1" s="1"/>
  <c r="AT430" i="1"/>
  <c r="AV429" i="1"/>
  <c r="AP420" i="1"/>
  <c r="AM421" i="1"/>
  <c r="AO420" i="1"/>
  <c r="BW420" i="1"/>
  <c r="AA429" i="1"/>
  <c r="AW428" i="1"/>
  <c r="BS428" i="1" s="1"/>
  <c r="AX428" i="1"/>
  <c r="BJ428" i="1"/>
  <c r="AY427" i="1"/>
  <c r="BD427" i="1"/>
  <c r="BY422" i="1" l="1"/>
  <c r="BN423" i="1"/>
  <c r="BX423" i="1"/>
  <c r="BK423" i="1"/>
  <c r="BE423" i="1"/>
  <c r="BH423" i="1"/>
  <c r="BO422" i="1"/>
  <c r="AL424" i="1"/>
  <c r="AN424" i="1" s="1"/>
  <c r="AQ424" i="1" s="1"/>
  <c r="BG424" i="1"/>
  <c r="BF424" i="1"/>
  <c r="BC424" i="1"/>
  <c r="T426" i="1"/>
  <c r="AJ425" i="1"/>
  <c r="AQ422" i="1"/>
  <c r="BX422" i="1"/>
  <c r="BD428" i="1"/>
  <c r="AY428" i="1"/>
  <c r="AT431" i="1"/>
  <c r="AV430" i="1"/>
  <c r="AM422" i="1"/>
  <c r="AP421" i="1"/>
  <c r="AO421" i="1"/>
  <c r="BW421" i="1"/>
  <c r="AR420" i="1"/>
  <c r="BZ420" i="1"/>
  <c r="BU420" i="1"/>
  <c r="BQ420" i="1"/>
  <c r="AB429" i="1"/>
  <c r="AD429" i="1" s="1"/>
  <c r="AA430" i="1"/>
  <c r="BF425" i="1"/>
  <c r="BG425" i="1"/>
  <c r="BC425" i="1"/>
  <c r="AX429" i="1"/>
  <c r="BJ429" i="1"/>
  <c r="AW429" i="1"/>
  <c r="BS429" i="1" s="1"/>
  <c r="BR422" i="1" l="1"/>
  <c r="BV422" i="1"/>
  <c r="BL423" i="1"/>
  <c r="BM423" i="1"/>
  <c r="AL425" i="1"/>
  <c r="AN425" i="1" s="1"/>
  <c r="AQ425" i="1" s="1"/>
  <c r="BK424" i="1"/>
  <c r="BN424" i="1"/>
  <c r="BX424" i="1"/>
  <c r="BI423" i="1"/>
  <c r="T427" i="1"/>
  <c r="AJ426" i="1"/>
  <c r="BE424" i="1"/>
  <c r="BH424" i="1"/>
  <c r="AZ426" i="1"/>
  <c r="BB426" i="1" s="1"/>
  <c r="BC426" i="1" s="1"/>
  <c r="BV423" i="1"/>
  <c r="BR423" i="1"/>
  <c r="AX430" i="1"/>
  <c r="BJ430" i="1"/>
  <c r="AW430" i="1"/>
  <c r="BS430" i="1" s="1"/>
  <c r="AA431" i="1"/>
  <c r="AT432" i="1"/>
  <c r="AV431" i="1"/>
  <c r="BD429" i="1"/>
  <c r="AY429" i="1"/>
  <c r="BE425" i="1"/>
  <c r="BH425" i="1"/>
  <c r="BI425" i="1" s="1"/>
  <c r="AB430" i="1"/>
  <c r="AD430" i="1" s="1"/>
  <c r="AR421" i="1"/>
  <c r="BZ421" i="1"/>
  <c r="BU421" i="1"/>
  <c r="BQ421" i="1"/>
  <c r="AP422" i="1"/>
  <c r="AM423" i="1"/>
  <c r="AO422" i="1"/>
  <c r="BW422" i="1"/>
  <c r="BN425" i="1"/>
  <c r="BK425" i="1"/>
  <c r="BG426" i="1"/>
  <c r="BI424" i="1" l="1"/>
  <c r="BM424" i="1"/>
  <c r="BO424" i="1" s="1"/>
  <c r="BL424" i="1"/>
  <c r="BF426" i="1"/>
  <c r="BY423" i="1"/>
  <c r="BO423" i="1"/>
  <c r="T428" i="1"/>
  <c r="AJ427" i="1"/>
  <c r="AZ427" i="1"/>
  <c r="BB427" i="1" s="1"/>
  <c r="AL426" i="1"/>
  <c r="AN426" i="1" s="1"/>
  <c r="AQ426" i="1" s="1"/>
  <c r="BX425" i="1"/>
  <c r="BR424" i="1"/>
  <c r="BV424" i="1"/>
  <c r="AA432" i="1"/>
  <c r="AX431" i="1"/>
  <c r="BJ431" i="1"/>
  <c r="AW431" i="1"/>
  <c r="BS431" i="1" s="1"/>
  <c r="AY430" i="1"/>
  <c r="BD430" i="1"/>
  <c r="AT433" i="1"/>
  <c r="AV432" i="1"/>
  <c r="BN426" i="1"/>
  <c r="BK426" i="1"/>
  <c r="BM425" i="1"/>
  <c r="BO425" i="1" s="1"/>
  <c r="BL425" i="1"/>
  <c r="BE426" i="1"/>
  <c r="BH426" i="1"/>
  <c r="BI426" i="1" s="1"/>
  <c r="AM424" i="1"/>
  <c r="AP423" i="1"/>
  <c r="AO423" i="1"/>
  <c r="BW423" i="1"/>
  <c r="BV425" i="1"/>
  <c r="BR425" i="1"/>
  <c r="AR422" i="1"/>
  <c r="BZ422" i="1"/>
  <c r="BU422" i="1"/>
  <c r="BQ422" i="1"/>
  <c r="AB431" i="1"/>
  <c r="AD431" i="1" s="1"/>
  <c r="BY424" i="1" l="1"/>
  <c r="BY425" i="1"/>
  <c r="AL427" i="1"/>
  <c r="AN427" i="1" s="1"/>
  <c r="AQ427" i="1" s="1"/>
  <c r="T429" i="1"/>
  <c r="AJ428" i="1"/>
  <c r="BX426" i="1"/>
  <c r="AZ428" i="1"/>
  <c r="BB428" i="1" s="1"/>
  <c r="BF427" i="1"/>
  <c r="BG427" i="1"/>
  <c r="BC427" i="1"/>
  <c r="BD431" i="1"/>
  <c r="AY431" i="1"/>
  <c r="BZ423" i="1"/>
  <c r="AR423" i="1"/>
  <c r="BQ423" i="1"/>
  <c r="BU423" i="1"/>
  <c r="AW432" i="1"/>
  <c r="BS432" i="1" s="1"/>
  <c r="BJ432" i="1"/>
  <c r="AX432" i="1"/>
  <c r="AM425" i="1"/>
  <c r="AP424" i="1"/>
  <c r="AO424" i="1"/>
  <c r="BW424" i="1"/>
  <c r="AT434" i="1"/>
  <c r="AV433" i="1"/>
  <c r="AA433" i="1"/>
  <c r="BL426" i="1"/>
  <c r="BM426" i="1"/>
  <c r="BO426" i="1" s="1"/>
  <c r="AB432" i="1"/>
  <c r="AD432" i="1" s="1"/>
  <c r="BR426" i="1"/>
  <c r="BV426" i="1"/>
  <c r="BF428" i="1" l="1"/>
  <c r="BG428" i="1"/>
  <c r="BC428" i="1"/>
  <c r="AL428" i="1"/>
  <c r="AN428" i="1" s="1"/>
  <c r="AQ428" i="1" s="1"/>
  <c r="T430" i="1"/>
  <c r="AJ429" i="1"/>
  <c r="AZ429" i="1"/>
  <c r="BB429" i="1" s="1"/>
  <c r="BG429" i="1" s="1"/>
  <c r="BE427" i="1"/>
  <c r="BH427" i="1"/>
  <c r="BX427" i="1"/>
  <c r="BN427" i="1"/>
  <c r="BK427" i="1"/>
  <c r="BY426" i="1"/>
  <c r="AR424" i="1"/>
  <c r="BZ424" i="1"/>
  <c r="BU424" i="1"/>
  <c r="BQ424" i="1"/>
  <c r="AM426" i="1"/>
  <c r="AP425" i="1"/>
  <c r="AO425" i="1"/>
  <c r="BW425" i="1"/>
  <c r="AB433" i="1"/>
  <c r="AD433" i="1" s="1"/>
  <c r="BD432" i="1"/>
  <c r="AY432" i="1"/>
  <c r="AA434" i="1"/>
  <c r="AW433" i="1"/>
  <c r="BS433" i="1" s="1"/>
  <c r="AX433" i="1"/>
  <c r="BJ433" i="1"/>
  <c r="AT435" i="1"/>
  <c r="AV434" i="1"/>
  <c r="T431" i="1" l="1"/>
  <c r="AJ430" i="1"/>
  <c r="BV427" i="1"/>
  <c r="BR427" i="1"/>
  <c r="BM427" i="1"/>
  <c r="BL427" i="1"/>
  <c r="BI427" i="1"/>
  <c r="BE428" i="1"/>
  <c r="BH428" i="1"/>
  <c r="BN428" i="1"/>
  <c r="BK428" i="1"/>
  <c r="BX428" i="1"/>
  <c r="BC429" i="1"/>
  <c r="BE429" i="1" s="1"/>
  <c r="BF429" i="1"/>
  <c r="AZ430" i="1"/>
  <c r="BB430" i="1" s="1"/>
  <c r="AL429" i="1"/>
  <c r="AN429" i="1" s="1"/>
  <c r="AQ429" i="1" s="1"/>
  <c r="BN429" i="1"/>
  <c r="BK429" i="1"/>
  <c r="AB434" i="1"/>
  <c r="AD434" i="1" s="1"/>
  <c r="AA435" i="1"/>
  <c r="AV435" i="1"/>
  <c r="AT436" i="1"/>
  <c r="AT437" i="1" s="1"/>
  <c r="BZ425" i="1"/>
  <c r="AR425" i="1"/>
  <c r="BQ425" i="1"/>
  <c r="BU425" i="1"/>
  <c r="AP426" i="1"/>
  <c r="AM427" i="1"/>
  <c r="AO426" i="1"/>
  <c r="BW426" i="1"/>
  <c r="AY433" i="1"/>
  <c r="BD433" i="1"/>
  <c r="AW434" i="1"/>
  <c r="BS434" i="1" s="1"/>
  <c r="AX434" i="1"/>
  <c r="BJ434" i="1"/>
  <c r="BH429" i="1" l="1"/>
  <c r="BI429" i="1" s="1"/>
  <c r="BV429" i="1"/>
  <c r="BR429" i="1"/>
  <c r="BO427" i="1"/>
  <c r="BY427" i="1"/>
  <c r="BX429" i="1"/>
  <c r="BR428" i="1"/>
  <c r="BV428" i="1"/>
  <c r="AL430" i="1"/>
  <c r="AN430" i="1" s="1"/>
  <c r="AQ430" i="1" s="1"/>
  <c r="BM428" i="1"/>
  <c r="BL428" i="1"/>
  <c r="T432" i="1"/>
  <c r="AZ431" i="1"/>
  <c r="BB431" i="1" s="1"/>
  <c r="AJ431" i="1"/>
  <c r="BF430" i="1"/>
  <c r="BG430" i="1"/>
  <c r="BC430" i="1"/>
  <c r="BI428" i="1"/>
  <c r="BZ426" i="1"/>
  <c r="AR426" i="1"/>
  <c r="BU426" i="1"/>
  <c r="BQ426" i="1"/>
  <c r="AB435" i="1"/>
  <c r="AD435" i="1" s="1"/>
  <c r="AA436" i="1"/>
  <c r="AY434" i="1"/>
  <c r="BD434" i="1"/>
  <c r="AV436" i="1"/>
  <c r="AM428" i="1"/>
  <c r="AP427" i="1"/>
  <c r="AO427" i="1"/>
  <c r="BW427" i="1"/>
  <c r="AX435" i="1"/>
  <c r="BJ435" i="1"/>
  <c r="AW435" i="1"/>
  <c r="BS435" i="1" s="1"/>
  <c r="BL429" i="1" l="1"/>
  <c r="BM429" i="1"/>
  <c r="BY428" i="1"/>
  <c r="BO428" i="1"/>
  <c r="BE430" i="1"/>
  <c r="BH430" i="1"/>
  <c r="AL431" i="1"/>
  <c r="AN431" i="1" s="1"/>
  <c r="BX430" i="1"/>
  <c r="BK430" i="1"/>
  <c r="BN430" i="1"/>
  <c r="BG431" i="1"/>
  <c r="BC431" i="1"/>
  <c r="BF431" i="1"/>
  <c r="T433" i="1"/>
  <c r="AZ433" i="1" s="1"/>
  <c r="BB433" i="1" s="1"/>
  <c r="AZ432" i="1"/>
  <c r="BB432" i="1" s="1"/>
  <c r="AJ432" i="1"/>
  <c r="BJ436" i="1"/>
  <c r="AW436" i="1"/>
  <c r="BS436" i="1" s="1"/>
  <c r="AX436" i="1"/>
  <c r="AM429" i="1"/>
  <c r="AP428" i="1"/>
  <c r="AO428" i="1"/>
  <c r="BW428" i="1"/>
  <c r="AB436" i="1"/>
  <c r="AD436" i="1" s="1"/>
  <c r="AA437" i="1"/>
  <c r="BD435" i="1"/>
  <c r="AY435" i="1"/>
  <c r="AR427" i="1"/>
  <c r="BZ427" i="1"/>
  <c r="BU427" i="1"/>
  <c r="BQ427" i="1"/>
  <c r="AT438" i="1"/>
  <c r="AV437" i="1"/>
  <c r="BY429" i="1" l="1"/>
  <c r="BO429" i="1"/>
  <c r="BX431" i="1"/>
  <c r="BF432" i="1"/>
  <c r="BG432" i="1"/>
  <c r="BC432" i="1"/>
  <c r="BM430" i="1"/>
  <c r="BL430" i="1"/>
  <c r="T434" i="1"/>
  <c r="AJ433" i="1"/>
  <c r="BE431" i="1"/>
  <c r="BH431" i="1"/>
  <c r="BR430" i="1"/>
  <c r="BV430" i="1"/>
  <c r="BK431" i="1"/>
  <c r="BN431" i="1"/>
  <c r="AQ431" i="1"/>
  <c r="AL432" i="1"/>
  <c r="AN432" i="1" s="1"/>
  <c r="AQ432" i="1" s="1"/>
  <c r="BI430" i="1"/>
  <c r="BZ428" i="1"/>
  <c r="AR428" i="1"/>
  <c r="BU428" i="1"/>
  <c r="BQ428" i="1"/>
  <c r="AB437" i="1"/>
  <c r="AD437" i="1" s="1"/>
  <c r="AP429" i="1"/>
  <c r="AM430" i="1"/>
  <c r="AO429" i="1"/>
  <c r="BW429" i="1"/>
  <c r="AY436" i="1"/>
  <c r="BD436" i="1"/>
  <c r="BF433" i="1"/>
  <c r="BG433" i="1"/>
  <c r="BC433" i="1"/>
  <c r="AT439" i="1"/>
  <c r="AV438" i="1"/>
  <c r="BJ437" i="1"/>
  <c r="AW437" i="1"/>
  <c r="BS437" i="1" s="1"/>
  <c r="AX437" i="1"/>
  <c r="AA438" i="1"/>
  <c r="BR431" i="1" l="1"/>
  <c r="BV431" i="1"/>
  <c r="AL433" i="1"/>
  <c r="AN433" i="1" s="1"/>
  <c r="AQ433" i="1" s="1"/>
  <c r="T435" i="1"/>
  <c r="AJ434" i="1"/>
  <c r="BO430" i="1"/>
  <c r="BY430" i="1"/>
  <c r="AZ434" i="1"/>
  <c r="BB434" i="1" s="1"/>
  <c r="BH432" i="1"/>
  <c r="BE432" i="1"/>
  <c r="BN432" i="1"/>
  <c r="BK432" i="1"/>
  <c r="BX432" i="1"/>
  <c r="BM431" i="1"/>
  <c r="BL431" i="1"/>
  <c r="BI431" i="1"/>
  <c r="AP430" i="1"/>
  <c r="AM431" i="1"/>
  <c r="AO430" i="1"/>
  <c r="BW430" i="1"/>
  <c r="AA439" i="1"/>
  <c r="BK433" i="1"/>
  <c r="BN433" i="1"/>
  <c r="AR429" i="1"/>
  <c r="BZ429" i="1"/>
  <c r="BU429" i="1"/>
  <c r="BQ429" i="1"/>
  <c r="AB438" i="1"/>
  <c r="AD438" i="1" s="1"/>
  <c r="AY437" i="1"/>
  <c r="BD437" i="1"/>
  <c r="AW438" i="1"/>
  <c r="BS438" i="1" s="1"/>
  <c r="AX438" i="1"/>
  <c r="BJ438" i="1"/>
  <c r="BE433" i="1"/>
  <c r="BH433" i="1"/>
  <c r="AT440" i="1"/>
  <c r="AV439" i="1"/>
  <c r="BY431" i="1" l="1"/>
  <c r="BO431" i="1"/>
  <c r="AL434" i="1"/>
  <c r="AN434" i="1" s="1"/>
  <c r="AQ434" i="1" s="1"/>
  <c r="BX433" i="1"/>
  <c r="T436" i="1"/>
  <c r="AJ435" i="1"/>
  <c r="AZ435" i="1"/>
  <c r="BB435" i="1" s="1"/>
  <c r="BR432" i="1"/>
  <c r="BV432" i="1"/>
  <c r="BM432" i="1"/>
  <c r="BO432" i="1" s="1"/>
  <c r="BL432" i="1"/>
  <c r="BG434" i="1"/>
  <c r="BF434" i="1"/>
  <c r="BC434" i="1"/>
  <c r="BI432" i="1"/>
  <c r="AA440" i="1"/>
  <c r="BV433" i="1"/>
  <c r="BR433" i="1"/>
  <c r="AX439" i="1"/>
  <c r="BJ439" i="1"/>
  <c r="AW439" i="1"/>
  <c r="BS439" i="1" s="1"/>
  <c r="AT441" i="1"/>
  <c r="AV440" i="1"/>
  <c r="BD438" i="1"/>
  <c r="AY438" i="1"/>
  <c r="AM432" i="1"/>
  <c r="AP431" i="1"/>
  <c r="BW431" i="1"/>
  <c r="AO431" i="1"/>
  <c r="BZ430" i="1"/>
  <c r="AR430" i="1"/>
  <c r="BQ430" i="1"/>
  <c r="BU430" i="1"/>
  <c r="BI433" i="1"/>
  <c r="BL433" i="1"/>
  <c r="BM433" i="1"/>
  <c r="BY433" i="1" s="1"/>
  <c r="AB439" i="1"/>
  <c r="AD439" i="1" s="1"/>
  <c r="AL435" i="1" l="1"/>
  <c r="AN435" i="1" s="1"/>
  <c r="AQ435" i="1" s="1"/>
  <c r="BK434" i="1"/>
  <c r="BX434" i="1"/>
  <c r="BN434" i="1"/>
  <c r="T437" i="1"/>
  <c r="AJ436" i="1"/>
  <c r="BY432" i="1"/>
  <c r="AZ436" i="1"/>
  <c r="BB436" i="1" s="1"/>
  <c r="BE434" i="1"/>
  <c r="BH434" i="1"/>
  <c r="BG435" i="1"/>
  <c r="BC435" i="1"/>
  <c r="BF435" i="1"/>
  <c r="BO433" i="1"/>
  <c r="AY439" i="1"/>
  <c r="BD439" i="1"/>
  <c r="AX440" i="1"/>
  <c r="BJ440" i="1"/>
  <c r="AW440" i="1"/>
  <c r="BS440" i="1" s="1"/>
  <c r="AA441" i="1"/>
  <c r="AP432" i="1"/>
  <c r="AM433" i="1"/>
  <c r="AO432" i="1"/>
  <c r="BW432" i="1"/>
  <c r="AV441" i="1"/>
  <c r="AT442" i="1"/>
  <c r="AB440" i="1"/>
  <c r="AD440" i="1" s="1"/>
  <c r="AR431" i="1"/>
  <c r="BU431" i="1"/>
  <c r="BQ431" i="1"/>
  <c r="BZ431" i="1"/>
  <c r="AL436" i="1" l="1"/>
  <c r="AN436" i="1" s="1"/>
  <c r="AQ436" i="1" s="1"/>
  <c r="BE435" i="1"/>
  <c r="BH435" i="1"/>
  <c r="T438" i="1"/>
  <c r="AJ437" i="1"/>
  <c r="AZ437" i="1"/>
  <c r="BB437" i="1" s="1"/>
  <c r="BN435" i="1"/>
  <c r="BR435" i="1" s="1"/>
  <c r="BK435" i="1"/>
  <c r="BV434" i="1"/>
  <c r="BR434" i="1"/>
  <c r="BM434" i="1"/>
  <c r="BY434" i="1" s="1"/>
  <c r="BL434" i="1"/>
  <c r="BX435" i="1"/>
  <c r="BF436" i="1"/>
  <c r="BC436" i="1"/>
  <c r="BG436" i="1"/>
  <c r="BI434" i="1"/>
  <c r="AW441" i="1"/>
  <c r="BS441" i="1" s="1"/>
  <c r="BJ441" i="1"/>
  <c r="AX441" i="1"/>
  <c r="AB441" i="1"/>
  <c r="AD441" i="1" s="1"/>
  <c r="AT443" i="1"/>
  <c r="AV442" i="1"/>
  <c r="AP433" i="1"/>
  <c r="AM434" i="1"/>
  <c r="AO433" i="1"/>
  <c r="BW433" i="1"/>
  <c r="AR432" i="1"/>
  <c r="BZ432" i="1"/>
  <c r="BU432" i="1"/>
  <c r="BQ432" i="1"/>
  <c r="AY440" i="1"/>
  <c r="BD440" i="1"/>
  <c r="AA442" i="1"/>
  <c r="BV435" i="1" l="1"/>
  <c r="BF437" i="1"/>
  <c r="BG437" i="1"/>
  <c r="BC437" i="1"/>
  <c r="AL437" i="1"/>
  <c r="T439" i="1"/>
  <c r="AJ438" i="1"/>
  <c r="AZ438" i="1"/>
  <c r="BB438" i="1" s="1"/>
  <c r="BM435" i="1"/>
  <c r="BL435" i="1"/>
  <c r="BK436" i="1"/>
  <c r="BX436" i="1"/>
  <c r="BN436" i="1"/>
  <c r="BH436" i="1"/>
  <c r="BE436" i="1"/>
  <c r="BO434" i="1"/>
  <c r="BI435" i="1"/>
  <c r="AB442" i="1"/>
  <c r="AD442" i="1" s="1"/>
  <c r="AX442" i="1"/>
  <c r="AW442" i="1"/>
  <c r="BS442" i="1" s="1"/>
  <c r="BJ442" i="1"/>
  <c r="AM435" i="1"/>
  <c r="AP434" i="1"/>
  <c r="AO434" i="1"/>
  <c r="BW434" i="1"/>
  <c r="AV443" i="1"/>
  <c r="AT444" i="1"/>
  <c r="BD441" i="1"/>
  <c r="AY441" i="1"/>
  <c r="AR433" i="1"/>
  <c r="BZ433" i="1"/>
  <c r="BU433" i="1"/>
  <c r="BQ433" i="1"/>
  <c r="AA443" i="1"/>
  <c r="T440" i="1" l="1"/>
  <c r="AJ439" i="1"/>
  <c r="AZ439" i="1"/>
  <c r="BB439" i="1" s="1"/>
  <c r="BR436" i="1"/>
  <c r="BV436" i="1"/>
  <c r="AN437" i="1"/>
  <c r="AQ437" i="1" s="1"/>
  <c r="BH437" i="1"/>
  <c r="BE437" i="1"/>
  <c r="BK437" i="1"/>
  <c r="BN437" i="1"/>
  <c r="BL436" i="1"/>
  <c r="BM436" i="1"/>
  <c r="BY436" i="1" s="1"/>
  <c r="BY435" i="1"/>
  <c r="BO435" i="1"/>
  <c r="BG438" i="1"/>
  <c r="BC438" i="1"/>
  <c r="BF438" i="1"/>
  <c r="AL438" i="1"/>
  <c r="AN438" i="1" s="1"/>
  <c r="AQ438" i="1" s="1"/>
  <c r="BI436" i="1"/>
  <c r="AA444" i="1"/>
  <c r="AR434" i="1"/>
  <c r="BZ434" i="1"/>
  <c r="BU434" i="1"/>
  <c r="BQ434" i="1"/>
  <c r="AB443" i="1"/>
  <c r="AD443" i="1" s="1"/>
  <c r="AM436" i="1"/>
  <c r="AP435" i="1"/>
  <c r="AO435" i="1"/>
  <c r="BW435" i="1"/>
  <c r="AV444" i="1"/>
  <c r="AT445" i="1"/>
  <c r="BD442" i="1"/>
  <c r="AY442" i="1"/>
  <c r="BJ443" i="1"/>
  <c r="AW443" i="1"/>
  <c r="BS443" i="1" s="1"/>
  <c r="AX443" i="1"/>
  <c r="BO436" i="1" l="1"/>
  <c r="BL437" i="1"/>
  <c r="BM437" i="1"/>
  <c r="BO437" i="1" s="1"/>
  <c r="BH438" i="1"/>
  <c r="BE438" i="1"/>
  <c r="BV437" i="1"/>
  <c r="BR437" i="1"/>
  <c r="BI437" i="1"/>
  <c r="BF439" i="1"/>
  <c r="BG439" i="1"/>
  <c r="BC439" i="1"/>
  <c r="BK438" i="1"/>
  <c r="BX438" i="1"/>
  <c r="BN438" i="1"/>
  <c r="BX437" i="1"/>
  <c r="AL439" i="1"/>
  <c r="AN439" i="1" s="1"/>
  <c r="AQ439" i="1" s="1"/>
  <c r="T441" i="1"/>
  <c r="AZ441" i="1" s="1"/>
  <c r="BB441" i="1" s="1"/>
  <c r="AJ440" i="1"/>
  <c r="AZ440" i="1"/>
  <c r="BB440" i="1" s="1"/>
  <c r="AB444" i="1"/>
  <c r="AD444" i="1" s="1"/>
  <c r="AY443" i="1"/>
  <c r="BD443" i="1"/>
  <c r="AV445" i="1"/>
  <c r="AT446" i="1"/>
  <c r="BJ444" i="1"/>
  <c r="AW444" i="1"/>
  <c r="BS444" i="1" s="1"/>
  <c r="AX444" i="1"/>
  <c r="BQ435" i="1"/>
  <c r="AR435" i="1"/>
  <c r="BZ435" i="1"/>
  <c r="BU435" i="1"/>
  <c r="AP436" i="1"/>
  <c r="AM437" i="1"/>
  <c r="AO436" i="1"/>
  <c r="BW436" i="1"/>
  <c r="AA445" i="1"/>
  <c r="AV446" i="1" l="1"/>
  <c r="AT447" i="1"/>
  <c r="BY437" i="1"/>
  <c r="BF440" i="1"/>
  <c r="BG440" i="1"/>
  <c r="BC440" i="1"/>
  <c r="BV438" i="1"/>
  <c r="BR438" i="1"/>
  <c r="AL440" i="1"/>
  <c r="AN440" i="1" s="1"/>
  <c r="AQ440" i="1" s="1"/>
  <c r="BL438" i="1"/>
  <c r="BM438" i="1"/>
  <c r="BO438" i="1" s="1"/>
  <c r="T442" i="1"/>
  <c r="AZ442" i="1" s="1"/>
  <c r="BB442" i="1" s="1"/>
  <c r="AJ441" i="1"/>
  <c r="BE439" i="1"/>
  <c r="BH439" i="1"/>
  <c r="BI439" i="1" s="1"/>
  <c r="BK439" i="1"/>
  <c r="BX439" i="1"/>
  <c r="BN439" i="1"/>
  <c r="BI438" i="1"/>
  <c r="BF441" i="1"/>
  <c r="BG441" i="1"/>
  <c r="BC441" i="1"/>
  <c r="BD444" i="1"/>
  <c r="AY444" i="1"/>
  <c r="AP437" i="1"/>
  <c r="AM438" i="1"/>
  <c r="AO437" i="1"/>
  <c r="BW437" i="1"/>
  <c r="AB445" i="1"/>
  <c r="AD445" i="1" s="1"/>
  <c r="AA446" i="1"/>
  <c r="BZ436" i="1"/>
  <c r="AR436" i="1"/>
  <c r="BU436" i="1"/>
  <c r="BQ436" i="1"/>
  <c r="BJ446" i="1"/>
  <c r="AW446" i="1"/>
  <c r="BS446" i="1" s="1"/>
  <c r="AX446" i="1"/>
  <c r="AW445" i="1"/>
  <c r="BS445" i="1" s="1"/>
  <c r="BJ445" i="1"/>
  <c r="AX445" i="1"/>
  <c r="AV447" i="1" l="1"/>
  <c r="AT448" i="1"/>
  <c r="AV448" i="1" s="1"/>
  <c r="BY438" i="1"/>
  <c r="AL441" i="1"/>
  <c r="AN441" i="1" s="1"/>
  <c r="AQ441" i="1" s="1"/>
  <c r="T443" i="1"/>
  <c r="AJ442" i="1"/>
  <c r="BE440" i="1"/>
  <c r="BH440" i="1"/>
  <c r="BX440" i="1"/>
  <c r="BN440" i="1"/>
  <c r="BK440" i="1"/>
  <c r="BM439" i="1"/>
  <c r="BL439" i="1"/>
  <c r="BV439" i="1"/>
  <c r="BR439" i="1"/>
  <c r="BF442" i="1"/>
  <c r="BG442" i="1"/>
  <c r="BC442" i="1"/>
  <c r="BD445" i="1"/>
  <c r="AY445" i="1"/>
  <c r="AB446" i="1"/>
  <c r="AD446" i="1" s="1"/>
  <c r="AR437" i="1"/>
  <c r="BZ437" i="1"/>
  <c r="BU437" i="1"/>
  <c r="BQ437" i="1"/>
  <c r="BD446" i="1"/>
  <c r="AY446" i="1"/>
  <c r="AP438" i="1"/>
  <c r="AM439" i="1"/>
  <c r="AO438" i="1"/>
  <c r="BW438" i="1"/>
  <c r="BE441" i="1"/>
  <c r="BH441" i="1"/>
  <c r="BK441" i="1"/>
  <c r="BN441" i="1"/>
  <c r="BJ448" i="1" l="1"/>
  <c r="AX448" i="1"/>
  <c r="AW448" i="1"/>
  <c r="BS448" i="1" s="1"/>
  <c r="BJ447" i="1"/>
  <c r="AW447" i="1"/>
  <c r="BS447" i="1" s="1"/>
  <c r="AX447" i="1"/>
  <c r="BM440" i="1"/>
  <c r="BL440" i="1"/>
  <c r="AL442" i="1"/>
  <c r="AN442" i="1" s="1"/>
  <c r="AQ442" i="1" s="1"/>
  <c r="BX441" i="1"/>
  <c r="T444" i="1"/>
  <c r="AZ444" i="1" s="1"/>
  <c r="BB444" i="1" s="1"/>
  <c r="AJ443" i="1"/>
  <c r="BO439" i="1"/>
  <c r="BY439" i="1"/>
  <c r="BR440" i="1"/>
  <c r="BV440" i="1"/>
  <c r="AZ443" i="1"/>
  <c r="BB443" i="1" s="1"/>
  <c r="BI440" i="1"/>
  <c r="BR441" i="1"/>
  <c r="BV441" i="1"/>
  <c r="AM440" i="1"/>
  <c r="AP439" i="1"/>
  <c r="AO439" i="1"/>
  <c r="BW439" i="1"/>
  <c r="BZ438" i="1"/>
  <c r="AR438" i="1"/>
  <c r="BU438" i="1"/>
  <c r="BQ438" i="1"/>
  <c r="BE442" i="1"/>
  <c r="BH442" i="1"/>
  <c r="BK442" i="1"/>
  <c r="BN442" i="1"/>
  <c r="BI441" i="1"/>
  <c r="BL441" i="1"/>
  <c r="BM441" i="1"/>
  <c r="BD447" i="1" l="1"/>
  <c r="BC447" i="1"/>
  <c r="AY447" i="1"/>
  <c r="BC448" i="1"/>
  <c r="AY448" i="1"/>
  <c r="BD448" i="1"/>
  <c r="BF444" i="1"/>
  <c r="BG444" i="1"/>
  <c r="BK444" i="1" s="1"/>
  <c r="AL443" i="1"/>
  <c r="AN443" i="1" s="1"/>
  <c r="AQ443" i="1" s="1"/>
  <c r="T445" i="1"/>
  <c r="AJ444" i="1"/>
  <c r="BF443" i="1"/>
  <c r="BG443" i="1"/>
  <c r="BC443" i="1"/>
  <c r="BX442" i="1"/>
  <c r="BC444" i="1"/>
  <c r="BE444" i="1" s="1"/>
  <c r="BO440" i="1"/>
  <c r="BY440" i="1"/>
  <c r="BI442" i="1"/>
  <c r="BL442" i="1"/>
  <c r="BM442" i="1"/>
  <c r="BO442" i="1" s="1"/>
  <c r="AP440" i="1"/>
  <c r="AM441" i="1"/>
  <c r="AO440" i="1"/>
  <c r="BW440" i="1"/>
  <c r="BO441" i="1"/>
  <c r="BV442" i="1"/>
  <c r="BR442" i="1"/>
  <c r="BY441" i="1"/>
  <c r="BZ439" i="1"/>
  <c r="AR439" i="1"/>
  <c r="BU439" i="1"/>
  <c r="BQ439" i="1"/>
  <c r="BE448" i="1" l="1"/>
  <c r="BE447" i="1"/>
  <c r="BH444" i="1"/>
  <c r="BI444" i="1" s="1"/>
  <c r="BN444" i="1"/>
  <c r="BE443" i="1"/>
  <c r="BH443" i="1"/>
  <c r="BI443" i="1" s="1"/>
  <c r="BN443" i="1"/>
  <c r="BK443" i="1"/>
  <c r="BX443" i="1"/>
  <c r="AL444" i="1"/>
  <c r="AN444" i="1" s="1"/>
  <c r="T446" i="1"/>
  <c r="AJ445" i="1"/>
  <c r="AZ445" i="1"/>
  <c r="BB445" i="1" s="1"/>
  <c r="AM442" i="1"/>
  <c r="AP441" i="1"/>
  <c r="AO441" i="1"/>
  <c r="BW441" i="1"/>
  <c r="BY442" i="1"/>
  <c r="BZ440" i="1"/>
  <c r="AR440" i="1"/>
  <c r="BU440" i="1"/>
  <c r="BQ440" i="1"/>
  <c r="AJ446" i="1" l="1"/>
  <c r="T447" i="1"/>
  <c r="AZ446" i="1"/>
  <c r="BB446" i="1" s="1"/>
  <c r="BM444" i="1"/>
  <c r="BY444" i="1" s="1"/>
  <c r="BL444" i="1"/>
  <c r="AQ444" i="1"/>
  <c r="BX444" i="1"/>
  <c r="BG445" i="1"/>
  <c r="BF445" i="1"/>
  <c r="BC445" i="1"/>
  <c r="BR443" i="1"/>
  <c r="BV443" i="1"/>
  <c r="BL443" i="1"/>
  <c r="BM443" i="1"/>
  <c r="AL445" i="1"/>
  <c r="AN445" i="1" s="1"/>
  <c r="AQ445" i="1" s="1"/>
  <c r="AL446" i="1"/>
  <c r="BG446" i="1"/>
  <c r="BZ441" i="1"/>
  <c r="AR441" i="1"/>
  <c r="BU441" i="1"/>
  <c r="BQ441" i="1"/>
  <c r="AM443" i="1"/>
  <c r="AP442" i="1"/>
  <c r="AO442" i="1"/>
  <c r="BW442" i="1"/>
  <c r="AN447" i="1" l="1"/>
  <c r="AN448" i="1"/>
  <c r="BF446" i="1"/>
  <c r="BG448" i="1"/>
  <c r="BG447" i="1"/>
  <c r="T448" i="1"/>
  <c r="AJ447" i="1"/>
  <c r="AZ447" i="1"/>
  <c r="BC446" i="1"/>
  <c r="BE446" i="1" s="1"/>
  <c r="BO444" i="1"/>
  <c r="BK445" i="1"/>
  <c r="BN445" i="1"/>
  <c r="BX445" i="1"/>
  <c r="BE445" i="1"/>
  <c r="BH445" i="1"/>
  <c r="BY443" i="1"/>
  <c r="BO443" i="1"/>
  <c r="BV444" i="1"/>
  <c r="BR444" i="1"/>
  <c r="AM444" i="1"/>
  <c r="AP443" i="1"/>
  <c r="AO443" i="1"/>
  <c r="BW443" i="1"/>
  <c r="BK446" i="1"/>
  <c r="BN446" i="1"/>
  <c r="BH446" i="1"/>
  <c r="BI446" i="1" s="1"/>
  <c r="AN446" i="1"/>
  <c r="BX446" i="1" s="1"/>
  <c r="BZ442" i="1"/>
  <c r="AR442" i="1"/>
  <c r="BQ442" i="1"/>
  <c r="BU442" i="1"/>
  <c r="BH448" i="1" l="1"/>
  <c r="BL448" i="1" s="1"/>
  <c r="BH447" i="1"/>
  <c r="BM447" i="1" s="1"/>
  <c r="AJ448" i="1"/>
  <c r="AZ448" i="1"/>
  <c r="BK447" i="1"/>
  <c r="BX447" i="1"/>
  <c r="BN447" i="1"/>
  <c r="BK448" i="1"/>
  <c r="BN448" i="1"/>
  <c r="BX448" i="1"/>
  <c r="AQ448" i="1"/>
  <c r="AQ447" i="1"/>
  <c r="BV445" i="1"/>
  <c r="BR445" i="1"/>
  <c r="BL445" i="1"/>
  <c r="BM445" i="1"/>
  <c r="BY445" i="1" s="1"/>
  <c r="BI445" i="1"/>
  <c r="AQ446" i="1"/>
  <c r="BM446" i="1"/>
  <c r="BL446" i="1"/>
  <c r="AR443" i="1"/>
  <c r="BZ443" i="1"/>
  <c r="BU443" i="1"/>
  <c r="BQ443" i="1"/>
  <c r="AP444" i="1"/>
  <c r="AM445" i="1"/>
  <c r="AO444" i="1"/>
  <c r="BW444" i="1"/>
  <c r="BI448" i="1" l="1"/>
  <c r="BI447" i="1"/>
  <c r="BL447" i="1"/>
  <c r="BM448" i="1"/>
  <c r="BY448" i="1" s="1"/>
  <c r="BR447" i="1"/>
  <c r="BV447" i="1"/>
  <c r="BR448" i="1"/>
  <c r="BV448" i="1"/>
  <c r="BY447" i="1"/>
  <c r="BO447" i="1"/>
  <c r="BY446" i="1"/>
  <c r="BO445" i="1"/>
  <c r="BO446" i="1"/>
  <c r="AR444" i="1"/>
  <c r="BZ444" i="1"/>
  <c r="BU444" i="1"/>
  <c r="BQ444" i="1"/>
  <c r="BV446" i="1"/>
  <c r="BR446" i="1"/>
  <c r="AP445" i="1"/>
  <c r="AM446" i="1"/>
  <c r="AM447" i="1" s="1"/>
  <c r="AO445" i="1"/>
  <c r="BW445" i="1"/>
  <c r="BO448" i="1" l="1"/>
  <c r="D17" i="1"/>
  <c r="E17" i="1" s="1"/>
  <c r="AP447" i="1"/>
  <c r="AM448" i="1"/>
  <c r="BW447" i="1"/>
  <c r="AO447" i="1"/>
  <c r="AR445" i="1"/>
  <c r="BZ445" i="1"/>
  <c r="BQ445" i="1"/>
  <c r="BU445" i="1"/>
  <c r="AP446" i="1"/>
  <c r="AO446" i="1"/>
  <c r="BW446" i="1"/>
  <c r="AP448" i="1" l="1"/>
  <c r="BW448" i="1"/>
  <c r="AO448" i="1"/>
  <c r="BU447" i="1"/>
  <c r="AR447" i="1"/>
  <c r="BZ447" i="1"/>
  <c r="BQ447" i="1"/>
  <c r="BU446" i="1"/>
  <c r="BQ446" i="1"/>
  <c r="BZ446" i="1"/>
  <c r="AR446" i="1"/>
  <c r="D13" i="1" l="1"/>
  <c r="E13" i="1" s="1"/>
  <c r="BQ448" i="1"/>
  <c r="AR448" i="1"/>
  <c r="BU448" i="1"/>
  <c r="BZ448" i="1"/>
</calcChain>
</file>

<file path=xl/sharedStrings.xml><?xml version="1.0" encoding="utf-8"?>
<sst xmlns="http://schemas.openxmlformats.org/spreadsheetml/2006/main" count="158" uniqueCount="118">
  <si>
    <t>Hf-182 (t=0) bulk</t>
  </si>
  <si>
    <t>ppb</t>
  </si>
  <si>
    <t>W-184 (t=any) bulk</t>
  </si>
  <si>
    <t>time increment</t>
  </si>
  <si>
    <t>years</t>
  </si>
  <si>
    <t>time to build core</t>
  </si>
  <si>
    <t>fraction core built per time step</t>
  </si>
  <si>
    <t>D</t>
  </si>
  <si>
    <t>Hf-182 half life</t>
  </si>
  <si>
    <t>Hf-182 decay constant</t>
  </si>
  <si>
    <t>W-184 mantle (t= &gt;= 5 Ma)</t>
  </si>
  <si>
    <t>W-184 core</t>
  </si>
  <si>
    <t>W-182 mantle (today)</t>
  </si>
  <si>
    <t>W-182 mantle (5 Ma)</t>
  </si>
  <si>
    <t>molar mass W</t>
  </si>
  <si>
    <t>g/mol</t>
  </si>
  <si>
    <t>mass of vesta</t>
  </si>
  <si>
    <t>kg</t>
  </si>
  <si>
    <t>mass of vesta core</t>
  </si>
  <si>
    <t>(W-182/W-184)_terrestrial</t>
  </si>
  <si>
    <t>Time</t>
  </si>
  <si>
    <t>Fraction Core Added</t>
  </si>
  <si>
    <t>Mass Core Added</t>
  </si>
  <si>
    <t>Bulk Core Mass</t>
  </si>
  <si>
    <t>mass of vesta mantle</t>
  </si>
  <si>
    <t>Conc Core (ppb)</t>
  </si>
  <si>
    <t>Conc Mantle (ppb)</t>
  </si>
  <si>
    <t>Mass in Core (kg)</t>
  </si>
  <si>
    <t>Mass in Mantle (kg)</t>
  </si>
  <si>
    <t>Bulk Mass (kg)</t>
  </si>
  <si>
    <t>Hf-182</t>
  </si>
  <si>
    <t>W-182</t>
  </si>
  <si>
    <t>Bulk Conc (ppb)</t>
  </si>
  <si>
    <t>Bulk Mantle Mass</t>
  </si>
  <si>
    <t>Bulk D</t>
  </si>
  <si>
    <t>Bulk Body Check</t>
  </si>
  <si>
    <t>Ratios</t>
  </si>
  <si>
    <t>Conc W-182/W-184 Mantle</t>
  </si>
  <si>
    <t>Conc W-182/W-184 Core</t>
  </si>
  <si>
    <t>Wt W-182/W-184 Mantle</t>
  </si>
  <si>
    <t>Wt W-182/W-184 Core</t>
  </si>
  <si>
    <t>Conc W-182 Core / W-182 Mantle</t>
  </si>
  <si>
    <t>Conc W-184 Core / W-184 Mantle</t>
  </si>
  <si>
    <t>Mass in Core Added (kg)</t>
  </si>
  <si>
    <t>Moles Bulk &amp; Mantle (kg)</t>
  </si>
  <si>
    <t>moles</t>
  </si>
  <si>
    <t>Bulk Mass Added to Vesta At Time t (kg)</t>
  </si>
  <si>
    <t>Bulk Conc Added to Vesta At Time t (ppb)</t>
  </si>
  <si>
    <t>Mantle Conc Added to Vesta At Time t (ppb)</t>
  </si>
  <si>
    <t>Core Conc Added to Vesta At Time t (ppb)</t>
  </si>
  <si>
    <t>Bulk Mass on Vesta at time</t>
  </si>
  <si>
    <t>Mantle Mass on Vesta At Time t (kg)</t>
  </si>
  <si>
    <t>Core Mass on Vesta At Time t (kg)</t>
  </si>
  <si>
    <t>Mantle Mass Added to Vesta At Time t (kg)</t>
  </si>
  <si>
    <t>Core Mass Added to Vesta At Time t (kg)</t>
  </si>
  <si>
    <t>Mantle Bulk Conc on Vesta At Time t (ppb)</t>
  </si>
  <si>
    <t>Core Bulk Conc on Vesta At Time t (ppb)</t>
  </si>
  <si>
    <t>Epsilon 182-W</t>
  </si>
  <si>
    <t>Mantle</t>
  </si>
  <si>
    <t>Core</t>
  </si>
  <si>
    <t>Bulk</t>
  </si>
  <si>
    <t>molar mass Hf</t>
  </si>
  <si>
    <t>Mass in Mantle Depleted (kg)</t>
  </si>
  <si>
    <t>Hf-184 (Method 1)</t>
  </si>
  <si>
    <t>Hf-184 (Method 2)</t>
  </si>
  <si>
    <t>Mantle Mass Remaining on Vesta At Time t (kg)</t>
  </si>
  <si>
    <t>W-184 (t=0) bulk METHOD 2</t>
  </si>
  <si>
    <t>Bulk Mass on Vesta at time (kg)</t>
  </si>
  <si>
    <t>Radius Mantle</t>
  </si>
  <si>
    <t>gravity</t>
  </si>
  <si>
    <t>m/s^2</t>
  </si>
  <si>
    <t>density metal</t>
  </si>
  <si>
    <t>kg/m^3</t>
  </si>
  <si>
    <t>density melt</t>
  </si>
  <si>
    <t>Volume Core</t>
  </si>
  <si>
    <t>Radius Core</t>
  </si>
  <si>
    <t>radius body</t>
  </si>
  <si>
    <t>Radius mantle</t>
  </si>
  <si>
    <t>Pressure</t>
  </si>
  <si>
    <t>Temperature</t>
  </si>
  <si>
    <t>pressure_surface</t>
  </si>
  <si>
    <t>GPa</t>
  </si>
  <si>
    <t>temperature_surface</t>
  </si>
  <si>
    <t>K</t>
  </si>
  <si>
    <t>thermal expansivity</t>
  </si>
  <si>
    <t>heat capacity</t>
  </si>
  <si>
    <t>fO2</t>
  </si>
  <si>
    <t>IW</t>
  </si>
  <si>
    <t>nbo_t</t>
  </si>
  <si>
    <t>alpha</t>
  </si>
  <si>
    <t>beta</t>
  </si>
  <si>
    <t>chi</t>
  </si>
  <si>
    <t>delta</t>
  </si>
  <si>
    <t>epsilon</t>
  </si>
  <si>
    <t>logD</t>
  </si>
  <si>
    <t>Initial 184W Conc</t>
  </si>
  <si>
    <t>Ratio</t>
  </si>
  <si>
    <t>Bulk Moles on Vesta at time</t>
  </si>
  <si>
    <t>Core Moles on Vesta at time</t>
  </si>
  <si>
    <t>Mantle Moles on Vesta at time</t>
  </si>
  <si>
    <t>Mantle Moles Added at time</t>
  </si>
  <si>
    <t>Core Moles Added at time</t>
  </si>
  <si>
    <t>Bulk Moles Added at time</t>
  </si>
  <si>
    <t>Mantle Mass</t>
  </si>
  <si>
    <t>Mantle Conc</t>
  </si>
  <si>
    <t>Core Mass</t>
  </si>
  <si>
    <t>Core Conc</t>
  </si>
  <si>
    <t>radius vesta</t>
  </si>
  <si>
    <t>radius vesta core</t>
  </si>
  <si>
    <t>volume vesta core</t>
  </si>
  <si>
    <t>volume vesta</t>
  </si>
  <si>
    <t>epsilon 182W</t>
  </si>
  <si>
    <t>Initial 182Hf Conc</t>
  </si>
  <si>
    <t>Mantle Conc Remaining on Vesta At Time t (ppb)</t>
  </si>
  <si>
    <t>W-184 mantle (t=inf)</t>
  </si>
  <si>
    <t>W-182 mantle (t=inf)</t>
  </si>
  <si>
    <t>Prioritizing Error at 5 Ma</t>
  </si>
  <si>
    <t>Prioritizing Error at 100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</si>
</sst>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E+00"/>
    <numFmt numFmtId="165" formatCode="0.0000E+00"/>
    <numFmt numFmtId="166" formatCode="0.00000E+00"/>
    <numFmt numFmtId="167" formatCode="0.000000E+00"/>
    <numFmt numFmtId="168" formatCode="0.00000"/>
    <numFmt numFmtId="169" formatCode="0.000000"/>
    <numFmt numFmtId="170" formatCode="0.00000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2" fontId="0" fillId="3" borderId="0" xfId="0" applyNumberFormat="1" applyFill="1"/>
    <xf numFmtId="164" fontId="0" fillId="0" borderId="0" xfId="0" applyNumberFormat="1"/>
    <xf numFmtId="0" fontId="2" fillId="3" borderId="0" xfId="0" applyFont="1" applyFill="1"/>
    <xf numFmtId="11" fontId="3" fillId="3" borderId="0" xfId="0" applyNumberFormat="1" applyFont="1" applyFill="1"/>
    <xf numFmtId="0" fontId="3" fillId="3" borderId="0" xfId="0" applyFon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/>
    <xf numFmtId="167" fontId="0" fillId="4" borderId="0" xfId="0" applyNumberFormat="1" applyFill="1"/>
    <xf numFmtId="11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66" fontId="0" fillId="4" borderId="0" xfId="0" applyNumberFormat="1" applyFill="1"/>
    <xf numFmtId="168" fontId="0" fillId="2" borderId="0" xfId="0" applyNumberFormat="1" applyFill="1"/>
    <xf numFmtId="0" fontId="0" fillId="5" borderId="0" xfId="0" applyFill="1"/>
    <xf numFmtId="0" fontId="1" fillId="5" borderId="0" xfId="0" applyFont="1" applyFill="1"/>
    <xf numFmtId="169" fontId="0" fillId="0" borderId="0" xfId="0" applyNumberFormat="1"/>
    <xf numFmtId="169" fontId="1" fillId="0" borderId="0" xfId="0" applyNumberFormat="1" applyFont="1"/>
    <xf numFmtId="169" fontId="0" fillId="4" borderId="0" xfId="0" applyNumberFormat="1" applyFill="1"/>
    <xf numFmtId="170" fontId="0" fillId="0" borderId="0" xfId="0" applyNumberFormat="1"/>
    <xf numFmtId="169" fontId="0" fillId="3" borderId="0" xfId="0" applyNumberFormat="1" applyFill="1"/>
    <xf numFmtId="0" fontId="0" fillId="0" borderId="0" xfId="0" applyNumberFormat="1"/>
    <xf numFmtId="0" fontId="1" fillId="0" borderId="0" xfId="0" applyNumberFormat="1" applyFont="1"/>
    <xf numFmtId="0" fontId="0" fillId="4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406853</xdr:colOff>
      <xdr:row>54</xdr:row>
      <xdr:rowOff>141515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F53149A-657C-4E99-B53B-2C12DC737C95}"/>
            </a:ext>
          </a:extLst>
        </xdr:cNvPr>
        <xdr:cNvSpPr txBox="1"/>
      </xdr:nvSpPr>
      <xdr:spPr>
        <a:xfrm>
          <a:off x="22899460" y="646883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0255-D6E3-1E48-BA97-A50ADCCE00F0}">
  <dimension ref="A1:EI452"/>
  <sheetViews>
    <sheetView tabSelected="1" zoomScale="60" zoomScaleNormal="60" workbookViewId="0">
      <selection activeCell="M12" sqref="M12"/>
    </sheetView>
  </sheetViews>
  <sheetFormatPr baseColWidth="10" defaultColWidth="11" defaultRowHeight="16"/>
  <cols>
    <col min="1" max="1" width="20.83203125" customWidth="1"/>
    <col min="2" max="2" width="20.5" bestFit="1" customWidth="1"/>
    <col min="4" max="4" width="20.6640625" customWidth="1"/>
    <col min="5" max="5" width="14.5" style="32" bestFit="1" customWidth="1"/>
    <col min="6" max="6" width="11.33203125" bestFit="1" customWidth="1"/>
    <col min="8" max="8" width="15.1640625" bestFit="1" customWidth="1"/>
    <col min="10" max="10" width="12.6640625" bestFit="1" customWidth="1"/>
    <col min="11" max="11" width="11.83203125" bestFit="1" customWidth="1"/>
    <col min="12" max="12" width="12.6640625" bestFit="1" customWidth="1"/>
    <col min="13" max="13" width="11.83203125" bestFit="1" customWidth="1"/>
    <col min="20" max="20" width="12.6640625" bestFit="1" customWidth="1"/>
    <col min="21" max="21" width="12.6640625" customWidth="1"/>
    <col min="22" max="22" width="12.1640625" bestFit="1" customWidth="1"/>
    <col min="23" max="23" width="12.1640625" customWidth="1"/>
    <col min="24" max="24" width="12.1640625" bestFit="1" customWidth="1"/>
    <col min="25" max="26" width="12.1640625" customWidth="1"/>
    <col min="27" max="30" width="11.1640625" bestFit="1" customWidth="1"/>
    <col min="32" max="44" width="20.6640625" customWidth="1"/>
    <col min="46" max="64" width="20.6640625" customWidth="1"/>
    <col min="65" max="65" width="20.6640625" style="27" customWidth="1"/>
    <col min="66" max="67" width="20.6640625" customWidth="1"/>
    <col min="73" max="78" width="11" style="27"/>
    <col min="85" max="99" width="15.6640625" customWidth="1"/>
  </cols>
  <sheetData>
    <row r="1" spans="1:27">
      <c r="A1" s="1" t="s">
        <v>0</v>
      </c>
      <c r="B1" s="24">
        <v>16.488980045679099</v>
      </c>
      <c r="C1" s="2" t="s">
        <v>1</v>
      </c>
      <c r="G1" s="26" t="s">
        <v>116</v>
      </c>
      <c r="H1" s="26"/>
      <c r="I1" s="26"/>
      <c r="J1" s="3"/>
      <c r="K1" s="3"/>
      <c r="L1" s="3" t="s">
        <v>117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1" t="s">
        <v>66</v>
      </c>
      <c r="B2" s="2">
        <v>23.877365995687398</v>
      </c>
      <c r="C2" s="2" t="s">
        <v>1</v>
      </c>
      <c r="G2" s="26" t="s">
        <v>86</v>
      </c>
      <c r="H2" s="26" t="s">
        <v>112</v>
      </c>
      <c r="I2" s="26" t="s">
        <v>95</v>
      </c>
      <c r="J2" s="3" t="s">
        <v>96</v>
      </c>
      <c r="L2" s="26" t="s">
        <v>86</v>
      </c>
      <c r="M2" s="26" t="s">
        <v>112</v>
      </c>
      <c r="N2" s="26" t="s">
        <v>95</v>
      </c>
      <c r="O2" s="3" t="s">
        <v>96</v>
      </c>
    </row>
    <row r="3" spans="1:27">
      <c r="A3" s="10" t="s">
        <v>66</v>
      </c>
      <c r="B3" s="11">
        <f>(B2*10^-9)*B21</f>
        <v>6186052472698.709</v>
      </c>
      <c r="C3" s="12" t="s">
        <v>17</v>
      </c>
      <c r="G3" s="25">
        <v>3.5</v>
      </c>
      <c r="H3" s="25">
        <v>16.433865099999998</v>
      </c>
      <c r="I3" s="25">
        <v>19.533181286000001</v>
      </c>
      <c r="J3">
        <f>H3/I3</f>
        <v>0.84133070078956507</v>
      </c>
      <c r="L3" s="25">
        <v>3.5</v>
      </c>
      <c r="M3" s="25">
        <v>16.4406770761186</v>
      </c>
      <c r="N3" s="25">
        <v>19.533181286000001</v>
      </c>
    </row>
    <row r="4" spans="1:27">
      <c r="A4" s="6" t="s">
        <v>2</v>
      </c>
      <c r="B4" s="8">
        <f>AC68</f>
        <v>454.03296283613685</v>
      </c>
      <c r="C4" s="7" t="s">
        <v>1</v>
      </c>
      <c r="F4" s="14"/>
      <c r="G4" s="25">
        <v>2</v>
      </c>
      <c r="H4" s="25">
        <v>16.434249165756899</v>
      </c>
      <c r="I4" s="25">
        <v>19.542305421666001</v>
      </c>
      <c r="J4">
        <f>H4/I4</f>
        <v>0.84095754370601083</v>
      </c>
      <c r="L4" s="25">
        <v>2</v>
      </c>
      <c r="M4" s="25">
        <v>16.440801053989698</v>
      </c>
      <c r="N4" s="25">
        <v>19.542305421666001</v>
      </c>
    </row>
    <row r="5" spans="1:27">
      <c r="A5" s="6" t="s">
        <v>0</v>
      </c>
      <c r="B5" s="7">
        <f>(((B1*10^-9)*B21)*1000)/B19</f>
        <v>23933548066078.539</v>
      </c>
      <c r="C5" s="7" t="s">
        <v>45</v>
      </c>
      <c r="G5" s="25">
        <v>1</v>
      </c>
      <c r="H5" s="25">
        <v>16.439563353130001</v>
      </c>
      <c r="I5" s="25">
        <v>19.669395031966001</v>
      </c>
      <c r="J5">
        <f t="shared" ref="J5:J12" si="0">H5/I5</f>
        <v>0.83579405093105341</v>
      </c>
      <c r="L5" s="25">
        <v>1</v>
      </c>
      <c r="M5" s="25">
        <v>16.4425160968547</v>
      </c>
      <c r="N5" s="25">
        <v>19.669395031966001</v>
      </c>
    </row>
    <row r="6" spans="1:27">
      <c r="A6" s="1" t="s">
        <v>3</v>
      </c>
      <c r="B6" s="2">
        <v>250000</v>
      </c>
      <c r="C6" s="2" t="s">
        <v>4</v>
      </c>
      <c r="G6" s="25">
        <v>0.5</v>
      </c>
      <c r="H6" s="25">
        <v>16.453866427569999</v>
      </c>
      <c r="I6" s="25">
        <v>20.0194390861</v>
      </c>
      <c r="J6">
        <f t="shared" si="0"/>
        <v>0.82189447750283529</v>
      </c>
      <c r="L6" s="25">
        <v>0.5</v>
      </c>
      <c r="M6" s="25">
        <v>16.4471283859714</v>
      </c>
      <c r="N6" s="25">
        <v>20.0194390861</v>
      </c>
    </row>
    <row r="7" spans="1:27">
      <c r="A7" s="1" t="s">
        <v>5</v>
      </c>
      <c r="B7" s="2">
        <f>5*10^6</f>
        <v>5000000</v>
      </c>
      <c r="C7" s="2" t="s">
        <v>4</v>
      </c>
      <c r="G7" s="25">
        <v>0</v>
      </c>
      <c r="H7" s="25">
        <v>16.490130316350001</v>
      </c>
      <c r="I7" s="25">
        <v>20.962740412430001</v>
      </c>
      <c r="J7">
        <f t="shared" si="0"/>
        <v>0.78664000946040746</v>
      </c>
      <c r="L7" s="25">
        <v>0</v>
      </c>
      <c r="M7" s="25">
        <v>16.458798027854002</v>
      </c>
      <c r="N7" s="25">
        <v>20.962740412430001</v>
      </c>
    </row>
    <row r="8" spans="1:27">
      <c r="A8" s="1" t="s">
        <v>6</v>
      </c>
      <c r="B8" s="2">
        <v>0.05</v>
      </c>
      <c r="C8" s="2"/>
      <c r="G8" s="25">
        <v>-0.8</v>
      </c>
      <c r="H8" s="25">
        <v>16.560521083245899</v>
      </c>
      <c r="I8" s="25">
        <v>23.059866377643999</v>
      </c>
      <c r="J8">
        <f t="shared" si="0"/>
        <v>0.71815338441427123</v>
      </c>
      <c r="L8" s="25">
        <v>-0.8</v>
      </c>
      <c r="M8" s="25">
        <v>16.4813505716848</v>
      </c>
      <c r="N8" s="25">
        <v>23.059866377643999</v>
      </c>
    </row>
    <row r="9" spans="1:27">
      <c r="A9" s="1" t="s">
        <v>7</v>
      </c>
      <c r="B9" s="2">
        <v>100</v>
      </c>
      <c r="C9" s="2"/>
      <c r="G9" s="25">
        <v>-1.1000000000000001</v>
      </c>
      <c r="H9" s="25">
        <v>16.572973218382401</v>
      </c>
      <c r="I9" s="25">
        <v>23.473449768141499</v>
      </c>
      <c r="J9">
        <f t="shared" si="0"/>
        <v>0.70603057420539339</v>
      </c>
      <c r="L9" s="25">
        <v>-1.1000000000000001</v>
      </c>
      <c r="M9" s="25">
        <v>16.485326575223599</v>
      </c>
      <c r="N9" s="25">
        <v>23.473449768141499</v>
      </c>
    </row>
    <row r="10" spans="1:27">
      <c r="A10" s="6" t="s">
        <v>8</v>
      </c>
      <c r="B10" s="7">
        <f>8.9*10^6</f>
        <v>8900000</v>
      </c>
      <c r="C10" s="7" t="s">
        <v>4</v>
      </c>
      <c r="G10" s="25">
        <v>-2.25</v>
      </c>
      <c r="H10" s="25">
        <v>16.584192404944499</v>
      </c>
      <c r="I10" s="25">
        <v>23.858502217791202</v>
      </c>
      <c r="J10">
        <f t="shared" si="0"/>
        <v>0.69510618284234649</v>
      </c>
      <c r="L10" s="25">
        <v>-2.25</v>
      </c>
      <c r="M10" s="25">
        <v>16.4889054211909</v>
      </c>
      <c r="N10" s="25">
        <v>23.858502217791202</v>
      </c>
    </row>
    <row r="11" spans="1:27">
      <c r="A11" s="6" t="s">
        <v>9</v>
      </c>
      <c r="B11" s="7">
        <f>LN(0.5)/B10</f>
        <v>-7.7881705680892726E-8</v>
      </c>
      <c r="C11" s="7"/>
      <c r="G11" s="25">
        <v>-2.4500000000000002</v>
      </c>
      <c r="H11" s="25">
        <v>16.584426452181901</v>
      </c>
      <c r="I11" s="25">
        <v>23.866664510986201</v>
      </c>
      <c r="J11">
        <f t="shared" si="0"/>
        <v>0.69487826606637171</v>
      </c>
      <c r="L11" s="25">
        <v>-2.4500000000000002</v>
      </c>
      <c r="M11" s="25">
        <v>16.488980045679099</v>
      </c>
      <c r="N11" s="25">
        <v>23.866664510986201</v>
      </c>
    </row>
    <row r="12" spans="1:27">
      <c r="A12" s="6" t="s">
        <v>10</v>
      </c>
      <c r="B12" s="7">
        <v>23.8780227167424</v>
      </c>
      <c r="C12" s="7" t="s">
        <v>1</v>
      </c>
      <c r="D12">
        <f>AP68</f>
        <v>23.88872929430708</v>
      </c>
      <c r="E12" s="32">
        <f>B12-D12</f>
        <v>-1.070657756467952E-2</v>
      </c>
      <c r="G12" s="25">
        <v>-3.5</v>
      </c>
      <c r="H12" s="25">
        <v>16.584733075100601</v>
      </c>
      <c r="I12" s="25">
        <v>23.877365995687398</v>
      </c>
      <c r="J12">
        <f t="shared" si="0"/>
        <v>0.69457967340685933</v>
      </c>
      <c r="L12" s="25">
        <v>-3.5</v>
      </c>
      <c r="M12" s="25">
        <v>16.4890778083013</v>
      </c>
      <c r="N12" s="25">
        <v>23.877365995687398</v>
      </c>
    </row>
    <row r="13" spans="1:27">
      <c r="A13" s="6" t="s">
        <v>114</v>
      </c>
      <c r="B13" s="7">
        <v>23.8780227167424</v>
      </c>
      <c r="C13" s="7" t="s">
        <v>1</v>
      </c>
      <c r="D13">
        <f>AP448</f>
        <v>23.88872929430708</v>
      </c>
      <c r="E13" s="32">
        <f>B13-D13</f>
        <v>-1.070657756467952E-2</v>
      </c>
    </row>
    <row r="14" spans="1:27">
      <c r="A14" s="6" t="s">
        <v>11</v>
      </c>
      <c r="B14" s="7">
        <f>B9*B12</f>
        <v>2387.8022716742398</v>
      </c>
      <c r="C14" s="7" t="s">
        <v>1</v>
      </c>
    </row>
    <row r="15" spans="1:27">
      <c r="A15" s="6" t="s">
        <v>12</v>
      </c>
      <c r="B15" s="7">
        <v>20.6916229600596</v>
      </c>
      <c r="C15" s="7" t="s">
        <v>1</v>
      </c>
    </row>
    <row r="16" spans="1:27">
      <c r="A16" s="6" t="s">
        <v>13</v>
      </c>
      <c r="B16" s="7">
        <f>B15*0.322542547138323</f>
        <v>6.6739287739634294</v>
      </c>
      <c r="C16" s="7" t="s">
        <v>1</v>
      </c>
      <c r="D16" s="30">
        <f>BM68</f>
        <v>6.6355190936186048</v>
      </c>
      <c r="E16" s="32">
        <f>B16-D16</f>
        <v>3.8409680344824615E-2</v>
      </c>
    </row>
    <row r="17" spans="1:78">
      <c r="A17" s="6" t="s">
        <v>115</v>
      </c>
      <c r="B17" s="31">
        <v>20.6916229600596</v>
      </c>
      <c r="C17" s="7" t="s">
        <v>1</v>
      </c>
      <c r="D17" s="30">
        <f>BM448</f>
        <v>20.691622960059565</v>
      </c>
      <c r="E17" s="35">
        <f>B17-D17</f>
        <v>3.5527136788005009E-14</v>
      </c>
      <c r="G17" s="27"/>
    </row>
    <row r="18" spans="1:78">
      <c r="A18" s="6" t="s">
        <v>111</v>
      </c>
      <c r="B18" s="7"/>
      <c r="C18" s="7"/>
    </row>
    <row r="19" spans="1:78">
      <c r="A19" s="6" t="s">
        <v>61</v>
      </c>
      <c r="B19" s="7">
        <v>178.49</v>
      </c>
      <c r="C19" s="7" t="s">
        <v>15</v>
      </c>
    </row>
    <row r="20" spans="1:78">
      <c r="A20" s="6" t="s">
        <v>14</v>
      </c>
      <c r="B20" s="7">
        <f>183.84</f>
        <v>183.84</v>
      </c>
      <c r="C20" s="7" t="s">
        <v>15</v>
      </c>
    </row>
    <row r="21" spans="1:78">
      <c r="A21" s="6" t="s">
        <v>16</v>
      </c>
      <c r="B21" s="7">
        <f>2.59076*10^20</f>
        <v>2.59076E+20</v>
      </c>
      <c r="C21" s="7" t="s">
        <v>17</v>
      </c>
    </row>
    <row r="22" spans="1:78">
      <c r="A22" s="6" t="s">
        <v>107</v>
      </c>
      <c r="B22" s="7">
        <f>262.7*1000</f>
        <v>262700</v>
      </c>
      <c r="C22" s="7"/>
    </row>
    <row r="23" spans="1:78">
      <c r="A23" s="6" t="s">
        <v>108</v>
      </c>
      <c r="B23" s="7">
        <f>113*1000</f>
        <v>113000</v>
      </c>
      <c r="C23" s="7"/>
      <c r="D23">
        <f>B22-B23</f>
        <v>149700</v>
      </c>
    </row>
    <row r="24" spans="1:78">
      <c r="A24" s="6" t="s">
        <v>110</v>
      </c>
      <c r="B24" s="7">
        <f>(4/3)*PI()*(B22^3)</f>
        <v>7.5939691350678496E+16</v>
      </c>
      <c r="C24" s="7"/>
    </row>
    <row r="25" spans="1:78">
      <c r="A25" s="6" t="s">
        <v>109</v>
      </c>
      <c r="B25" s="7">
        <f>(4/3)*PI()*(B23^3)</f>
        <v>6043992820115669</v>
      </c>
      <c r="C25" s="7"/>
    </row>
    <row r="26" spans="1:78">
      <c r="A26" s="6" t="s">
        <v>18</v>
      </c>
      <c r="B26" s="7">
        <f>B25*B30</f>
        <v>4.714314399690222E+19</v>
      </c>
      <c r="C26" s="7" t="s">
        <v>17</v>
      </c>
    </row>
    <row r="27" spans="1:78">
      <c r="A27" s="6" t="s">
        <v>24</v>
      </c>
      <c r="B27" s="7">
        <f>B21-B26</f>
        <v>2.1193285600309779E+20</v>
      </c>
      <c r="C27" s="7" t="s">
        <v>17</v>
      </c>
    </row>
    <row r="28" spans="1:78" s="3" customFormat="1">
      <c r="A28" s="6" t="s">
        <v>19</v>
      </c>
      <c r="B28" s="7">
        <v>0.86655512499999998</v>
      </c>
      <c r="C28" s="7"/>
      <c r="E28" s="33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BM28" s="28"/>
      <c r="BU28" s="28"/>
      <c r="BV28" s="28"/>
      <c r="BW28" s="28"/>
      <c r="BX28" s="28"/>
      <c r="BY28" s="28"/>
      <c r="BZ28" s="28"/>
    </row>
    <row r="29" spans="1:78" s="3" customFormat="1">
      <c r="A29" s="6" t="s">
        <v>69</v>
      </c>
      <c r="B29" s="7">
        <v>0.25</v>
      </c>
      <c r="C29" s="7" t="s">
        <v>70</v>
      </c>
      <c r="E29" s="33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BM29" s="28"/>
      <c r="BU29" s="28"/>
      <c r="BV29" s="28"/>
      <c r="BW29" s="28"/>
      <c r="BX29" s="28"/>
      <c r="BY29" s="28"/>
      <c r="BZ29" s="28"/>
    </row>
    <row r="30" spans="1:78" s="3" customFormat="1">
      <c r="A30" s="6" t="s">
        <v>71</v>
      </c>
      <c r="B30" s="7">
        <v>7800</v>
      </c>
      <c r="C30" s="7" t="s">
        <v>72</v>
      </c>
      <c r="E30" s="33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BM30" s="28"/>
      <c r="BU30" s="28"/>
      <c r="BV30" s="28"/>
      <c r="BW30" s="28"/>
      <c r="BX30" s="28"/>
      <c r="BY30" s="28"/>
      <c r="BZ30" s="28"/>
    </row>
    <row r="31" spans="1:78" s="3" customFormat="1">
      <c r="A31" s="6" t="s">
        <v>73</v>
      </c>
      <c r="B31" s="7">
        <v>3750</v>
      </c>
      <c r="C31" s="7" t="s">
        <v>72</v>
      </c>
      <c r="E31" s="33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BM31" s="28"/>
      <c r="BU31" s="28"/>
      <c r="BV31" s="28"/>
      <c r="BW31" s="28"/>
      <c r="BX31" s="28"/>
      <c r="BY31" s="28"/>
      <c r="BZ31" s="28"/>
    </row>
    <row r="32" spans="1:78" s="3" customFormat="1">
      <c r="A32" s="6" t="s">
        <v>84</v>
      </c>
      <c r="B32" s="7">
        <f>6*10^-5</f>
        <v>6.0000000000000008E-5</v>
      </c>
      <c r="C32" s="7"/>
      <c r="E32" s="33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BM32" s="28"/>
      <c r="BU32" s="28"/>
      <c r="BV32" s="28"/>
      <c r="BW32" s="28"/>
      <c r="BX32" s="28"/>
      <c r="BY32" s="28"/>
      <c r="BZ32" s="28"/>
    </row>
    <row r="33" spans="1:139" s="3" customFormat="1">
      <c r="A33" s="6" t="s">
        <v>85</v>
      </c>
      <c r="B33" s="7">
        <f>10^3</f>
        <v>1000</v>
      </c>
      <c r="C33" s="7"/>
      <c r="E33" s="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BM33" s="28"/>
      <c r="BU33" s="28"/>
      <c r="BV33" s="28"/>
      <c r="BW33" s="28"/>
      <c r="BX33" s="28"/>
      <c r="BY33" s="28"/>
      <c r="BZ33" s="28"/>
    </row>
    <row r="34" spans="1:139" s="3" customFormat="1">
      <c r="A34" s="6" t="s">
        <v>76</v>
      </c>
      <c r="B34" s="7">
        <f>B22</f>
        <v>262700</v>
      </c>
      <c r="C34" s="7"/>
      <c r="E34" s="33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BM34" s="28"/>
      <c r="BU34" s="28"/>
      <c r="BV34" s="28"/>
      <c r="BW34" s="28"/>
      <c r="BX34" s="28"/>
      <c r="BY34" s="28"/>
      <c r="BZ34" s="28"/>
    </row>
    <row r="35" spans="1:139" s="3" customFormat="1">
      <c r="A35" s="6" t="s">
        <v>80</v>
      </c>
      <c r="B35" s="7">
        <v>0</v>
      </c>
      <c r="C35" s="7" t="s">
        <v>81</v>
      </c>
      <c r="E35" s="33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BM35" s="28"/>
      <c r="BU35" s="28"/>
      <c r="BV35" s="28"/>
      <c r="BW35" s="28"/>
      <c r="BX35" s="28"/>
      <c r="BY35" s="28"/>
      <c r="BZ35" s="28"/>
    </row>
    <row r="36" spans="1:139" s="3" customFormat="1">
      <c r="A36" s="6" t="s">
        <v>82</v>
      </c>
      <c r="B36" s="7">
        <v>2000</v>
      </c>
      <c r="C36" s="7" t="s">
        <v>83</v>
      </c>
      <c r="E36" s="33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BM36" s="28"/>
      <c r="BU36" s="28"/>
      <c r="BV36" s="28"/>
      <c r="BW36" s="28"/>
      <c r="BX36" s="28"/>
      <c r="BY36" s="28"/>
      <c r="BZ36" s="28"/>
    </row>
    <row r="37" spans="1:139" s="3" customFormat="1">
      <c r="A37" s="1" t="s">
        <v>86</v>
      </c>
      <c r="B37" s="2">
        <v>-2.4500000000000002</v>
      </c>
      <c r="C37" s="2" t="s">
        <v>87</v>
      </c>
      <c r="E37" s="33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BM37" s="28"/>
      <c r="BU37" s="28"/>
      <c r="BV37" s="28"/>
      <c r="BW37" s="28"/>
      <c r="BX37" s="28"/>
      <c r="BY37" s="28"/>
      <c r="BZ37" s="28"/>
    </row>
    <row r="38" spans="1:139" s="3" customFormat="1">
      <c r="A38" s="6" t="s">
        <v>88</v>
      </c>
      <c r="B38" s="7">
        <v>2.6</v>
      </c>
      <c r="C38" s="7"/>
      <c r="E38" s="33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BM38" s="28"/>
      <c r="BU38" s="28"/>
      <c r="BV38" s="28"/>
      <c r="BW38" s="28"/>
      <c r="BX38" s="28"/>
      <c r="BY38" s="28"/>
      <c r="BZ38" s="28"/>
    </row>
    <row r="39" spans="1:139" s="3" customFormat="1">
      <c r="A39" s="6" t="s">
        <v>89</v>
      </c>
      <c r="B39" s="7">
        <v>1.1100000000000001</v>
      </c>
      <c r="C39" s="7"/>
      <c r="E39" s="33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BM39" s="28"/>
      <c r="BU39" s="28"/>
      <c r="BV39" s="28"/>
      <c r="BW39" s="28"/>
      <c r="BX39" s="28"/>
      <c r="BY39" s="28"/>
      <c r="BZ39" s="28"/>
    </row>
    <row r="40" spans="1:139" s="3" customFormat="1">
      <c r="A40" s="6" t="s">
        <v>90</v>
      </c>
      <c r="B40" s="7">
        <v>-1.18</v>
      </c>
      <c r="C40" s="7"/>
      <c r="E40" s="33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BM40" s="28"/>
      <c r="BU40" s="28"/>
      <c r="BV40" s="28"/>
      <c r="BW40" s="28"/>
      <c r="BX40" s="28"/>
      <c r="BY40" s="28"/>
      <c r="BZ40" s="28"/>
    </row>
    <row r="41" spans="1:139" s="3" customFormat="1">
      <c r="A41" s="6" t="s">
        <v>91</v>
      </c>
      <c r="B41" s="7">
        <v>-0.85</v>
      </c>
      <c r="C41" s="7"/>
      <c r="E41" s="33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BM41" s="28"/>
      <c r="BU41" s="28"/>
      <c r="BV41" s="28"/>
      <c r="BW41" s="28"/>
      <c r="BX41" s="28"/>
      <c r="BY41" s="28"/>
      <c r="BZ41" s="28"/>
    </row>
    <row r="42" spans="1:139" s="3" customFormat="1">
      <c r="A42" s="6" t="s">
        <v>92</v>
      </c>
      <c r="B42" s="7">
        <v>1680</v>
      </c>
      <c r="C42" s="7"/>
      <c r="E42" s="33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BM42" s="28"/>
      <c r="BU42" s="28"/>
      <c r="BV42" s="28"/>
      <c r="BW42" s="28"/>
      <c r="BX42" s="28"/>
      <c r="BY42" s="28"/>
      <c r="BZ42" s="28"/>
    </row>
    <row r="43" spans="1:139" s="3" customFormat="1">
      <c r="A43" s="6" t="s">
        <v>93</v>
      </c>
      <c r="B43" s="7">
        <v>487</v>
      </c>
      <c r="C43" s="7"/>
      <c r="E43" s="3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BM43" s="28"/>
      <c r="BU43" s="28"/>
      <c r="BV43" s="28"/>
      <c r="BW43" s="28"/>
      <c r="BX43" s="28"/>
      <c r="BY43" s="28"/>
      <c r="BZ43" s="28"/>
    </row>
    <row r="44" spans="1:139" s="3" customFormat="1">
      <c r="A44" s="6"/>
      <c r="B44" s="7"/>
      <c r="C44" s="7"/>
      <c r="E44" s="33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BM44" s="28"/>
      <c r="BU44" s="28"/>
      <c r="BV44" s="28"/>
      <c r="BW44" s="28"/>
      <c r="BX44" s="28"/>
      <c r="BY44" s="28"/>
      <c r="BZ44" s="28"/>
    </row>
    <row r="45" spans="1:139" s="3" customFormat="1">
      <c r="A45" s="6"/>
      <c r="B45" s="7"/>
      <c r="C45" s="7"/>
      <c r="E45" s="33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BM45" s="28"/>
      <c r="BU45" s="28"/>
      <c r="BV45" s="28"/>
      <c r="BW45" s="28"/>
      <c r="BX45" s="28"/>
      <c r="BY45" s="28"/>
      <c r="BZ45" s="28"/>
    </row>
    <row r="46" spans="1:139" s="3" customFormat="1">
      <c r="A46" s="6"/>
      <c r="B46" s="7"/>
      <c r="C46" s="7"/>
      <c r="E46" s="33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 s="3" t="s">
        <v>63</v>
      </c>
      <c r="AF46" s="3" t="s">
        <v>64</v>
      </c>
      <c r="AT46" s="3" t="s">
        <v>30</v>
      </c>
      <c r="AV46" s="3" t="s">
        <v>31</v>
      </c>
      <c r="BM46" s="28"/>
      <c r="BQ46" s="3" t="s">
        <v>57</v>
      </c>
      <c r="BU46" s="28" t="s">
        <v>36</v>
      </c>
      <c r="BV46" s="28"/>
      <c r="BW46" s="28"/>
      <c r="BX46" s="28"/>
      <c r="BY46" s="28"/>
      <c r="BZ46" s="28"/>
      <c r="CG46" s="3" t="s">
        <v>64</v>
      </c>
    </row>
    <row r="47" spans="1:139" s="3" customFormat="1">
      <c r="E47" s="33"/>
      <c r="F47" s="3" t="s">
        <v>20</v>
      </c>
      <c r="G47" s="3" t="s">
        <v>21</v>
      </c>
      <c r="H47" s="3" t="s">
        <v>22</v>
      </c>
      <c r="I47" s="3" t="s">
        <v>23</v>
      </c>
      <c r="J47" s="3" t="s">
        <v>33</v>
      </c>
      <c r="K47" s="3" t="s">
        <v>35</v>
      </c>
      <c r="L47" s="3" t="s">
        <v>74</v>
      </c>
      <c r="M47" s="3" t="s">
        <v>75</v>
      </c>
      <c r="N47" s="3" t="s">
        <v>75</v>
      </c>
      <c r="O47" s="3" t="s">
        <v>68</v>
      </c>
      <c r="P47" s="3" t="s">
        <v>77</v>
      </c>
      <c r="Q47" s="3" t="s">
        <v>78</v>
      </c>
      <c r="R47" s="3" t="s">
        <v>79</v>
      </c>
      <c r="S47" s="3" t="s">
        <v>94</v>
      </c>
      <c r="T47" s="3" t="s">
        <v>7</v>
      </c>
      <c r="V47" s="3" t="s">
        <v>27</v>
      </c>
      <c r="W47" s="3" t="s">
        <v>43</v>
      </c>
      <c r="X47" s="3" t="s">
        <v>28</v>
      </c>
      <c r="Y47" s="3" t="s">
        <v>62</v>
      </c>
      <c r="Z47" s="3" t="s">
        <v>29</v>
      </c>
      <c r="AA47" s="3" t="s">
        <v>25</v>
      </c>
      <c r="AB47" s="3" t="s">
        <v>26</v>
      </c>
      <c r="AC47" s="3" t="s">
        <v>32</v>
      </c>
      <c r="AD47" s="3" t="s">
        <v>34</v>
      </c>
      <c r="AF47" s="3" t="s">
        <v>29</v>
      </c>
      <c r="AG47" s="3" t="s">
        <v>32</v>
      </c>
      <c r="AH47" s="3" t="s">
        <v>46</v>
      </c>
      <c r="AI47" s="3" t="s">
        <v>47</v>
      </c>
      <c r="AJ47" s="3" t="s">
        <v>113</v>
      </c>
      <c r="AK47" s="3" t="s">
        <v>49</v>
      </c>
      <c r="AL47" s="3" t="s">
        <v>54</v>
      </c>
      <c r="AM47" s="3" t="s">
        <v>65</v>
      </c>
      <c r="AN47" s="3" t="s">
        <v>52</v>
      </c>
      <c r="AO47" s="3" t="s">
        <v>50</v>
      </c>
      <c r="AP47" s="3" t="s">
        <v>55</v>
      </c>
      <c r="AQ47" s="3" t="s">
        <v>56</v>
      </c>
      <c r="AR47" s="3" t="s">
        <v>34</v>
      </c>
      <c r="AT47" s="3" t="s">
        <v>44</v>
      </c>
      <c r="AV47" s="3" t="s">
        <v>29</v>
      </c>
      <c r="AW47" s="3" t="s">
        <v>32</v>
      </c>
      <c r="AX47" s="3" t="s">
        <v>46</v>
      </c>
      <c r="AY47" s="3" t="s">
        <v>47</v>
      </c>
      <c r="AZ47" s="3" t="s">
        <v>48</v>
      </c>
      <c r="BA47" s="3" t="s">
        <v>49</v>
      </c>
      <c r="BB47" s="3" t="s">
        <v>54</v>
      </c>
      <c r="BC47" s="3" t="s">
        <v>53</v>
      </c>
      <c r="BD47" s="3" t="s">
        <v>102</v>
      </c>
      <c r="BE47" s="3" t="s">
        <v>100</v>
      </c>
      <c r="BF47" s="3" t="s">
        <v>101</v>
      </c>
      <c r="BG47" s="3" t="s">
        <v>52</v>
      </c>
      <c r="BH47" s="3" t="s">
        <v>51</v>
      </c>
      <c r="BI47" s="3" t="s">
        <v>67</v>
      </c>
      <c r="BJ47" s="3" t="s">
        <v>97</v>
      </c>
      <c r="BK47" s="3" t="s">
        <v>98</v>
      </c>
      <c r="BL47" s="3" t="s">
        <v>99</v>
      </c>
      <c r="BM47" s="28" t="s">
        <v>55</v>
      </c>
      <c r="BN47" s="3" t="s">
        <v>56</v>
      </c>
      <c r="BO47" s="3" t="s">
        <v>34</v>
      </c>
      <c r="BQ47" s="3" t="s">
        <v>58</v>
      </c>
      <c r="BR47" s="3" t="s">
        <v>59</v>
      </c>
      <c r="BS47" s="3" t="s">
        <v>60</v>
      </c>
      <c r="BU47" s="28" t="s">
        <v>37</v>
      </c>
      <c r="BV47" s="28" t="s">
        <v>38</v>
      </c>
      <c r="BW47" s="28" t="s">
        <v>39</v>
      </c>
      <c r="BX47" s="28" t="s">
        <v>40</v>
      </c>
      <c r="BY47" s="28" t="s">
        <v>41</v>
      </c>
      <c r="BZ47" s="28" t="s">
        <v>42</v>
      </c>
      <c r="CG47" s="3" t="s">
        <v>29</v>
      </c>
      <c r="CH47" s="3" t="s">
        <v>32</v>
      </c>
      <c r="CI47" s="3" t="s">
        <v>103</v>
      </c>
      <c r="CJ47" s="3" t="s">
        <v>104</v>
      </c>
      <c r="CK47" s="3" t="s">
        <v>106</v>
      </c>
      <c r="CL47" s="3" t="s">
        <v>105</v>
      </c>
    </row>
    <row r="48" spans="1:139" s="17" customFormat="1">
      <c r="A48" s="16"/>
      <c r="B48" s="16"/>
      <c r="C48" s="16"/>
      <c r="E48" s="34"/>
      <c r="F48" s="17">
        <v>0</v>
      </c>
      <c r="G48" s="17">
        <v>0</v>
      </c>
      <c r="H48" s="17">
        <v>0</v>
      </c>
      <c r="I48" s="17">
        <f>H48</f>
        <v>0</v>
      </c>
      <c r="J48" s="17">
        <f t="shared" ref="J48:J68" si="1">$B$21-I48</f>
        <v>2.59076E+20</v>
      </c>
      <c r="K48" s="17">
        <f t="shared" ref="K48:K68" si="2">J48+I48</f>
        <v>2.59076E+20</v>
      </c>
      <c r="L48" s="17">
        <f t="shared" ref="L48:L68" si="3">I48/$B$30</f>
        <v>0</v>
      </c>
      <c r="M48" s="17">
        <f>((3*L48)/(4*PI()))^(1/3)</f>
        <v>0</v>
      </c>
      <c r="N48" s="17">
        <f>M48/1000</f>
        <v>0</v>
      </c>
      <c r="O48" s="17">
        <f>$B$34-M48</f>
        <v>262700</v>
      </c>
      <c r="P48" s="17">
        <f>O48/1000</f>
        <v>262.7</v>
      </c>
      <c r="Q48" s="17">
        <f t="shared" ref="Q48:Q68" si="4">$B$35+(($B$31*$B$29*O48)*(10^-9))</f>
        <v>0.24628125000000001</v>
      </c>
      <c r="R48" s="17">
        <f>$B$36+(($B$32*$B$29*$B$36*O48)/$B$33)</f>
        <v>2007.8810000000001</v>
      </c>
      <c r="S48" s="17">
        <f>$B$39+($B$40*$B$37)+($B$41*$B$38)+($B$42*(1/R48))+($B$43*(Q48/R48))</f>
        <v>2.6874370740845701</v>
      </c>
      <c r="T48" s="17">
        <f>10^S48</f>
        <v>486.89697244476838</v>
      </c>
      <c r="V48" s="17">
        <f t="shared" ref="V48:V67" si="5">V49*G48</f>
        <v>0</v>
      </c>
      <c r="W48" s="17">
        <f>V48</f>
        <v>0</v>
      </c>
      <c r="X48" s="17">
        <f>(X49+V49)-V48</f>
        <v>117629043879735</v>
      </c>
      <c r="Y48" s="17">
        <f>X48</f>
        <v>117629043879735</v>
      </c>
      <c r="Z48" s="17">
        <f>V48+X48</f>
        <v>117629043879735</v>
      </c>
      <c r="AA48" s="17" t="e">
        <f t="shared" ref="AA48:AA111" si="6">(V48/I48)*10^9</f>
        <v>#DIV/0!</v>
      </c>
      <c r="AB48" s="17">
        <f t="shared" ref="AB48:AB111" si="7">(X48/J48)*10^9</f>
        <v>454.03296283613685</v>
      </c>
      <c r="AC48" s="17">
        <f t="shared" ref="AC48:AC68" si="8">((X48+V48)/$B$21)*10^9</f>
        <v>454.03296283613685</v>
      </c>
      <c r="AD48" s="17" t="e">
        <f>AA48/AB48</f>
        <v>#DIV/0!</v>
      </c>
      <c r="AF48" s="18">
        <f>$B$3</f>
        <v>6186052472698.709</v>
      </c>
      <c r="AG48" s="17">
        <f t="shared" ref="AG48:AG68" si="9">(AF48/$B$21)*10^9</f>
        <v>23.877365995687402</v>
      </c>
      <c r="AH48" s="17">
        <v>0</v>
      </c>
      <c r="AI48" s="17">
        <v>0</v>
      </c>
      <c r="AJ48" s="17">
        <f>AG48/(T48+1)</f>
        <v>4.893936085735888E-2</v>
      </c>
      <c r="AK48" s="17">
        <f>AG48-AJ48</f>
        <v>23.828426634830045</v>
      </c>
      <c r="AL48" s="19">
        <f t="shared" ref="AL48:AL111" si="10">(AK48*10^-9)*H48</f>
        <v>0</v>
      </c>
      <c r="AM48" s="20">
        <f>AF48-AL48</f>
        <v>6186052472698.709</v>
      </c>
      <c r="AN48" s="19">
        <f>SUM($AL$48:AL48)</f>
        <v>0</v>
      </c>
      <c r="AO48" s="20">
        <f t="shared" ref="AO48:AO111" si="11">AN48+AM48</f>
        <v>6186052472698.709</v>
      </c>
      <c r="AP48" s="17">
        <f t="shared" ref="AP48:AP111" si="12">(AM48/J48)*10^9</f>
        <v>23.877365995687402</v>
      </c>
      <c r="AQ48" s="17" t="e">
        <f t="shared" ref="AQ48:AQ111" si="13">(AN48/I48)*10^9</f>
        <v>#DIV/0!</v>
      </c>
      <c r="AR48" s="17" t="e">
        <f>AQ48/AP48</f>
        <v>#DIV/0!</v>
      </c>
      <c r="AT48" s="17">
        <f>B5</f>
        <v>23933548066078.539</v>
      </c>
      <c r="AU48" s="20"/>
      <c r="AV48" s="17">
        <f t="shared" ref="AV48:AV111" si="14">($AT$48-AT48)*($B$20/1000)</f>
        <v>0</v>
      </c>
      <c r="AW48" s="21">
        <f t="shared" ref="AW48:AW68" si="15">(AV48/$B$21)*10^9</f>
        <v>0</v>
      </c>
      <c r="AX48" s="17">
        <f>AV48</f>
        <v>0</v>
      </c>
      <c r="AY48" s="20">
        <f>(AX48/$B$21)*10^9</f>
        <v>0</v>
      </c>
      <c r="AZ48" s="20">
        <f t="shared" ref="AZ48:AZ111" si="16">AY48/(T48+1)</f>
        <v>0</v>
      </c>
      <c r="BA48" s="21">
        <f>AY48-AZ48</f>
        <v>0</v>
      </c>
      <c r="BB48" s="20">
        <f t="shared" ref="BB48:BB111" si="17">(BA48*10^-9)*H48</f>
        <v>0</v>
      </c>
      <c r="BC48" s="20">
        <f t="shared" ref="BC48:BC68" si="18">AX48-BB48</f>
        <v>0</v>
      </c>
      <c r="BD48" s="20">
        <f t="shared" ref="BD48:BD68" si="19">AX48/$B$20</f>
        <v>0</v>
      </c>
      <c r="BE48" s="20">
        <f>BC48/$B$20</f>
        <v>0</v>
      </c>
      <c r="BF48" s="20">
        <f t="shared" ref="BF48:BF68" si="20">BB48/$B$20</f>
        <v>0</v>
      </c>
      <c r="BG48" s="20">
        <f>SUM($BB$48:BB48)</f>
        <v>0</v>
      </c>
      <c r="BH48" s="20">
        <f>SUM($BC$48:BC48)</f>
        <v>0</v>
      </c>
      <c r="BI48" s="20">
        <f t="shared" ref="BI48:BI68" si="21">BG48+BH48</f>
        <v>0</v>
      </c>
      <c r="BJ48" s="20">
        <f t="shared" ref="BJ48:BJ68" si="22">AV48/$B$20</f>
        <v>0</v>
      </c>
      <c r="BK48" s="20">
        <f>BG48/$B$20</f>
        <v>0</v>
      </c>
      <c r="BL48" s="20">
        <f>BH48/$B$20</f>
        <v>0</v>
      </c>
      <c r="BM48" s="29">
        <f t="shared" ref="BM48:BM111" si="23">(BH48/J48)*10^9</f>
        <v>0</v>
      </c>
      <c r="BN48" s="17" t="e">
        <f t="shared" ref="BN48:BN111" si="24">(BG48/I48)*10^9</f>
        <v>#DIV/0!</v>
      </c>
      <c r="BO48" s="17" t="e">
        <f>BN48/BM48</f>
        <v>#DIV/0!</v>
      </c>
      <c r="BQ48" s="21">
        <f t="shared" ref="BQ48:BQ68" si="25">(((BM48/AP48)/$B$28)-1)*10^4</f>
        <v>-10000</v>
      </c>
      <c r="BR48" s="21" t="e">
        <f t="shared" ref="BR48:BR68" si="26">(((BN48/AQ48)/$B$28)-1)*10^4</f>
        <v>#DIV/0!</v>
      </c>
      <c r="BS48" s="21">
        <f t="shared" ref="BS48:BS111" si="27">(((AW48/AG48)/$B$28)-1)*10^4</f>
        <v>-10000</v>
      </c>
      <c r="BU48" s="29">
        <f t="shared" ref="BU48:BU68" si="28">BM48/AP48</f>
        <v>0</v>
      </c>
      <c r="BV48" s="29" t="e">
        <f t="shared" ref="BV48:BV68" si="29">BN48/AQ48</f>
        <v>#DIV/0!</v>
      </c>
      <c r="BW48" s="29">
        <f t="shared" ref="BW48:BW111" si="30">BH48/AM48</f>
        <v>0</v>
      </c>
      <c r="BX48" s="29" t="e">
        <f t="shared" ref="BX48:BX111" si="31">BG48/AN48</f>
        <v>#DIV/0!</v>
      </c>
      <c r="BY48" s="29" t="e">
        <f>BN48/BM48</f>
        <v>#DIV/0!</v>
      </c>
      <c r="BZ48" s="29" t="e">
        <f t="shared" ref="BZ48:BZ68" si="32">AQ48/AP48</f>
        <v>#DIV/0!</v>
      </c>
      <c r="CG48" s="17">
        <f>$B$3</f>
        <v>6186052472698.709</v>
      </c>
      <c r="CH48" s="17">
        <f t="shared" ref="CH48:CH68" si="33">(CG48/$B$21)*10^9</f>
        <v>23.877365995687402</v>
      </c>
      <c r="CI48" s="17">
        <f>CG48</f>
        <v>6186052472698.709</v>
      </c>
      <c r="CJ48" s="17">
        <f>(CI48/J48)*10^9</f>
        <v>23.877365995687402</v>
      </c>
      <c r="CK48" s="17">
        <v>0</v>
      </c>
      <c r="CL48" s="17">
        <v>0</v>
      </c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</row>
    <row r="49" spans="1:139" s="17" customFormat="1">
      <c r="A49" s="16"/>
      <c r="E49" s="34"/>
      <c r="F49" s="17">
        <f t="shared" ref="F49:F112" si="34">F48+$B$6</f>
        <v>250000</v>
      </c>
      <c r="G49" s="17">
        <f>G48+$B$8</f>
        <v>0.05</v>
      </c>
      <c r="H49" s="17">
        <f t="shared" ref="H49:H68" si="35">$B$8*$B$26</f>
        <v>2.3571571998451113E+18</v>
      </c>
      <c r="I49" s="17">
        <f>I48+H49</f>
        <v>2.3571571998451113E+18</v>
      </c>
      <c r="J49" s="17">
        <f t="shared" si="1"/>
        <v>2.567188428001549E+20</v>
      </c>
      <c r="K49" s="17">
        <f t="shared" si="2"/>
        <v>2.59076E+20</v>
      </c>
      <c r="L49" s="17">
        <f t="shared" si="3"/>
        <v>302199641005783.5</v>
      </c>
      <c r="M49" s="17">
        <f t="shared" ref="M49:M68" si="36">((3*L49)/(4*PI()))^(1/3)</f>
        <v>41629.555934636381</v>
      </c>
      <c r="N49" s="17">
        <f t="shared" ref="N49:N68" si="37">M49/1000</f>
        <v>41.629555934636379</v>
      </c>
      <c r="O49" s="17">
        <f>$B$34-M49</f>
        <v>221070.44406536361</v>
      </c>
      <c r="P49" s="17">
        <f>O49/1000</f>
        <v>221.0704440653636</v>
      </c>
      <c r="Q49" s="17">
        <f>$B$35+(($B$31*$B$29*O49)*(10^-9))</f>
        <v>0.20725354131127838</v>
      </c>
      <c r="R49" s="17">
        <f t="shared" ref="R49:R68" si="38">$B$36+(($B$32*$B$29*$B$36*O49)/$B$33)</f>
        <v>2006.632113321961</v>
      </c>
      <c r="S49" s="17">
        <f t="shared" ref="S49:S68" si="39">$B$39+($B$40*$B$37)+($B$41*$B$38)+($B$42*(1/R49))+($B$43*(Q49/R49))</f>
        <v>2.6785231602220678</v>
      </c>
      <c r="T49" s="17">
        <f t="shared" ref="T49:T68" si="40">10^S49</f>
        <v>477.00525135925278</v>
      </c>
      <c r="V49" s="17">
        <f t="shared" si="5"/>
        <v>2611810.1607026737</v>
      </c>
      <c r="W49" s="17">
        <f>V49-V48</f>
        <v>2611810.1607026737</v>
      </c>
      <c r="X49" s="17">
        <f t="shared" ref="X49:X65" si="41">(X50+V50)-V49</f>
        <v>117629041267924.84</v>
      </c>
      <c r="Y49" s="17">
        <f>X48-X49</f>
        <v>2611810.15625</v>
      </c>
      <c r="Z49" s="17">
        <f t="shared" ref="Z49:Z68" si="42">V49+X49</f>
        <v>117629043879735</v>
      </c>
      <c r="AA49" s="17">
        <f t="shared" si="6"/>
        <v>1.1080339320917144E-3</v>
      </c>
      <c r="AB49" s="17">
        <f t="shared" si="7"/>
        <v>458.20182104628071</v>
      </c>
      <c r="AC49" s="17">
        <f t="shared" si="8"/>
        <v>454.03296283613685</v>
      </c>
      <c r="AD49" s="17">
        <f t="shared" ref="AD49:AD68" si="43">AA49/AB49</f>
        <v>2.4182224539430569E-6</v>
      </c>
      <c r="AF49" s="18">
        <f t="shared" ref="AF49:AF112" si="44">$B$3</f>
        <v>6186052472698.709</v>
      </c>
      <c r="AG49" s="17">
        <f t="shared" si="9"/>
        <v>23.877365995687402</v>
      </c>
      <c r="AH49" s="17">
        <f>AF49-AF48</f>
        <v>0</v>
      </c>
      <c r="AI49" s="17">
        <v>0</v>
      </c>
      <c r="AJ49" s="17">
        <f t="shared" ref="AJ49:AJ68" si="45">AG49/(T49+1)</f>
        <v>4.9952099747418821E-2</v>
      </c>
      <c r="AK49" s="17">
        <f>AG49-AJ49</f>
        <v>23.827413895939983</v>
      </c>
      <c r="AL49" s="19">
        <f t="shared" si="10"/>
        <v>56164960218.504395</v>
      </c>
      <c r="AM49" s="20">
        <f>AM48-AL49</f>
        <v>6129887512480.2051</v>
      </c>
      <c r="AN49" s="19">
        <f>SUM($AL$48:AL49)</f>
        <v>56164960218.504395</v>
      </c>
      <c r="AO49" s="20">
        <f t="shared" si="11"/>
        <v>6186052472698.709</v>
      </c>
      <c r="AP49" s="17">
        <f t="shared" si="12"/>
        <v>23.877824649015231</v>
      </c>
      <c r="AQ49" s="17">
        <f t="shared" si="13"/>
        <v>23.827413895939987</v>
      </c>
      <c r="AR49" s="17">
        <f t="shared" ref="AR49:AR68" si="46">AQ49/AP49</f>
        <v>0.99788880462034368</v>
      </c>
      <c r="AT49" s="17">
        <f t="shared" ref="AT49:AT112" si="47">((AT48)*EXP((F49-F48)*$B$11))</f>
        <v>23472058953411.195</v>
      </c>
      <c r="AU49" s="20"/>
      <c r="AV49" s="17">
        <f t="shared" si="14"/>
        <v>84840158472.764481</v>
      </c>
      <c r="AW49" s="21">
        <f>(AV49/$B$21)*10^9</f>
        <v>0.32747208723604071</v>
      </c>
      <c r="AX49" s="17">
        <f>AV49-AV48</f>
        <v>84840158472.764481</v>
      </c>
      <c r="AY49" s="20">
        <f t="shared" ref="AY49:AY68" si="48">(AX49/$B$21)*10^9</f>
        <v>0.32747208723604071</v>
      </c>
      <c r="AZ49" s="20">
        <f t="shared" si="16"/>
        <v>6.850805222428898E-4</v>
      </c>
      <c r="BA49" s="21">
        <f t="shared" ref="BA49:BA67" si="49">AY49-AZ49</f>
        <v>0.32678700671379785</v>
      </c>
      <c r="BB49" s="20">
        <f t="shared" si="17"/>
        <v>770288345.69126141</v>
      </c>
      <c r="BC49" s="20">
        <f t="shared" si="18"/>
        <v>84069870127.073212</v>
      </c>
      <c r="BD49" s="20">
        <f t="shared" si="19"/>
        <v>461489112.6673438</v>
      </c>
      <c r="BE49" s="20">
        <f t="shared" ref="BE49:BE68" si="50">BC49/$B$20</f>
        <v>457299119.49017197</v>
      </c>
      <c r="BF49" s="20">
        <f t="shared" si="20"/>
        <v>4189993.1771717872</v>
      </c>
      <c r="BG49" s="20">
        <f>SUM($BB$48:BB49)</f>
        <v>770288345.69126141</v>
      </c>
      <c r="BH49" s="20">
        <f>SUM($BC$48:BC49)</f>
        <v>84069870127.073212</v>
      </c>
      <c r="BI49" s="20">
        <f t="shared" si="21"/>
        <v>84840158472.764481</v>
      </c>
      <c r="BJ49" s="20">
        <f t="shared" si="22"/>
        <v>461489112.6673438</v>
      </c>
      <c r="BK49" s="20">
        <f t="shared" ref="BK49:BK68" si="51">BG49/$B$20</f>
        <v>4189993.1771717872</v>
      </c>
      <c r="BL49" s="20">
        <f t="shared" ref="BL49:BL68" si="52">BH49/$B$20</f>
        <v>457299119.49017197</v>
      </c>
      <c r="BM49" s="29">
        <f t="shared" si="23"/>
        <v>0.32747837755142173</v>
      </c>
      <c r="BN49" s="17">
        <f t="shared" si="24"/>
        <v>0.3267870067137979</v>
      </c>
      <c r="BO49" s="17">
        <f t="shared" ref="BO49:BO68" si="53">BN49/BM49</f>
        <v>0.99788880462034391</v>
      </c>
      <c r="BQ49" s="21">
        <f t="shared" si="25"/>
        <v>-9841.7325240109203</v>
      </c>
      <c r="BR49" s="21">
        <f t="shared" si="26"/>
        <v>-9841.7325240109203</v>
      </c>
      <c r="BS49" s="21">
        <f t="shared" si="27"/>
        <v>-9841.7325240109203</v>
      </c>
      <c r="BU49" s="29">
        <f t="shared" si="28"/>
        <v>1.3714749243915214E-2</v>
      </c>
      <c r="BV49" s="29">
        <f t="shared" si="29"/>
        <v>1.3714749243915218E-2</v>
      </c>
      <c r="BW49" s="29">
        <f t="shared" si="30"/>
        <v>1.3714749243915214E-2</v>
      </c>
      <c r="BX49" s="29">
        <f t="shared" si="31"/>
        <v>1.3714749243915218E-2</v>
      </c>
      <c r="BY49" s="29">
        <f t="shared" ref="BY49:BY68" si="54">BN49/BM49</f>
        <v>0.99788880462034391</v>
      </c>
      <c r="BZ49" s="29">
        <f t="shared" si="32"/>
        <v>0.99788880462034368</v>
      </c>
      <c r="CG49" s="17">
        <f t="shared" ref="CG49:CG68" si="55">$B$3</f>
        <v>6186052472698.709</v>
      </c>
      <c r="CH49" s="17">
        <f t="shared" si="33"/>
        <v>23.877365995687402</v>
      </c>
      <c r="CI49" s="17">
        <f>CG49-CL49</f>
        <v>6186052330929.4609</v>
      </c>
      <c r="CJ49" s="17">
        <f>CH48/(CJ48+1)</f>
        <v>0.95980281834606784</v>
      </c>
      <c r="CK49" s="17">
        <f>CH49-CJ49</f>
        <v>22.917563177341336</v>
      </c>
      <c r="CL49" s="17">
        <f>(CK49*10^-9)*CG49</f>
        <v>141769.24836142125</v>
      </c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</row>
    <row r="50" spans="1:139" s="17" customFormat="1">
      <c r="E50" s="34"/>
      <c r="F50" s="17">
        <f t="shared" si="34"/>
        <v>500000</v>
      </c>
      <c r="G50" s="17">
        <f>G49+$B$8</f>
        <v>0.1</v>
      </c>
      <c r="H50" s="17">
        <f t="shared" si="35"/>
        <v>2.3571571998451113E+18</v>
      </c>
      <c r="I50" s="17">
        <f>I49+H50</f>
        <v>4.7143143996902226E+18</v>
      </c>
      <c r="J50" s="17">
        <f t="shared" si="1"/>
        <v>2.5436168560030977E+20</v>
      </c>
      <c r="K50" s="17">
        <f t="shared" si="2"/>
        <v>2.59076E+20</v>
      </c>
      <c r="L50" s="17">
        <f t="shared" si="3"/>
        <v>604399282011567</v>
      </c>
      <c r="M50" s="17">
        <f>((3*L50)/(4*PI()))^(1/3)</f>
        <v>52449.953819824354</v>
      </c>
      <c r="N50" s="17">
        <f t="shared" si="37"/>
        <v>52.449953819824351</v>
      </c>
      <c r="O50" s="17">
        <f>$B$34-M50</f>
        <v>210250.04618017565</v>
      </c>
      <c r="P50" s="17">
        <f t="shared" ref="P50:P68" si="56">O50/1000</f>
        <v>210.25004618017564</v>
      </c>
      <c r="Q50" s="17">
        <f t="shared" si="4"/>
        <v>0.19710941829391468</v>
      </c>
      <c r="R50" s="17">
        <f t="shared" si="38"/>
        <v>2006.3075013854052</v>
      </c>
      <c r="S50" s="17">
        <f t="shared" si="39"/>
        <v>2.6762044292725671</v>
      </c>
      <c r="T50" s="17">
        <f t="shared" si="40"/>
        <v>474.4652710015763</v>
      </c>
      <c r="V50" s="17">
        <f t="shared" si="5"/>
        <v>52236203.214053467</v>
      </c>
      <c r="W50" s="17">
        <f t="shared" ref="W50:W67" si="57">V50-V49</f>
        <v>49624393.053350791</v>
      </c>
      <c r="X50" s="17">
        <f>(X51+V51)-V50</f>
        <v>117628991643531.78</v>
      </c>
      <c r="Y50" s="17">
        <f t="shared" ref="Y50:Y68" si="58">X49-X50</f>
        <v>49624393.0625</v>
      </c>
      <c r="Z50" s="17">
        <f t="shared" si="42"/>
        <v>117629043879735</v>
      </c>
      <c r="AA50" s="17">
        <f t="shared" si="6"/>
        <v>1.1080339320917143E-2</v>
      </c>
      <c r="AB50" s="17">
        <f t="shared" si="7"/>
        <v>462.44775963769808</v>
      </c>
      <c r="AC50" s="17">
        <f t="shared" si="8"/>
        <v>454.03296283613685</v>
      </c>
      <c r="AD50" s="17">
        <f t="shared" si="43"/>
        <v>2.3960196778978817E-5</v>
      </c>
      <c r="AF50" s="18">
        <f t="shared" si="44"/>
        <v>6186052472698.709</v>
      </c>
      <c r="AG50" s="17">
        <f t="shared" si="9"/>
        <v>23.877365995687402</v>
      </c>
      <c r="AH50" s="17">
        <f t="shared" ref="AH50:AH68" si="59">AF50-AF49</f>
        <v>0</v>
      </c>
      <c r="AI50" s="17">
        <v>0</v>
      </c>
      <c r="AJ50" s="17">
        <f t="shared" si="45"/>
        <v>5.0218948579334288E-2</v>
      </c>
      <c r="AK50" s="17">
        <f>AG50-AJ50</f>
        <v>23.827147047108067</v>
      </c>
      <c r="AL50" s="19">
        <f t="shared" si="10"/>
        <v>56164331213.858963</v>
      </c>
      <c r="AM50" s="20">
        <f t="shared" ref="AM50:AM67" si="60">AM49-AL50</f>
        <v>6073723181266.3457</v>
      </c>
      <c r="AN50" s="19">
        <f>SUM($AL$48:AL50)</f>
        <v>112329291432.36336</v>
      </c>
      <c r="AO50" s="20">
        <f t="shared" si="11"/>
        <v>6186052472698.709</v>
      </c>
      <c r="AP50" s="17">
        <f t="shared" si="12"/>
        <v>23.878294275853584</v>
      </c>
      <c r="AQ50" s="17">
        <f t="shared" si="13"/>
        <v>23.827280471524027</v>
      </c>
      <c r="AR50" s="17">
        <f t="shared" si="46"/>
        <v>0.9978635909357586</v>
      </c>
      <c r="AT50" s="17">
        <f t="shared" si="47"/>
        <v>23019468320840.598</v>
      </c>
      <c r="AU50" s="20"/>
      <c r="AV50" s="17">
        <f t="shared" si="14"/>
        <v>168044420364.54315</v>
      </c>
      <c r="AW50" s="21">
        <f t="shared" si="15"/>
        <v>0.64862982431619742</v>
      </c>
      <c r="AX50" s="17">
        <f>AV50-AV49</f>
        <v>83204261891.778671</v>
      </c>
      <c r="AY50" s="20">
        <f t="shared" si="48"/>
        <v>0.32115773708015666</v>
      </c>
      <c r="AZ50" s="20">
        <f t="shared" si="16"/>
        <v>6.754599266601155E-4</v>
      </c>
      <c r="BA50" s="21">
        <f>AY50-AZ50</f>
        <v>0.32048227715349653</v>
      </c>
      <c r="BB50" s="20">
        <f t="shared" si="17"/>
        <v>755427107.01512086</v>
      </c>
      <c r="BC50" s="20">
        <f t="shared" si="18"/>
        <v>82448834784.76355</v>
      </c>
      <c r="BD50" s="20">
        <f t="shared" si="19"/>
        <v>452590632.57059765</v>
      </c>
      <c r="BE50" s="20">
        <f t="shared" si="50"/>
        <v>448481477.28874862</v>
      </c>
      <c r="BF50" s="20">
        <f t="shared" si="20"/>
        <v>4109155.2818490039</v>
      </c>
      <c r="BG50" s="20">
        <f>SUM($BB$48:BB50)</f>
        <v>1525715452.7063823</v>
      </c>
      <c r="BH50" s="20">
        <f>SUM($BC$48:BC50)</f>
        <v>166518704911.83676</v>
      </c>
      <c r="BI50" s="20">
        <f t="shared" si="21"/>
        <v>168044420364.54315</v>
      </c>
      <c r="BJ50" s="20">
        <f t="shared" si="22"/>
        <v>914079745.23794138</v>
      </c>
      <c r="BK50" s="20">
        <f t="shared" si="51"/>
        <v>8299148.4590207916</v>
      </c>
      <c r="BL50" s="20">
        <f t="shared" si="52"/>
        <v>905780596.77892053</v>
      </c>
      <c r="BM50" s="29">
        <f t="shared" si="23"/>
        <v>0.65465325298046373</v>
      </c>
      <c r="BN50" s="17">
        <f t="shared" si="24"/>
        <v>0.32363464193364722</v>
      </c>
      <c r="BO50" s="17">
        <f t="shared" si="53"/>
        <v>0.49436039683637711</v>
      </c>
      <c r="BQ50" s="21">
        <f t="shared" si="25"/>
        <v>-9683.6179505532291</v>
      </c>
      <c r="BR50" s="21">
        <f t="shared" si="26"/>
        <v>-9843.2583802664449</v>
      </c>
      <c r="BS50" s="21">
        <f t="shared" si="27"/>
        <v>-9686.5167776215058</v>
      </c>
      <c r="BU50" s="29">
        <f t="shared" si="28"/>
        <v>2.7416248640610309E-2</v>
      </c>
      <c r="BV50" s="29">
        <f t="shared" si="29"/>
        <v>1.3582525388091304E-2</v>
      </c>
      <c r="BW50" s="29">
        <f t="shared" si="30"/>
        <v>2.7416248640610309E-2</v>
      </c>
      <c r="BX50" s="29">
        <f t="shared" si="31"/>
        <v>1.3582525388091304E-2</v>
      </c>
      <c r="BY50" s="29">
        <f t="shared" si="54"/>
        <v>0.49436039683637711</v>
      </c>
      <c r="BZ50" s="29">
        <f t="shared" si="32"/>
        <v>0.9978635909357586</v>
      </c>
      <c r="CG50" s="17">
        <f t="shared" si="55"/>
        <v>6186052472698.709</v>
      </c>
      <c r="CH50" s="17">
        <f t="shared" si="33"/>
        <v>23.877365995687402</v>
      </c>
      <c r="CI50" s="17">
        <f t="shared" ref="CI50:CI68" si="61">CG50-CL50</f>
        <v>6186052400360.1826</v>
      </c>
      <c r="CJ50" s="17">
        <f t="shared" ref="CJ50:CJ68" si="62">CH49/(CJ49+1)</f>
        <v>12.183555290444055</v>
      </c>
      <c r="CK50" s="17">
        <f t="shared" ref="CK50:CK68" si="63">CH50-CJ50</f>
        <v>11.693810705243347</v>
      </c>
      <c r="CL50" s="17">
        <f t="shared" ref="CL50:CL68" si="64">(CK50*10^-9)*CG50</f>
        <v>72338.52662844125</v>
      </c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</row>
    <row r="51" spans="1:139" s="17" customFormat="1">
      <c r="E51" s="34"/>
      <c r="F51" s="17">
        <f t="shared" si="34"/>
        <v>750000</v>
      </c>
      <c r="G51" s="17">
        <f>G50+$B$8</f>
        <v>0.15000000000000002</v>
      </c>
      <c r="H51" s="17">
        <f t="shared" si="35"/>
        <v>2.3571571998451113E+18</v>
      </c>
      <c r="I51" s="17">
        <f>I50+H51</f>
        <v>7.0714715995353334E+18</v>
      </c>
      <c r="J51" s="17">
        <f t="shared" si="1"/>
        <v>2.5200452840046467E+20</v>
      </c>
      <c r="K51" s="17">
        <f t="shared" si="2"/>
        <v>2.59076E+20</v>
      </c>
      <c r="L51" s="17">
        <f t="shared" si="3"/>
        <v>906598923017350.38</v>
      </c>
      <c r="M51" s="17">
        <f>((3*L51)/(4*PI()))^(1/3)</f>
        <v>60040.209158817488</v>
      </c>
      <c r="N51" s="17">
        <f>M51/1000</f>
        <v>60.04020915881749</v>
      </c>
      <c r="O51" s="17">
        <f t="shared" ref="O51:O68" si="65">$B$34-M51</f>
        <v>202659.79084118252</v>
      </c>
      <c r="P51" s="17">
        <f t="shared" si="56"/>
        <v>202.65979084118251</v>
      </c>
      <c r="Q51" s="17">
        <f t="shared" si="4"/>
        <v>0.18999355391360861</v>
      </c>
      <c r="R51" s="17">
        <f t="shared" si="38"/>
        <v>2006.0797937252355</v>
      </c>
      <c r="S51" s="17">
        <f t="shared" si="39"/>
        <v>2.6745774460717708</v>
      </c>
      <c r="T51" s="17">
        <f t="shared" si="40"/>
        <v>472.6911225806025</v>
      </c>
      <c r="V51" s="17">
        <f t="shared" si="5"/>
        <v>522362032.14053464</v>
      </c>
      <c r="W51" s="17">
        <f t="shared" si="57"/>
        <v>470125828.92648119</v>
      </c>
      <c r="X51" s="17">
        <f t="shared" si="41"/>
        <v>117628521517702.86</v>
      </c>
      <c r="Y51" s="17">
        <f t="shared" si="58"/>
        <v>470125828.921875</v>
      </c>
      <c r="Z51" s="17">
        <f t="shared" si="42"/>
        <v>117629043879735</v>
      </c>
      <c r="AA51" s="17">
        <f t="shared" si="6"/>
        <v>7.3868928806114287E-2</v>
      </c>
      <c r="AB51" s="17">
        <f t="shared" si="7"/>
        <v>466.77145948257476</v>
      </c>
      <c r="AC51" s="17">
        <f t="shared" si="8"/>
        <v>454.03296283613685</v>
      </c>
      <c r="AD51" s="17">
        <f t="shared" si="43"/>
        <v>1.5825502460668745E-4</v>
      </c>
      <c r="AF51" s="18">
        <f t="shared" si="44"/>
        <v>6186052472698.709</v>
      </c>
      <c r="AG51" s="17">
        <f t="shared" si="9"/>
        <v>23.877365995687402</v>
      </c>
      <c r="AH51" s="17">
        <f t="shared" si="59"/>
        <v>0</v>
      </c>
      <c r="AI51" s="17">
        <v>0</v>
      </c>
      <c r="AJ51" s="17">
        <f>AG51/(T51+1)</f>
        <v>5.0407037112299838E-2</v>
      </c>
      <c r="AK51" s="17">
        <f t="shared" ref="AK51:AK68" si="66">AG51-AJ51</f>
        <v>23.826958958575101</v>
      </c>
      <c r="AL51" s="19">
        <f t="shared" si="10"/>
        <v>56163887859.619278</v>
      </c>
      <c r="AM51" s="20">
        <f>AM50-AL51</f>
        <v>6017559293406.7266</v>
      </c>
      <c r="AN51" s="19">
        <f>SUM($AL$48:AL51)</f>
        <v>168493179291.98264</v>
      </c>
      <c r="AO51" s="20">
        <f t="shared" si="11"/>
        <v>6186052472698.709</v>
      </c>
      <c r="AP51" s="17">
        <f t="shared" si="12"/>
        <v>23.878774447434218</v>
      </c>
      <c r="AQ51" s="17">
        <f t="shared" si="13"/>
        <v>23.827173300541055</v>
      </c>
      <c r="AR51" s="17">
        <f t="shared" si="46"/>
        <v>0.9978390370491268</v>
      </c>
      <c r="AT51" s="17">
        <f t="shared" si="47"/>
        <v>22575604586966.754</v>
      </c>
      <c r="AU51" s="20"/>
      <c r="AV51" s="17">
        <f t="shared" si="14"/>
        <v>249644329199.91058</v>
      </c>
      <c r="AW51" s="21">
        <f t="shared" si="15"/>
        <v>0.96359496518361643</v>
      </c>
      <c r="AX51" s="17">
        <f t="shared" ref="AX51:AX68" si="67">AV51-AV50</f>
        <v>81599908835.367432</v>
      </c>
      <c r="AY51" s="20">
        <f t="shared" si="48"/>
        <v>0.31496514086741895</v>
      </c>
      <c r="AZ51" s="20">
        <f t="shared" si="16"/>
        <v>6.6491670595710819E-4</v>
      </c>
      <c r="BA51" s="21">
        <f>AY51-AZ51</f>
        <v>0.31430022416146186</v>
      </c>
      <c r="BB51" s="20">
        <f t="shared" si="17"/>
        <v>740855036.29512227</v>
      </c>
      <c r="BC51" s="20">
        <f t="shared" si="18"/>
        <v>80859053799.072311</v>
      </c>
      <c r="BD51" s="20">
        <f t="shared" si="19"/>
        <v>443863733.87384373</v>
      </c>
      <c r="BE51" s="20">
        <f t="shared" si="50"/>
        <v>439833843.55457085</v>
      </c>
      <c r="BF51" s="20">
        <f t="shared" si="20"/>
        <v>4029890.3192728581</v>
      </c>
      <c r="BG51" s="20">
        <f>SUM($BB$48:BB51)</f>
        <v>2266570489.0015044</v>
      </c>
      <c r="BH51" s="20">
        <f>SUM($BC$48:BC51)</f>
        <v>247377758710.90906</v>
      </c>
      <c r="BI51" s="20">
        <f t="shared" si="21"/>
        <v>249644329199.91055</v>
      </c>
      <c r="BJ51" s="20">
        <f t="shared" si="22"/>
        <v>1357943479.1117852</v>
      </c>
      <c r="BK51" s="20">
        <f t="shared" si="51"/>
        <v>12329038.778293649</v>
      </c>
      <c r="BL51" s="20">
        <f t="shared" si="52"/>
        <v>1345614440.3334913</v>
      </c>
      <c r="BM51" s="29">
        <f t="shared" si="23"/>
        <v>0.98164013274315787</v>
      </c>
      <c r="BN51" s="17">
        <f t="shared" si="24"/>
        <v>0.3205231693429188</v>
      </c>
      <c r="BO51" s="17">
        <f t="shared" si="53"/>
        <v>0.32651799641405083</v>
      </c>
      <c r="BQ51" s="21">
        <f t="shared" si="25"/>
        <v>-9525.6006590194247</v>
      </c>
      <c r="BR51" s="21">
        <f t="shared" si="26"/>
        <v>-9844.7646197775503</v>
      </c>
      <c r="BS51" s="21">
        <f t="shared" si="27"/>
        <v>-9534.293917070645</v>
      </c>
      <c r="BU51" s="29">
        <f t="shared" si="28"/>
        <v>4.1109318022334078E-2</v>
      </c>
      <c r="BV51" s="29">
        <f t="shared" si="29"/>
        <v>1.3452001431308704E-2</v>
      </c>
      <c r="BW51" s="29">
        <f t="shared" si="30"/>
        <v>4.1109318022334078E-2</v>
      </c>
      <c r="BX51" s="29">
        <f t="shared" si="31"/>
        <v>1.3452001431308704E-2</v>
      </c>
      <c r="BY51" s="29">
        <f t="shared" si="54"/>
        <v>0.32651799641405083</v>
      </c>
      <c r="BZ51" s="29">
        <f t="shared" si="32"/>
        <v>0.9978390370491268</v>
      </c>
      <c r="CG51" s="17">
        <f t="shared" si="55"/>
        <v>6186052472698.709</v>
      </c>
      <c r="CH51" s="17">
        <f t="shared" si="33"/>
        <v>23.877365995687402</v>
      </c>
      <c r="CI51" s="17">
        <f t="shared" si="61"/>
        <v>6186052336195.9248</v>
      </c>
      <c r="CJ51" s="17">
        <f t="shared" si="62"/>
        <v>1.8111477116491201</v>
      </c>
      <c r="CK51" s="17">
        <f t="shared" si="63"/>
        <v>22.066218284038282</v>
      </c>
      <c r="CL51" s="17">
        <f t="shared" si="64"/>
        <v>136502.78417908447</v>
      </c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</row>
    <row r="52" spans="1:139" s="17" customFormat="1">
      <c r="E52" s="34"/>
      <c r="F52" s="17">
        <f t="shared" si="34"/>
        <v>1000000</v>
      </c>
      <c r="G52" s="17">
        <f t="shared" ref="G52:G68" si="68">G51+$B$8</f>
        <v>0.2</v>
      </c>
      <c r="H52" s="17">
        <f t="shared" si="35"/>
        <v>2.3571571998451113E+18</v>
      </c>
      <c r="I52" s="17">
        <f>I51+H52</f>
        <v>9.4286287993804452E+18</v>
      </c>
      <c r="J52" s="17">
        <f t="shared" si="1"/>
        <v>2.4964737120061954E+20</v>
      </c>
      <c r="K52" s="17">
        <f t="shared" si="2"/>
        <v>2.59076E+20</v>
      </c>
      <c r="L52" s="17">
        <f t="shared" si="3"/>
        <v>1208798564023134</v>
      </c>
      <c r="M52" s="17">
        <f t="shared" si="36"/>
        <v>66082.800883610747</v>
      </c>
      <c r="N52" s="17">
        <f t="shared" si="37"/>
        <v>66.082800883610744</v>
      </c>
      <c r="O52" s="17">
        <f t="shared" si="65"/>
        <v>196617.19911638927</v>
      </c>
      <c r="P52" s="17">
        <f t="shared" si="56"/>
        <v>196.61719911638926</v>
      </c>
      <c r="Q52" s="17">
        <f t="shared" si="4"/>
        <v>0.18432862417161497</v>
      </c>
      <c r="R52" s="17">
        <f t="shared" si="38"/>
        <v>2005.8985159734916</v>
      </c>
      <c r="S52" s="17">
        <f t="shared" si="39"/>
        <v>2.6732819429190728</v>
      </c>
      <c r="T52" s="17">
        <f t="shared" si="40"/>
        <v>471.28318299919641</v>
      </c>
      <c r="V52" s="17">
        <f t="shared" si="5"/>
        <v>3482413547.6035638</v>
      </c>
      <c r="W52" s="17">
        <f t="shared" si="57"/>
        <v>2960051515.4630289</v>
      </c>
      <c r="X52" s="17">
        <f t="shared" si="41"/>
        <v>117625561466187.39</v>
      </c>
      <c r="Y52" s="17">
        <f t="shared" si="58"/>
        <v>2960051515.46875</v>
      </c>
      <c r="Z52" s="17">
        <f t="shared" si="42"/>
        <v>117629043879735</v>
      </c>
      <c r="AA52" s="17">
        <f t="shared" si="6"/>
        <v>0.36934464403057138</v>
      </c>
      <c r="AB52" s="17">
        <f t="shared" si="7"/>
        <v>471.16683384445543</v>
      </c>
      <c r="AC52" s="17">
        <f t="shared" si="8"/>
        <v>454.03296283613685</v>
      </c>
      <c r="AD52" s="17">
        <f t="shared" si="43"/>
        <v>7.8389355425747512E-4</v>
      </c>
      <c r="AF52" s="18">
        <f t="shared" si="44"/>
        <v>6186052472698.709</v>
      </c>
      <c r="AG52" s="17">
        <f t="shared" si="9"/>
        <v>23.877365995687402</v>
      </c>
      <c r="AH52" s="17">
        <f t="shared" si="59"/>
        <v>0</v>
      </c>
      <c r="AI52" s="17">
        <v>0</v>
      </c>
      <c r="AJ52" s="17">
        <f>AG52/(T52+1)</f>
        <v>5.0557307258022842E-2</v>
      </c>
      <c r="AK52" s="17">
        <f t="shared" si="66"/>
        <v>23.826808688429381</v>
      </c>
      <c r="AL52" s="19">
        <f t="shared" si="10"/>
        <v>56163533649.263374</v>
      </c>
      <c r="AM52" s="20">
        <f t="shared" si="60"/>
        <v>5961395759757.4629</v>
      </c>
      <c r="AN52" s="19">
        <f>SUM($AL$48:AL52)</f>
        <v>224656712941.246</v>
      </c>
      <c r="AO52" s="20">
        <f t="shared" si="11"/>
        <v>6186052472698.709</v>
      </c>
      <c r="AP52" s="20">
        <f t="shared" si="12"/>
        <v>23.879265105366624</v>
      </c>
      <c r="AQ52" s="17">
        <f t="shared" si="13"/>
        <v>23.827082147513135</v>
      </c>
      <c r="AR52" s="17">
        <f t="shared" si="46"/>
        <v>0.99781471675852529</v>
      </c>
      <c r="AT52" s="17">
        <f t="shared" si="47"/>
        <v>22140299478839.711</v>
      </c>
      <c r="AU52" s="20"/>
      <c r="AV52" s="17">
        <f t="shared" si="14"/>
        <v>329670820277.98615</v>
      </c>
      <c r="AW52" s="21">
        <f t="shared" si="15"/>
        <v>1.2724869161095049</v>
      </c>
      <c r="AX52" s="17">
        <f>AV52-AV51</f>
        <v>80026491078.075562</v>
      </c>
      <c r="AY52" s="20">
        <f t="shared" si="48"/>
        <v>0.30889195092588878</v>
      </c>
      <c r="AZ52" s="20">
        <f t="shared" si="16"/>
        <v>6.5403969915738957E-4</v>
      </c>
      <c r="BA52" s="21">
        <f>AY52-AZ52</f>
        <v>0.30823791122673139</v>
      </c>
      <c r="BB52" s="20">
        <f t="shared" si="17"/>
        <v>726565211.71330822</v>
      </c>
      <c r="BC52" s="20">
        <f t="shared" si="18"/>
        <v>79299925866.362259</v>
      </c>
      <c r="BD52" s="20">
        <f t="shared" si="19"/>
        <v>435305108.12704289</v>
      </c>
      <c r="BE52" s="20">
        <f t="shared" si="50"/>
        <v>431352947.48891568</v>
      </c>
      <c r="BF52" s="20">
        <f t="shared" si="20"/>
        <v>3952160.6381272203</v>
      </c>
      <c r="BG52" s="20">
        <f>SUM($BB$48:BB52)</f>
        <v>2993135700.7148128</v>
      </c>
      <c r="BH52" s="20">
        <f>SUM($BC$48:BC52)</f>
        <v>326677684577.2713</v>
      </c>
      <c r="BI52" s="20">
        <f t="shared" si="21"/>
        <v>329670820277.98608</v>
      </c>
      <c r="BJ52" s="20">
        <f t="shared" si="22"/>
        <v>1793248587.2388279</v>
      </c>
      <c r="BK52" s="20">
        <f t="shared" si="51"/>
        <v>16281199.41642087</v>
      </c>
      <c r="BL52" s="20">
        <f t="shared" si="52"/>
        <v>1776967387.822407</v>
      </c>
      <c r="BM52" s="29">
        <f t="shared" si="23"/>
        <v>1.3085564771068601</v>
      </c>
      <c r="BN52" s="17">
        <f t="shared" si="24"/>
        <v>0.31745185481387195</v>
      </c>
      <c r="BO52" s="17">
        <f t="shared" si="53"/>
        <v>0.24259698405661403</v>
      </c>
      <c r="BQ52" s="21">
        <f t="shared" si="25"/>
        <v>-9367.6240872193612</v>
      </c>
      <c r="BR52" s="21">
        <f t="shared" si="26"/>
        <v>-9846.2515268074985</v>
      </c>
      <c r="BS52" s="21">
        <f t="shared" si="27"/>
        <v>-9385.0062332286161</v>
      </c>
      <c r="BU52" s="29">
        <f t="shared" si="28"/>
        <v>5.4798858814661559E-2</v>
      </c>
      <c r="BV52" s="29">
        <f t="shared" si="29"/>
        <v>1.332315274058871E-2</v>
      </c>
      <c r="BW52" s="29">
        <f t="shared" si="30"/>
        <v>5.4798858814661559E-2</v>
      </c>
      <c r="BX52" s="29">
        <f t="shared" si="31"/>
        <v>1.332315274058871E-2</v>
      </c>
      <c r="BY52" s="29">
        <f t="shared" si="54"/>
        <v>0.24259698405661403</v>
      </c>
      <c r="BZ52" s="29">
        <f t="shared" si="32"/>
        <v>0.99781471675852529</v>
      </c>
      <c r="CG52" s="17">
        <f t="shared" si="55"/>
        <v>6186052472698.709</v>
      </c>
      <c r="CH52" s="17">
        <f t="shared" si="33"/>
        <v>23.877365995687402</v>
      </c>
      <c r="CI52" s="17">
        <f t="shared" si="61"/>
        <v>6186052377535.25</v>
      </c>
      <c r="CJ52" s="17">
        <f t="shared" si="62"/>
        <v>8.493814073427</v>
      </c>
      <c r="CK52" s="17">
        <f t="shared" si="63"/>
        <v>15.383551922260402</v>
      </c>
      <c r="CL52" s="17">
        <f t="shared" si="64"/>
        <v>95163.459407587929</v>
      </c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</row>
    <row r="53" spans="1:139" s="17" customFormat="1">
      <c r="E53" s="34"/>
      <c r="F53" s="17">
        <f t="shared" si="34"/>
        <v>1250000</v>
      </c>
      <c r="G53" s="17">
        <f t="shared" si="68"/>
        <v>0.25</v>
      </c>
      <c r="H53" s="17">
        <f t="shared" si="35"/>
        <v>2.3571571998451113E+18</v>
      </c>
      <c r="I53" s="17">
        <f>I52+H53</f>
        <v>1.1785785999225557E+19</v>
      </c>
      <c r="J53" s="17">
        <f t="shared" si="1"/>
        <v>2.4729021400077445E+20</v>
      </c>
      <c r="K53" s="17">
        <f t="shared" si="2"/>
        <v>2.59076E+20</v>
      </c>
      <c r="L53" s="17">
        <f t="shared" si="3"/>
        <v>1510998205028917.5</v>
      </c>
      <c r="M53" s="17">
        <f t="shared" si="36"/>
        <v>71185.539319060248</v>
      </c>
      <c r="N53" s="17">
        <f t="shared" si="37"/>
        <v>71.185539319060254</v>
      </c>
      <c r="O53" s="17">
        <f t="shared" si="65"/>
        <v>191514.46068093975</v>
      </c>
      <c r="P53" s="17">
        <f t="shared" si="56"/>
        <v>191.51446068093975</v>
      </c>
      <c r="Q53" s="17">
        <f t="shared" si="4"/>
        <v>0.17954480688838101</v>
      </c>
      <c r="R53" s="17">
        <f t="shared" si="38"/>
        <v>2005.7454338204282</v>
      </c>
      <c r="S53" s="17">
        <f t="shared" si="39"/>
        <v>2.6721877575052622</v>
      </c>
      <c r="T53" s="17">
        <f t="shared" si="40"/>
        <v>470.09730073243611</v>
      </c>
      <c r="V53" s="17">
        <f t="shared" si="5"/>
        <v>17412067738.017818</v>
      </c>
      <c r="W53" s="17">
        <f t="shared" si="57"/>
        <v>13929654190.414255</v>
      </c>
      <c r="X53" s="17">
        <f t="shared" si="41"/>
        <v>117611631811996.98</v>
      </c>
      <c r="Y53" s="17">
        <f t="shared" si="58"/>
        <v>13929654190.40625</v>
      </c>
      <c r="Z53" s="17">
        <f t="shared" si="42"/>
        <v>117629043879735</v>
      </c>
      <c r="AA53" s="17">
        <f t="shared" si="6"/>
        <v>1.4773785761222853</v>
      </c>
      <c r="AB53" s="17">
        <f t="shared" si="7"/>
        <v>475.60164193003067</v>
      </c>
      <c r="AC53" s="17">
        <f t="shared" si="8"/>
        <v>454.03296283613685</v>
      </c>
      <c r="AD53" s="17">
        <f t="shared" si="43"/>
        <v>3.1063361558781866E-3</v>
      </c>
      <c r="AF53" s="18">
        <f t="shared" si="44"/>
        <v>6186052472698.709</v>
      </c>
      <c r="AG53" s="17">
        <f t="shared" si="9"/>
        <v>23.877365995687402</v>
      </c>
      <c r="AH53" s="17">
        <f t="shared" si="59"/>
        <v>0</v>
      </c>
      <c r="AI53" s="17">
        <v>0</v>
      </c>
      <c r="AJ53" s="17">
        <f t="shared" si="45"/>
        <v>5.068457399047753E-2</v>
      </c>
      <c r="AK53" s="17">
        <f>AG53-AJ53</f>
        <v>23.826681421696925</v>
      </c>
      <c r="AL53" s="19">
        <f t="shared" si="10"/>
        <v>56163233661.568665</v>
      </c>
      <c r="AM53" s="20">
        <f>AM52-AL53</f>
        <v>5905232526095.8945</v>
      </c>
      <c r="AN53" s="19">
        <f>SUM($AL$48:AL53)</f>
        <v>280819946602.8147</v>
      </c>
      <c r="AO53" s="20">
        <f t="shared" si="11"/>
        <v>6186052472698.709</v>
      </c>
      <c r="AP53" s="17">
        <f t="shared" si="12"/>
        <v>23.879766330249531</v>
      </c>
      <c r="AQ53" s="17">
        <f t="shared" si="13"/>
        <v>23.827002002349893</v>
      </c>
      <c r="AR53" s="17">
        <f t="shared" si="46"/>
        <v>0.99779041690902981</v>
      </c>
      <c r="AT53" s="17">
        <f t="shared" si="47"/>
        <v>21713387968165.688</v>
      </c>
      <c r="AU53" s="20"/>
      <c r="AV53" s="17">
        <f t="shared" si="14"/>
        <v>408154232400.29865</v>
      </c>
      <c r="AW53" s="21">
        <f t="shared" si="15"/>
        <v>1.5754227809611798</v>
      </c>
      <c r="AX53" s="17">
        <f t="shared" si="67"/>
        <v>78483412122.3125</v>
      </c>
      <c r="AY53" s="20">
        <f t="shared" si="48"/>
        <v>0.30293586485167479</v>
      </c>
      <c r="AZ53" s="20">
        <f t="shared" si="16"/>
        <v>6.4304309190625121E-4</v>
      </c>
      <c r="BA53" s="21">
        <f t="shared" si="49"/>
        <v>0.30229282175976852</v>
      </c>
      <c r="BB53" s="20">
        <f t="shared" si="17"/>
        <v>712551701.2725333</v>
      </c>
      <c r="BC53" s="20">
        <f t="shared" si="18"/>
        <v>77770860421.039963</v>
      </c>
      <c r="BD53" s="20">
        <f t="shared" si="19"/>
        <v>426911510.67402363</v>
      </c>
      <c r="BE53" s="20">
        <f t="shared" si="50"/>
        <v>423035576.70278484</v>
      </c>
      <c r="BF53" s="20">
        <f t="shared" si="20"/>
        <v>3875933.9712387579</v>
      </c>
      <c r="BG53" s="20">
        <f>SUM($BB$48:BB53)</f>
        <v>3705687401.9873462</v>
      </c>
      <c r="BH53" s="20">
        <f>SUM($BC$48:BC53)</f>
        <v>404448544998.31128</v>
      </c>
      <c r="BI53" s="20">
        <f t="shared" si="21"/>
        <v>408154232400.29865</v>
      </c>
      <c r="BJ53" s="20">
        <f t="shared" si="22"/>
        <v>2220160097.9128518</v>
      </c>
      <c r="BK53" s="20">
        <f t="shared" si="51"/>
        <v>20157133.387659628</v>
      </c>
      <c r="BL53" s="20">
        <f t="shared" si="52"/>
        <v>2200002964.5251918</v>
      </c>
      <c r="BM53" s="29">
        <f t="shared" si="23"/>
        <v>1.6355218366912194</v>
      </c>
      <c r="BN53" s="17">
        <f t="shared" si="24"/>
        <v>0.31442004820305125</v>
      </c>
      <c r="BO53" s="17">
        <f t="shared" si="53"/>
        <v>0.19224448194415189</v>
      </c>
      <c r="BQ53" s="21">
        <f t="shared" si="25"/>
        <v>-9209.6306703422124</v>
      </c>
      <c r="BR53" s="21">
        <f t="shared" si="26"/>
        <v>-9847.7193809945547</v>
      </c>
      <c r="BS53" s="21">
        <f t="shared" si="27"/>
        <v>-9238.5971297190226</v>
      </c>
      <c r="BU53" s="29">
        <f t="shared" si="28"/>
        <v>6.8489859325777128E-2</v>
      </c>
      <c r="BV53" s="29">
        <f t="shared" si="29"/>
        <v>1.3195955083734083E-2</v>
      </c>
      <c r="BW53" s="29">
        <f t="shared" si="30"/>
        <v>6.8489859325777114E-2</v>
      </c>
      <c r="BX53" s="29">
        <f t="shared" si="31"/>
        <v>1.3195955083734083E-2</v>
      </c>
      <c r="BY53" s="29">
        <f t="shared" si="54"/>
        <v>0.19224448194415189</v>
      </c>
      <c r="BZ53" s="29">
        <f t="shared" si="32"/>
        <v>0.99779041690902981</v>
      </c>
      <c r="CG53" s="17">
        <f t="shared" si="55"/>
        <v>6186052472698.709</v>
      </c>
      <c r="CH53" s="17">
        <f t="shared" si="33"/>
        <v>23.877365995687402</v>
      </c>
      <c r="CI53" s="17">
        <f t="shared" si="61"/>
        <v>6186052340550.2676</v>
      </c>
      <c r="CJ53" s="17">
        <f t="shared" si="62"/>
        <v>2.5150446186343256</v>
      </c>
      <c r="CK53" s="17">
        <f t="shared" si="63"/>
        <v>21.362321377053078</v>
      </c>
      <c r="CL53" s="17">
        <f t="shared" si="64"/>
        <v>132148.44097710369</v>
      </c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</row>
    <row r="54" spans="1:139" s="17" customFormat="1">
      <c r="E54" s="34"/>
      <c r="F54" s="17">
        <f t="shared" si="34"/>
        <v>1500000</v>
      </c>
      <c r="G54" s="17">
        <f t="shared" si="68"/>
        <v>0.3</v>
      </c>
      <c r="H54" s="17">
        <f t="shared" si="35"/>
        <v>2.3571571998451113E+18</v>
      </c>
      <c r="I54" s="17">
        <f t="shared" ref="I54:I67" si="69">I53+H54</f>
        <v>1.4142943199070669E+19</v>
      </c>
      <c r="J54" s="17">
        <f t="shared" si="1"/>
        <v>2.4493305680092932E+20</v>
      </c>
      <c r="K54" s="17">
        <f t="shared" si="2"/>
        <v>2.59076E+20</v>
      </c>
      <c r="L54" s="17">
        <f t="shared" si="3"/>
        <v>1813197846034701.2</v>
      </c>
      <c r="M54" s="17">
        <f t="shared" si="36"/>
        <v>75645.923359285152</v>
      </c>
      <c r="N54" s="17">
        <f t="shared" si="37"/>
        <v>75.645923359285149</v>
      </c>
      <c r="O54" s="17">
        <f t="shared" si="65"/>
        <v>187054.07664071483</v>
      </c>
      <c r="P54" s="17">
        <f t="shared" si="56"/>
        <v>187.05407664071484</v>
      </c>
      <c r="Q54" s="17">
        <f t="shared" si="4"/>
        <v>0.17536319685067017</v>
      </c>
      <c r="R54" s="17">
        <f t="shared" si="38"/>
        <v>2005.6116222992214</v>
      </c>
      <c r="S54" s="17">
        <f t="shared" si="39"/>
        <v>2.6712311759853238</v>
      </c>
      <c r="T54" s="17">
        <f t="shared" si="40"/>
        <v>469.06299905320509</v>
      </c>
      <c r="V54" s="17">
        <f t="shared" si="5"/>
        <v>69648270952.071274</v>
      </c>
      <c r="W54" s="17">
        <f t="shared" si="57"/>
        <v>52236203214.053452</v>
      </c>
      <c r="X54" s="17">
        <f t="shared" si="41"/>
        <v>117559395608782.92</v>
      </c>
      <c r="Y54" s="17">
        <f t="shared" si="58"/>
        <v>52236203214.0625</v>
      </c>
      <c r="Z54" s="17">
        <f t="shared" si="42"/>
        <v>117629043879735</v>
      </c>
      <c r="AA54" s="17">
        <f t="shared" si="6"/>
        <v>4.924595253740951</v>
      </c>
      <c r="AB54" s="17">
        <f t="shared" si="7"/>
        <v>479.96541236297867</v>
      </c>
      <c r="AC54" s="17">
        <f t="shared" si="8"/>
        <v>454.03296283613685</v>
      </c>
      <c r="AD54" s="17">
        <f t="shared" si="43"/>
        <v>1.0260312778573045E-2</v>
      </c>
      <c r="AF54" s="18">
        <f t="shared" si="44"/>
        <v>6186052472698.709</v>
      </c>
      <c r="AG54" s="17">
        <f t="shared" si="9"/>
        <v>23.877365995687402</v>
      </c>
      <c r="AH54" s="17">
        <f t="shared" si="59"/>
        <v>0</v>
      </c>
      <c r="AI54" s="17">
        <v>0</v>
      </c>
      <c r="AJ54" s="17">
        <f t="shared" si="45"/>
        <v>5.0796097637510057E-2</v>
      </c>
      <c r="AK54" s="17">
        <f t="shared" si="66"/>
        <v>23.826569898049893</v>
      </c>
      <c r="AL54" s="19">
        <f t="shared" si="10"/>
        <v>56162970782.801109</v>
      </c>
      <c r="AM54" s="20">
        <f>AM53-AL54</f>
        <v>5849069555313.0938</v>
      </c>
      <c r="AN54" s="19">
        <f>SUM($AL$48:AL54)</f>
        <v>336982917385.61578</v>
      </c>
      <c r="AO54" s="20">
        <f t="shared" si="11"/>
        <v>6186052472698.71</v>
      </c>
      <c r="AP54" s="17">
        <f t="shared" si="12"/>
        <v>23.880278275655364</v>
      </c>
      <c r="AQ54" s="17">
        <f t="shared" si="13"/>
        <v>23.826929984966558</v>
      </c>
      <c r="AR54" s="17">
        <f>AQ54/AP54</f>
        <v>0.99776601050988623</v>
      </c>
      <c r="AT54" s="17">
        <f t="shared" si="47"/>
        <v>21294708208743.273</v>
      </c>
      <c r="AU54" s="20"/>
      <c r="AV54" s="17">
        <f t="shared" si="14"/>
        <v>485124319372.51526</v>
      </c>
      <c r="AW54" s="21">
        <f t="shared" si="15"/>
        <v>1.8725174055972582</v>
      </c>
      <c r="AX54" s="17">
        <f t="shared" si="67"/>
        <v>76970086972.216614</v>
      </c>
      <c r="AY54" s="20">
        <f t="shared" si="48"/>
        <v>0.29709462463607827</v>
      </c>
      <c r="AZ54" s="20">
        <f t="shared" si="16"/>
        <v>6.3203150478655513E-4</v>
      </c>
      <c r="BA54" s="21">
        <f t="shared" si="49"/>
        <v>0.2964625931312917</v>
      </c>
      <c r="BB54" s="20">
        <f t="shared" si="17"/>
        <v>698808935.88417614</v>
      </c>
      <c r="BC54" s="20">
        <f t="shared" si="18"/>
        <v>76271278036.332443</v>
      </c>
      <c r="BD54" s="20">
        <f t="shared" si="19"/>
        <v>418679759.42241412</v>
      </c>
      <c r="BE54" s="20">
        <f t="shared" si="50"/>
        <v>414878579.39693451</v>
      </c>
      <c r="BF54" s="20">
        <f t="shared" si="20"/>
        <v>3801180.0254796352</v>
      </c>
      <c r="BG54" s="20">
        <f>SUM($BB$48:BB54)</f>
        <v>4404496337.8715219</v>
      </c>
      <c r="BH54" s="20">
        <f>SUM($BC$48:BC54)</f>
        <v>480719823034.64374</v>
      </c>
      <c r="BI54" s="20">
        <f t="shared" si="21"/>
        <v>485124319372.51526</v>
      </c>
      <c r="BJ54" s="20">
        <f t="shared" si="22"/>
        <v>2638839857.3352656</v>
      </c>
      <c r="BK54" s="20">
        <f t="shared" si="51"/>
        <v>23958313.413139261</v>
      </c>
      <c r="BL54" s="20">
        <f t="shared" si="52"/>
        <v>2614881543.9221263</v>
      </c>
      <c r="BM54" s="29">
        <f t="shared" si="23"/>
        <v>1.9626579985295796</v>
      </c>
      <c r="BN54" s="17">
        <f t="shared" si="24"/>
        <v>0.31142713902442465</v>
      </c>
      <c r="BO54" s="17">
        <f t="shared" si="53"/>
        <v>0.1586762132056351</v>
      </c>
      <c r="BQ54" s="21">
        <f t="shared" si="25"/>
        <v>-9051.5617727069603</v>
      </c>
      <c r="BR54" s="21">
        <f t="shared" si="26"/>
        <v>-9849.1684575530708</v>
      </c>
      <c r="BS54" s="21">
        <f t="shared" si="27"/>
        <v>-9095.0111014625654</v>
      </c>
      <c r="BU54" s="29">
        <f t="shared" si="28"/>
        <v>8.2187400660669929E-2</v>
      </c>
      <c r="BV54" s="29">
        <f t="shared" si="29"/>
        <v>1.3070384611904157E-2</v>
      </c>
      <c r="BW54" s="29">
        <f t="shared" si="30"/>
        <v>8.2187400660669929E-2</v>
      </c>
      <c r="BX54" s="29">
        <f t="shared" si="31"/>
        <v>1.3070384611904155E-2</v>
      </c>
      <c r="BY54" s="29">
        <f t="shared" si="54"/>
        <v>0.1586762132056351</v>
      </c>
      <c r="BZ54" s="29">
        <f t="shared" si="32"/>
        <v>0.99776601050988623</v>
      </c>
      <c r="CG54" s="17">
        <f t="shared" si="55"/>
        <v>6186052472698.709</v>
      </c>
      <c r="CH54" s="17">
        <f t="shared" si="33"/>
        <v>23.877365995687402</v>
      </c>
      <c r="CI54" s="17">
        <f t="shared" si="61"/>
        <v>6186052367013.3398</v>
      </c>
      <c r="CJ54" s="17">
        <f t="shared" si="62"/>
        <v>6.7929055207738154</v>
      </c>
      <c r="CK54" s="17">
        <f t="shared" si="63"/>
        <v>17.084460474913588</v>
      </c>
      <c r="CL54" s="17">
        <f t="shared" si="64"/>
        <v>105685.36896556256</v>
      </c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</row>
    <row r="55" spans="1:139" s="17" customFormat="1">
      <c r="E55" s="34"/>
      <c r="F55" s="17">
        <f t="shared" si="34"/>
        <v>1750000</v>
      </c>
      <c r="G55" s="17">
        <f t="shared" si="68"/>
        <v>0.35</v>
      </c>
      <c r="H55" s="17">
        <f t="shared" si="35"/>
        <v>2.3571571998451113E+18</v>
      </c>
      <c r="I55" s="17">
        <f t="shared" si="69"/>
        <v>1.6500100398915781E+19</v>
      </c>
      <c r="J55" s="17">
        <f t="shared" si="1"/>
        <v>2.4257589960108422E+20</v>
      </c>
      <c r="K55" s="17">
        <f t="shared" si="2"/>
        <v>2.59076E+20</v>
      </c>
      <c r="L55" s="17">
        <f t="shared" si="3"/>
        <v>2115397487040484.8</v>
      </c>
      <c r="M55" s="17">
        <f t="shared" si="36"/>
        <v>79634.475672333254</v>
      </c>
      <c r="N55" s="17">
        <f t="shared" si="37"/>
        <v>79.634475672333252</v>
      </c>
      <c r="O55" s="17">
        <f t="shared" si="65"/>
        <v>183065.52432766673</v>
      </c>
      <c r="P55" s="17">
        <f t="shared" si="56"/>
        <v>183.06552432766674</v>
      </c>
      <c r="Q55" s="17">
        <f t="shared" si="4"/>
        <v>0.17162392905718757</v>
      </c>
      <c r="R55" s="17">
        <f t="shared" si="38"/>
        <v>2005.4919657298301</v>
      </c>
      <c r="S55" s="17">
        <f t="shared" si="39"/>
        <v>2.6703756761867936</v>
      </c>
      <c r="T55" s="17">
        <f t="shared" si="40"/>
        <v>468.13991957348361</v>
      </c>
      <c r="V55" s="17">
        <f t="shared" si="5"/>
        <v>232160903173.57092</v>
      </c>
      <c r="W55" s="17">
        <f t="shared" si="57"/>
        <v>162512632221.49963</v>
      </c>
      <c r="X55" s="17">
        <f t="shared" si="41"/>
        <v>117396882976561.42</v>
      </c>
      <c r="Y55" s="17">
        <f t="shared" si="58"/>
        <v>162512632221.5</v>
      </c>
      <c r="Z55" s="17">
        <f t="shared" si="42"/>
        <v>117629043879735</v>
      </c>
      <c r="AA55" s="17">
        <f t="shared" si="6"/>
        <v>14.070272153545574</v>
      </c>
      <c r="AB55" s="17">
        <f t="shared" si="7"/>
        <v>483.95938413346283</v>
      </c>
      <c r="AC55" s="17">
        <f t="shared" si="8"/>
        <v>454.03296283613685</v>
      </c>
      <c r="AD55" s="17">
        <f t="shared" si="43"/>
        <v>2.9073249976831476E-2</v>
      </c>
      <c r="AF55" s="18">
        <f t="shared" si="44"/>
        <v>6186052472698.709</v>
      </c>
      <c r="AG55" s="17">
        <f t="shared" si="9"/>
        <v>23.877365995687402</v>
      </c>
      <c r="AH55" s="17">
        <f t="shared" si="59"/>
        <v>0</v>
      </c>
      <c r="AI55" s="17">
        <v>0</v>
      </c>
      <c r="AJ55" s="17">
        <f t="shared" si="45"/>
        <v>5.0896044014748093E-2</v>
      </c>
      <c r="AK55" s="17">
        <f t="shared" si="66"/>
        <v>23.826469951672653</v>
      </c>
      <c r="AL55" s="19">
        <f t="shared" si="10"/>
        <v>56162735193.478394</v>
      </c>
      <c r="AM55" s="20">
        <f t="shared" si="60"/>
        <v>5792906820119.6152</v>
      </c>
      <c r="AN55" s="19">
        <f>SUM($AL$48:AL55)</f>
        <v>393145652579.09418</v>
      </c>
      <c r="AO55" s="20">
        <f t="shared" si="11"/>
        <v>6186052472698.709</v>
      </c>
      <c r="AP55" s="17">
        <f t="shared" si="12"/>
        <v>23.880801141605758</v>
      </c>
      <c r="AQ55" s="17">
        <f t="shared" si="13"/>
        <v>23.826864265924574</v>
      </c>
      <c r="AR55" s="17">
        <f t="shared" si="46"/>
        <v>0.99774141263681415</v>
      </c>
      <c r="AT55" s="17">
        <f t="shared" si="47"/>
        <v>20884101475106.012</v>
      </c>
      <c r="AU55" s="20"/>
      <c r="AV55" s="17">
        <f t="shared" si="14"/>
        <v>560610261284.3894</v>
      </c>
      <c r="AW55" s="21">
        <f t="shared" si="15"/>
        <v>2.1638834214068048</v>
      </c>
      <c r="AX55" s="17">
        <f t="shared" si="67"/>
        <v>75485941911.874146</v>
      </c>
      <c r="AY55" s="20">
        <f t="shared" si="48"/>
        <v>0.2913660158095468</v>
      </c>
      <c r="AZ55" s="20">
        <f t="shared" si="16"/>
        <v>6.2106421486033607E-4</v>
      </c>
      <c r="BA55" s="21">
        <f t="shared" si="49"/>
        <v>0.29074495159468644</v>
      </c>
      <c r="BB55" s="20">
        <f t="shared" si="17"/>
        <v>685331555.97003353</v>
      </c>
      <c r="BC55" s="20">
        <f t="shared" si="18"/>
        <v>74800610355.904114</v>
      </c>
      <c r="BD55" s="20">
        <f t="shared" si="19"/>
        <v>410606733.63726145</v>
      </c>
      <c r="BE55" s="20">
        <f t="shared" si="50"/>
        <v>406878863.98990488</v>
      </c>
      <c r="BF55" s="20">
        <f t="shared" si="20"/>
        <v>3727869.6473565791</v>
      </c>
      <c r="BG55" s="20">
        <f>SUM($BB$48:BB55)</f>
        <v>5089827893.8415556</v>
      </c>
      <c r="BH55" s="20">
        <f>SUM($BC$48:BC55)</f>
        <v>555520433390.54785</v>
      </c>
      <c r="BI55" s="20">
        <f t="shared" si="21"/>
        <v>560610261284.3894</v>
      </c>
      <c r="BJ55" s="20">
        <f t="shared" si="22"/>
        <v>3049446590.972527</v>
      </c>
      <c r="BK55" s="20">
        <f t="shared" si="51"/>
        <v>27686183.060495842</v>
      </c>
      <c r="BL55" s="20">
        <f t="shared" si="52"/>
        <v>3021760407.9120312</v>
      </c>
      <c r="BM55" s="29">
        <f t="shared" si="23"/>
        <v>2.2900891403643171</v>
      </c>
      <c r="BN55" s="17">
        <f t="shared" si="24"/>
        <v>0.30847254082017633</v>
      </c>
      <c r="BO55" s="17">
        <f t="shared" si="53"/>
        <v>0.13469892301707662</v>
      </c>
      <c r="BQ55" s="21">
        <f t="shared" si="25"/>
        <v>-8893.3576147644981</v>
      </c>
      <c r="BR55" s="21">
        <f t="shared" si="26"/>
        <v>-9850.5990273949556</v>
      </c>
      <c r="BS55" s="21">
        <f t="shared" si="27"/>
        <v>-8954.1937136345368</v>
      </c>
      <c r="BU55" s="29">
        <f t="shared" si="28"/>
        <v>9.5896663046804734E-2</v>
      </c>
      <c r="BV55" s="29">
        <f t="shared" si="29"/>
        <v>1.2946417849088562E-2</v>
      </c>
      <c r="BW55" s="29">
        <f t="shared" si="30"/>
        <v>9.5896663046804734E-2</v>
      </c>
      <c r="BX55" s="29">
        <f t="shared" si="31"/>
        <v>1.2946417849088562E-2</v>
      </c>
      <c r="BY55" s="29">
        <f t="shared" si="54"/>
        <v>0.13469892301707662</v>
      </c>
      <c r="BZ55" s="29">
        <f t="shared" si="32"/>
        <v>0.99774141263681415</v>
      </c>
      <c r="CG55" s="17">
        <f t="shared" si="55"/>
        <v>6186052472698.709</v>
      </c>
      <c r="CH55" s="17">
        <f t="shared" si="33"/>
        <v>23.877365995687402</v>
      </c>
      <c r="CI55" s="17">
        <f t="shared" si="61"/>
        <v>6186052343946.0586</v>
      </c>
      <c r="CJ55" s="17">
        <f t="shared" si="62"/>
        <v>3.0639876143803733</v>
      </c>
      <c r="CK55" s="17">
        <f t="shared" si="63"/>
        <v>20.813378381307029</v>
      </c>
      <c r="CL55" s="17">
        <f t="shared" si="64"/>
        <v>128752.65080089821</v>
      </c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</row>
    <row r="56" spans="1:139" s="17" customFormat="1">
      <c r="E56" s="34"/>
      <c r="F56" s="17">
        <f t="shared" si="34"/>
        <v>2000000</v>
      </c>
      <c r="G56" s="17">
        <f t="shared" si="68"/>
        <v>0.39999999999999997</v>
      </c>
      <c r="H56" s="17">
        <f t="shared" si="35"/>
        <v>2.3571571998451113E+18</v>
      </c>
      <c r="I56" s="17">
        <f t="shared" si="69"/>
        <v>1.885725759876089E+19</v>
      </c>
      <c r="J56" s="17">
        <f t="shared" si="1"/>
        <v>2.4021874240123912E+20</v>
      </c>
      <c r="K56" s="17">
        <f t="shared" si="2"/>
        <v>2.59076E+20</v>
      </c>
      <c r="L56" s="17">
        <f t="shared" si="3"/>
        <v>2417597128046268</v>
      </c>
      <c r="M56" s="17">
        <f t="shared" si="36"/>
        <v>83259.111869272761</v>
      </c>
      <c r="N56" s="17">
        <f t="shared" si="37"/>
        <v>83.259111869272758</v>
      </c>
      <c r="O56" s="17">
        <f t="shared" si="65"/>
        <v>179440.88813072722</v>
      </c>
      <c r="P56" s="17">
        <f t="shared" si="56"/>
        <v>179.44088813072722</v>
      </c>
      <c r="Q56" s="17">
        <f t="shared" si="4"/>
        <v>0.16822583262255678</v>
      </c>
      <c r="R56" s="17">
        <f t="shared" si="38"/>
        <v>2005.3832266439217</v>
      </c>
      <c r="S56" s="17">
        <f t="shared" si="39"/>
        <v>2.6695981437751577</v>
      </c>
      <c r="T56" s="17">
        <f t="shared" si="40"/>
        <v>467.30254232213184</v>
      </c>
      <c r="V56" s="17">
        <f t="shared" si="5"/>
        <v>663316866210.20264</v>
      </c>
      <c r="W56" s="17">
        <f t="shared" si="57"/>
        <v>431155963036.63171</v>
      </c>
      <c r="X56" s="17">
        <f t="shared" si="41"/>
        <v>116965727013524.8</v>
      </c>
      <c r="Y56" s="17">
        <f t="shared" si="58"/>
        <v>431155963036.625</v>
      </c>
      <c r="Z56" s="17">
        <f t="shared" si="42"/>
        <v>117629043879735</v>
      </c>
      <c r="AA56" s="17">
        <f t="shared" si="6"/>
        <v>35.175680383863934</v>
      </c>
      <c r="AB56" s="17">
        <f t="shared" si="7"/>
        <v>486.91341002092202</v>
      </c>
      <c r="AC56" s="17">
        <f t="shared" si="8"/>
        <v>454.03296283613685</v>
      </c>
      <c r="AD56" s="17">
        <f t="shared" si="43"/>
        <v>7.2242168032202028E-2</v>
      </c>
      <c r="AF56" s="18">
        <f t="shared" si="44"/>
        <v>6186052472698.709</v>
      </c>
      <c r="AG56" s="17">
        <f t="shared" si="9"/>
        <v>23.877365995687402</v>
      </c>
      <c r="AH56" s="17">
        <f t="shared" si="59"/>
        <v>0</v>
      </c>
      <c r="AI56" s="17">
        <v>0</v>
      </c>
      <c r="AJ56" s="17">
        <f t="shared" si="45"/>
        <v>5.0987051826130912E-2</v>
      </c>
      <c r="AK56" s="17">
        <f t="shared" si="66"/>
        <v>23.826378943861272</v>
      </c>
      <c r="AL56" s="19">
        <f t="shared" si="10"/>
        <v>56162520673.760559</v>
      </c>
      <c r="AM56" s="20">
        <f t="shared" si="60"/>
        <v>5736744299445.8545</v>
      </c>
      <c r="AN56" s="19">
        <f>SUM($AL$48:AL56)</f>
        <v>449308173252.85474</v>
      </c>
      <c r="AO56" s="20">
        <f t="shared" si="11"/>
        <v>6186052472698.709</v>
      </c>
      <c r="AP56" s="17">
        <f t="shared" si="12"/>
        <v>23.881335161865632</v>
      </c>
      <c r="AQ56" s="17">
        <f t="shared" si="13"/>
        <v>23.826803600666661</v>
      </c>
      <c r="AR56" s="17">
        <f t="shared" si="46"/>
        <v>0.99771656145565735</v>
      </c>
      <c r="AT56" s="17">
        <f t="shared" si="47"/>
        <v>20481412102348.062</v>
      </c>
      <c r="AU56" s="20"/>
      <c r="AV56" s="17">
        <f t="shared" si="14"/>
        <v>634640675572.21082</v>
      </c>
      <c r="AW56" s="21">
        <f t="shared" si="15"/>
        <v>2.4496312880089657</v>
      </c>
      <c r="AX56" s="17">
        <f t="shared" si="67"/>
        <v>74030414287.821411</v>
      </c>
      <c r="AY56" s="20">
        <f t="shared" si="48"/>
        <v>0.28574786660216078</v>
      </c>
      <c r="AZ56" s="20">
        <f t="shared" si="16"/>
        <v>6.1017791017158951E-4</v>
      </c>
      <c r="BA56" s="21">
        <f t="shared" si="49"/>
        <v>0.28513768869198919</v>
      </c>
      <c r="BB56" s="20">
        <f t="shared" si="17"/>
        <v>672114355.84751642</v>
      </c>
      <c r="BC56" s="20">
        <f t="shared" si="18"/>
        <v>73358299931.973892</v>
      </c>
      <c r="BD56" s="20">
        <f t="shared" si="19"/>
        <v>402689372.75794935</v>
      </c>
      <c r="BE56" s="20">
        <f t="shared" si="50"/>
        <v>399033398.2374559</v>
      </c>
      <c r="BF56" s="20">
        <f t="shared" si="20"/>
        <v>3655974.5204934529</v>
      </c>
      <c r="BG56" s="20">
        <f>SUM($BB$48:BB56)</f>
        <v>5761942249.6890717</v>
      </c>
      <c r="BH56" s="20">
        <f>SUM($BC$48:BC56)</f>
        <v>628878733322.52173</v>
      </c>
      <c r="BI56" s="20">
        <f t="shared" si="21"/>
        <v>634640675572.21082</v>
      </c>
      <c r="BJ56" s="20">
        <f t="shared" si="22"/>
        <v>3452135963.7304764</v>
      </c>
      <c r="BK56" s="20">
        <f t="shared" si="51"/>
        <v>31342157.580989294</v>
      </c>
      <c r="BL56" s="20">
        <f t="shared" si="52"/>
        <v>3420793806.149487</v>
      </c>
      <c r="BM56" s="29">
        <f t="shared" si="23"/>
        <v>2.6179419933524626</v>
      </c>
      <c r="BN56" s="17">
        <f t="shared" si="24"/>
        <v>0.30555568430415297</v>
      </c>
      <c r="BO56" s="17">
        <f t="shared" si="53"/>
        <v>0.11671598724495305</v>
      </c>
      <c r="BQ56" s="21">
        <f t="shared" si="25"/>
        <v>-8734.957195742054</v>
      </c>
      <c r="BR56" s="21">
        <f t="shared" si="26"/>
        <v>-9852.0113572228674</v>
      </c>
      <c r="BS56" s="21">
        <f t="shared" si="27"/>
        <v>-8816.0915810280676</v>
      </c>
      <c r="BU56" s="29">
        <f t="shared" si="28"/>
        <v>0.10962293253740954</v>
      </c>
      <c r="BV56" s="29">
        <f t="shared" si="29"/>
        <v>1.2824031684031831E-2</v>
      </c>
      <c r="BW56" s="29">
        <f t="shared" si="30"/>
        <v>0.10962293253740955</v>
      </c>
      <c r="BX56" s="29">
        <f t="shared" si="31"/>
        <v>1.2824031684031829E-2</v>
      </c>
      <c r="BY56" s="29">
        <f t="shared" si="54"/>
        <v>0.11671598724495305</v>
      </c>
      <c r="BZ56" s="29">
        <f t="shared" si="32"/>
        <v>0.99771656145565735</v>
      </c>
      <c r="CG56" s="17">
        <f t="shared" si="55"/>
        <v>6186052472698.709</v>
      </c>
      <c r="CH56" s="17">
        <f t="shared" si="33"/>
        <v>23.877365995687402</v>
      </c>
      <c r="CI56" s="17">
        <f t="shared" si="61"/>
        <v>6186052361337.3184</v>
      </c>
      <c r="CJ56" s="17">
        <f t="shared" si="62"/>
        <v>5.8753540269654412</v>
      </c>
      <c r="CK56" s="17">
        <f t="shared" si="63"/>
        <v>18.002011968721959</v>
      </c>
      <c r="CL56" s="17">
        <f t="shared" si="64"/>
        <v>111361.39065266424</v>
      </c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</row>
    <row r="57" spans="1:139" s="17" customFormat="1">
      <c r="E57" s="34"/>
      <c r="F57" s="17">
        <f t="shared" si="34"/>
        <v>2250000</v>
      </c>
      <c r="G57" s="17">
        <f t="shared" si="68"/>
        <v>0.44999999999999996</v>
      </c>
      <c r="H57" s="17">
        <f t="shared" si="35"/>
        <v>2.3571571998451113E+18</v>
      </c>
      <c r="I57" s="17">
        <f t="shared" si="69"/>
        <v>2.1214414798606E+19</v>
      </c>
      <c r="J57" s="17">
        <f t="shared" si="1"/>
        <v>2.3786158520139399E+20</v>
      </c>
      <c r="K57" s="17">
        <f t="shared" si="2"/>
        <v>2.59076E+20</v>
      </c>
      <c r="L57" s="17">
        <f t="shared" si="3"/>
        <v>2719796769052051.5</v>
      </c>
      <c r="M57" s="17">
        <f t="shared" si="36"/>
        <v>86592.965860471377</v>
      </c>
      <c r="N57" s="17">
        <f t="shared" si="37"/>
        <v>86.592965860471381</v>
      </c>
      <c r="O57" s="17">
        <f t="shared" si="65"/>
        <v>176107.03413952864</v>
      </c>
      <c r="P57" s="17">
        <f t="shared" si="56"/>
        <v>176.10703413952865</v>
      </c>
      <c r="Q57" s="17">
        <f t="shared" si="4"/>
        <v>0.1651003445058081</v>
      </c>
      <c r="R57" s="17">
        <f t="shared" si="38"/>
        <v>2005.2832110241859</v>
      </c>
      <c r="S57" s="17">
        <f t="shared" si="39"/>
        <v>2.6688829135437748</v>
      </c>
      <c r="T57" s="17">
        <f t="shared" si="40"/>
        <v>466.53358519001682</v>
      </c>
      <c r="V57" s="17">
        <f t="shared" si="5"/>
        <v>1658292165525.5066</v>
      </c>
      <c r="W57" s="17">
        <f t="shared" si="57"/>
        <v>994975299315.30396</v>
      </c>
      <c r="X57" s="17">
        <f t="shared" si="41"/>
        <v>115970751714209.5</v>
      </c>
      <c r="Y57" s="17">
        <f t="shared" si="58"/>
        <v>994975299315.29688</v>
      </c>
      <c r="Z57" s="17">
        <f t="shared" si="42"/>
        <v>117629043879735</v>
      </c>
      <c r="AA57" s="17">
        <f t="shared" si="6"/>
        <v>78.168178630808754</v>
      </c>
      <c r="AB57" s="17">
        <f t="shared" si="7"/>
        <v>487.55561607822779</v>
      </c>
      <c r="AC57" s="17">
        <f t="shared" si="8"/>
        <v>454.03296283613685</v>
      </c>
      <c r="AD57" s="17">
        <f t="shared" si="43"/>
        <v>0.16032669105439398</v>
      </c>
      <c r="AF57" s="18">
        <f t="shared" si="44"/>
        <v>6186052472698.709</v>
      </c>
      <c r="AG57" s="17">
        <f t="shared" si="9"/>
        <v>23.877365995687402</v>
      </c>
      <c r="AH57" s="17">
        <f t="shared" si="59"/>
        <v>0</v>
      </c>
      <c r="AI57" s="17">
        <v>0</v>
      </c>
      <c r="AJ57" s="17">
        <f t="shared" si="45"/>
        <v>5.1070910736782833E-2</v>
      </c>
      <c r="AK57" s="17">
        <f t="shared" si="66"/>
        <v>23.826295084950619</v>
      </c>
      <c r="AL57" s="19">
        <f t="shared" si="10"/>
        <v>56162323005.125542</v>
      </c>
      <c r="AM57" s="20">
        <f t="shared" si="60"/>
        <v>5680581976440.7285</v>
      </c>
      <c r="AN57" s="19">
        <f>SUM($AL$48:AL57)</f>
        <v>505470496257.98029</v>
      </c>
      <c r="AO57" s="20">
        <f t="shared" si="11"/>
        <v>6186052472698.709</v>
      </c>
      <c r="AP57" s="17">
        <f t="shared" si="12"/>
        <v>23.881880597201356</v>
      </c>
      <c r="AQ57" s="17">
        <f t="shared" si="13"/>
        <v>23.826747098920436</v>
      </c>
      <c r="AR57" s="17">
        <f t="shared" si="46"/>
        <v>0.99769140884627905</v>
      </c>
      <c r="AT57" s="17">
        <f t="shared" si="47"/>
        <v>20086487427110.16</v>
      </c>
      <c r="AU57" s="20"/>
      <c r="AV57" s="17">
        <f t="shared" si="14"/>
        <v>707243627867.94678</v>
      </c>
      <c r="AW57" s="21">
        <f t="shared" si="15"/>
        <v>2.7298693351292544</v>
      </c>
      <c r="AX57" s="17">
        <f t="shared" si="67"/>
        <v>72602952295.735962</v>
      </c>
      <c r="AY57" s="20">
        <f t="shared" si="48"/>
        <v>0.28023804712028888</v>
      </c>
      <c r="AZ57" s="20">
        <f t="shared" si="16"/>
        <v>5.9939661234474401E-4</v>
      </c>
      <c r="BA57" s="21">
        <f t="shared" si="49"/>
        <v>0.27963865050794412</v>
      </c>
      <c r="BB57" s="20">
        <f t="shared" si="17"/>
        <v>659152258.39977133</v>
      </c>
      <c r="BC57" s="20">
        <f t="shared" si="18"/>
        <v>71943800037.336197</v>
      </c>
      <c r="BD57" s="20">
        <f t="shared" si="19"/>
        <v>394924675.23790228</v>
      </c>
      <c r="BE57" s="20">
        <f t="shared" si="50"/>
        <v>391339208.21005327</v>
      </c>
      <c r="BF57" s="20">
        <f t="shared" si="20"/>
        <v>3585467.0278490605</v>
      </c>
      <c r="BG57" s="20">
        <f>SUM($BB$48:BB57)</f>
        <v>6421094508.0888433</v>
      </c>
      <c r="BH57" s="20">
        <f>SUM($BC$48:BC57)</f>
        <v>700822533359.85791</v>
      </c>
      <c r="BI57" s="20">
        <f t="shared" si="21"/>
        <v>707243627867.94678</v>
      </c>
      <c r="BJ57" s="20">
        <f t="shared" si="22"/>
        <v>3847060638.968379</v>
      </c>
      <c r="BK57" s="20">
        <f t="shared" si="51"/>
        <v>34927624.608838357</v>
      </c>
      <c r="BL57" s="20">
        <f t="shared" si="52"/>
        <v>3812133014.3595405</v>
      </c>
      <c r="BM57" s="29">
        <f t="shared" si="23"/>
        <v>2.946346013655301</v>
      </c>
      <c r="BN57" s="17">
        <f t="shared" si="24"/>
        <v>0.30267601388235199</v>
      </c>
      <c r="BO57" s="17">
        <f t="shared" si="53"/>
        <v>0.1027292831458195</v>
      </c>
      <c r="BQ57" s="21">
        <f t="shared" si="25"/>
        <v>-8576.298211877549</v>
      </c>
      <c r="BR57" s="21">
        <f t="shared" si="26"/>
        <v>-9853.4057096107808</v>
      </c>
      <c r="BS57" s="21">
        <f t="shared" si="27"/>
        <v>-8680.6523478152903</v>
      </c>
      <c r="BU57" s="29">
        <f t="shared" si="28"/>
        <v>0.12337160809691738</v>
      </c>
      <c r="BV57" s="29">
        <f t="shared" si="29"/>
        <v>1.2703203363251626E-2</v>
      </c>
      <c r="BW57" s="29">
        <f t="shared" si="30"/>
        <v>0.12337160809691738</v>
      </c>
      <c r="BX57" s="29">
        <f t="shared" si="31"/>
        <v>1.2703203363251625E-2</v>
      </c>
      <c r="BY57" s="29">
        <f t="shared" si="54"/>
        <v>0.1027292831458195</v>
      </c>
      <c r="BZ57" s="29">
        <f t="shared" si="32"/>
        <v>0.99769140884627905</v>
      </c>
      <c r="CG57" s="17">
        <f t="shared" si="55"/>
        <v>6186052472698.709</v>
      </c>
      <c r="CH57" s="17">
        <f t="shared" si="33"/>
        <v>23.877365995687402</v>
      </c>
      <c r="CI57" s="17">
        <f t="shared" si="61"/>
        <v>6186052346475.5654</v>
      </c>
      <c r="CJ57" s="17">
        <f t="shared" si="62"/>
        <v>3.4728925815367937</v>
      </c>
      <c r="CK57" s="17">
        <f t="shared" si="63"/>
        <v>20.404473414150608</v>
      </c>
      <c r="CL57" s="17">
        <f t="shared" si="64"/>
        <v>126223.14321772144</v>
      </c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</row>
    <row r="58" spans="1:139" s="17" customFormat="1">
      <c r="E58" s="34"/>
      <c r="F58" s="17">
        <f t="shared" si="34"/>
        <v>2500000</v>
      </c>
      <c r="G58" s="17">
        <f>G57+$B$8</f>
        <v>0.49999999999999994</v>
      </c>
      <c r="H58" s="17">
        <f t="shared" si="35"/>
        <v>2.3571571998451113E+18</v>
      </c>
      <c r="I58" s="17">
        <f t="shared" si="69"/>
        <v>2.357157199845111E+19</v>
      </c>
      <c r="J58" s="17">
        <f t="shared" si="1"/>
        <v>2.3550442800154889E+20</v>
      </c>
      <c r="K58" s="17">
        <f t="shared" si="2"/>
        <v>2.59076E+20</v>
      </c>
      <c r="L58" s="17">
        <f t="shared" si="3"/>
        <v>3021996410057834.5</v>
      </c>
      <c r="M58" s="17">
        <f t="shared" si="36"/>
        <v>89688.159436203219</v>
      </c>
      <c r="N58" s="17">
        <f t="shared" si="37"/>
        <v>89.688159436203222</v>
      </c>
      <c r="O58" s="17">
        <f t="shared" si="65"/>
        <v>173011.84056379678</v>
      </c>
      <c r="P58" s="17">
        <f t="shared" si="56"/>
        <v>173.01184056379677</v>
      </c>
      <c r="Q58" s="17">
        <f t="shared" si="4"/>
        <v>0.1621986005285595</v>
      </c>
      <c r="R58" s="17">
        <f t="shared" si="38"/>
        <v>2005.190355216914</v>
      </c>
      <c r="S58" s="17">
        <f t="shared" si="39"/>
        <v>2.6682188205877981</v>
      </c>
      <c r="T58" s="17">
        <f t="shared" si="40"/>
        <v>465.82073959248407</v>
      </c>
      <c r="V58" s="17">
        <f t="shared" si="5"/>
        <v>3685093701167.793</v>
      </c>
      <c r="W58" s="17">
        <f t="shared" si="57"/>
        <v>2026801535642.2864</v>
      </c>
      <c r="X58" s="17">
        <f t="shared" si="41"/>
        <v>113943950178567.2</v>
      </c>
      <c r="Y58" s="17">
        <f t="shared" si="58"/>
        <v>2026801535642.2969</v>
      </c>
      <c r="Z58" s="17">
        <f t="shared" si="42"/>
        <v>117629043879735</v>
      </c>
      <c r="AA58" s="17">
        <f t="shared" si="6"/>
        <v>156.33635726161754</v>
      </c>
      <c r="AB58" s="17">
        <f t="shared" si="7"/>
        <v>483.8293324056641</v>
      </c>
      <c r="AC58" s="17">
        <f t="shared" si="8"/>
        <v>454.03296283613685</v>
      </c>
      <c r="AD58" s="17">
        <f t="shared" si="43"/>
        <v>0.32312294189418461</v>
      </c>
      <c r="AF58" s="18">
        <f t="shared" si="44"/>
        <v>6186052472698.709</v>
      </c>
      <c r="AG58" s="17">
        <f t="shared" si="9"/>
        <v>23.877365995687402</v>
      </c>
      <c r="AH58" s="17">
        <f t="shared" si="59"/>
        <v>0</v>
      </c>
      <c r="AI58" s="17">
        <v>0</v>
      </c>
      <c r="AJ58" s="17">
        <f t="shared" si="45"/>
        <v>5.1148897147396219E-2</v>
      </c>
      <c r="AK58" s="17">
        <f t="shared" si="66"/>
        <v>23.826217098540006</v>
      </c>
      <c r="AL58" s="19">
        <f t="shared" si="10"/>
        <v>56162139178.896278</v>
      </c>
      <c r="AM58" s="20">
        <f t="shared" si="60"/>
        <v>5624419837261.832</v>
      </c>
      <c r="AN58" s="19">
        <f>SUM($AL$48:AL58)</f>
        <v>561632635436.87659</v>
      </c>
      <c r="AO58" s="20">
        <f t="shared" si="11"/>
        <v>6186052472698.709</v>
      </c>
      <c r="AP58" s="17">
        <f t="shared" si="12"/>
        <v>23.882437731594756</v>
      </c>
      <c r="AQ58" s="17">
        <f t="shared" si="13"/>
        <v>23.826694098882395</v>
      </c>
      <c r="AR58" s="17">
        <f t="shared" si="46"/>
        <v>0.99766591529144377</v>
      </c>
      <c r="AT58" s="17">
        <f t="shared" si="47"/>
        <v>19699177729703.492</v>
      </c>
      <c r="AU58" s="20"/>
      <c r="AV58" s="17">
        <f t="shared" si="14"/>
        <v>778446642639.1886</v>
      </c>
      <c r="AW58" s="21">
        <f t="shared" si="15"/>
        <v>3.0047038036683773</v>
      </c>
      <c r="AX58" s="17">
        <f t="shared" si="67"/>
        <v>71203014771.241821</v>
      </c>
      <c r="AY58" s="20">
        <f t="shared" si="48"/>
        <v>0.27483446853912297</v>
      </c>
      <c r="AZ58" s="20">
        <f t="shared" si="16"/>
        <v>5.8873662892321903E-4</v>
      </c>
      <c r="BA58" s="21">
        <f t="shared" si="49"/>
        <v>0.27424573191019974</v>
      </c>
      <c r="BB58" s="20">
        <f t="shared" si="17"/>
        <v>646440301.49891961</v>
      </c>
      <c r="BC58" s="20">
        <f t="shared" si="18"/>
        <v>70556574469.742905</v>
      </c>
      <c r="BD58" s="20">
        <f t="shared" si="19"/>
        <v>387309697.40666789</v>
      </c>
      <c r="BE58" s="20">
        <f t="shared" si="50"/>
        <v>383793377.22880167</v>
      </c>
      <c r="BF58" s="20">
        <f t="shared" si="20"/>
        <v>3516320.1778661855</v>
      </c>
      <c r="BG58" s="20">
        <f>SUM($BB$48:BB58)</f>
        <v>7067534809.5877628</v>
      </c>
      <c r="BH58" s="20">
        <f>SUM($BC$48:BC58)</f>
        <v>771379107829.60083</v>
      </c>
      <c r="BI58" s="20">
        <f t="shared" si="21"/>
        <v>778446642639.1886</v>
      </c>
      <c r="BJ58" s="20">
        <f t="shared" si="22"/>
        <v>4234370336.3750467</v>
      </c>
      <c r="BK58" s="20">
        <f t="shared" si="51"/>
        <v>38443944.78670454</v>
      </c>
      <c r="BL58" s="20">
        <f t="shared" si="52"/>
        <v>4195926391.5883422</v>
      </c>
      <c r="BM58" s="29">
        <f t="shared" si="23"/>
        <v>3.2754335635019465</v>
      </c>
      <c r="BN58" s="17">
        <f t="shared" si="24"/>
        <v>0.29983298568513678</v>
      </c>
      <c r="BO58" s="17">
        <f t="shared" si="53"/>
        <v>9.153993810961894E-2</v>
      </c>
      <c r="BQ58" s="21">
        <f t="shared" si="25"/>
        <v>-8417.3169700399212</v>
      </c>
      <c r="BR58" s="21">
        <f t="shared" si="26"/>
        <v>-9854.7823430778753</v>
      </c>
      <c r="BS58" s="21">
        <f t="shared" si="27"/>
        <v>-8547.8246676987419</v>
      </c>
      <c r="BU58" s="29">
        <f t="shared" si="28"/>
        <v>0.13714820908624342</v>
      </c>
      <c r="BV58" s="29">
        <f t="shared" si="29"/>
        <v>1.2583910484635828E-2</v>
      </c>
      <c r="BW58" s="29">
        <f t="shared" si="30"/>
        <v>0.13714820908624339</v>
      </c>
      <c r="BX58" s="29">
        <f t="shared" si="31"/>
        <v>1.2583910484635828E-2</v>
      </c>
      <c r="BY58" s="29">
        <f t="shared" si="54"/>
        <v>9.153993810961894E-2</v>
      </c>
      <c r="BZ58" s="29">
        <f t="shared" si="32"/>
        <v>0.99766591529144377</v>
      </c>
      <c r="CG58" s="17">
        <f t="shared" si="55"/>
        <v>6186052472698.709</v>
      </c>
      <c r="CH58" s="17">
        <f t="shared" si="33"/>
        <v>23.877365995687402</v>
      </c>
      <c r="CI58" s="17">
        <f t="shared" si="61"/>
        <v>6186052358014.6914</v>
      </c>
      <c r="CJ58" s="17">
        <f t="shared" si="62"/>
        <v>5.3382381893650646</v>
      </c>
      <c r="CK58" s="17">
        <f t="shared" si="63"/>
        <v>18.539127806322337</v>
      </c>
      <c r="CL58" s="17">
        <f t="shared" si="64"/>
        <v>114684.01740797769</v>
      </c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</row>
    <row r="59" spans="1:139" s="17" customFormat="1">
      <c r="E59" s="34"/>
      <c r="F59" s="17">
        <f t="shared" si="34"/>
        <v>2750000</v>
      </c>
      <c r="G59" s="17">
        <f t="shared" si="68"/>
        <v>0.54999999999999993</v>
      </c>
      <c r="H59" s="17">
        <f t="shared" si="35"/>
        <v>2.3571571998451113E+18</v>
      </c>
      <c r="I59" s="17">
        <f t="shared" si="69"/>
        <v>2.592872919829622E+19</v>
      </c>
      <c r="J59" s="17">
        <f t="shared" si="1"/>
        <v>2.3314727080170376E+20</v>
      </c>
      <c r="K59" s="17">
        <f t="shared" si="2"/>
        <v>2.59076E+20</v>
      </c>
      <c r="L59" s="17">
        <f t="shared" si="3"/>
        <v>3324196051063618</v>
      </c>
      <c r="M59" s="17">
        <f t="shared" si="36"/>
        <v>92583.303577872939</v>
      </c>
      <c r="N59" s="17">
        <f t="shared" si="37"/>
        <v>92.58330357787294</v>
      </c>
      <c r="O59" s="17">
        <f t="shared" si="65"/>
        <v>170116.69642212708</v>
      </c>
      <c r="P59" s="17">
        <f t="shared" si="56"/>
        <v>170.11669642212706</v>
      </c>
      <c r="Q59" s="17">
        <f t="shared" si="4"/>
        <v>0.15948440289574414</v>
      </c>
      <c r="R59" s="17">
        <f t="shared" si="38"/>
        <v>2005.1035008926638</v>
      </c>
      <c r="S59" s="17">
        <f t="shared" si="39"/>
        <v>2.6675975938038716</v>
      </c>
      <c r="T59" s="17">
        <f t="shared" si="40"/>
        <v>465.15489311767504</v>
      </c>
      <c r="V59" s="17">
        <f t="shared" si="5"/>
        <v>7370187402335.5869</v>
      </c>
      <c r="W59" s="17">
        <f t="shared" si="57"/>
        <v>3685093701167.7939</v>
      </c>
      <c r="X59" s="17">
        <f t="shared" si="41"/>
        <v>110258856477399.41</v>
      </c>
      <c r="Y59" s="17">
        <f t="shared" si="58"/>
        <v>3685093701167.7969</v>
      </c>
      <c r="Z59" s="17">
        <f t="shared" si="42"/>
        <v>117629043879735</v>
      </c>
      <c r="AA59" s="17">
        <f t="shared" si="6"/>
        <v>284.24792229385014</v>
      </c>
      <c r="AB59" s="17">
        <f t="shared" si="7"/>
        <v>472.91506393474657</v>
      </c>
      <c r="AC59" s="17">
        <f t="shared" si="8"/>
        <v>454.03296283613685</v>
      </c>
      <c r="AD59" s="17">
        <f t="shared" si="43"/>
        <v>0.60105491233214559</v>
      </c>
      <c r="AF59" s="18">
        <f t="shared" si="44"/>
        <v>6186052472698.709</v>
      </c>
      <c r="AG59" s="17">
        <f t="shared" si="9"/>
        <v>23.877365995687402</v>
      </c>
      <c r="AH59" s="17">
        <f t="shared" si="59"/>
        <v>0</v>
      </c>
      <c r="AI59" s="17">
        <v>0</v>
      </c>
      <c r="AJ59" s="17">
        <f t="shared" si="45"/>
        <v>5.122195722540631E-2</v>
      </c>
      <c r="AK59" s="17">
        <f t="shared" si="66"/>
        <v>23.826144038461997</v>
      </c>
      <c r="AL59" s="19">
        <f t="shared" si="10"/>
        <v>56161966964.807381</v>
      </c>
      <c r="AM59" s="20">
        <f t="shared" si="60"/>
        <v>5568257870297.0244</v>
      </c>
      <c r="AN59" s="19">
        <f>SUM($AL$48:AL59)</f>
        <v>617794602401.68396</v>
      </c>
      <c r="AO59" s="20">
        <f t="shared" si="11"/>
        <v>6186052472698.708</v>
      </c>
      <c r="AP59" s="17">
        <f t="shared" si="12"/>
        <v>23.883006870077988</v>
      </c>
      <c r="AQ59" s="17">
        <f t="shared" si="13"/>
        <v>23.826644093389636</v>
      </c>
      <c r="AR59" s="17">
        <f t="shared" si="46"/>
        <v>0.99764004687538033</v>
      </c>
      <c r="AT59" s="17">
        <f t="shared" si="47"/>
        <v>19319336177349.543</v>
      </c>
      <c r="AU59" s="20"/>
      <c r="AV59" s="17">
        <f t="shared" si="14"/>
        <v>848276713623.9386</v>
      </c>
      <c r="AW59" s="21">
        <f t="shared" si="15"/>
        <v>3.2742388859791669</v>
      </c>
      <c r="AX59" s="17">
        <f t="shared" si="67"/>
        <v>69830070984.75</v>
      </c>
      <c r="AY59" s="20">
        <f t="shared" si="48"/>
        <v>0.2695350823107891</v>
      </c>
      <c r="AZ59" s="20">
        <f t="shared" si="16"/>
        <v>5.7820927397784128E-4</v>
      </c>
      <c r="BA59" s="21">
        <f t="shared" si="49"/>
        <v>0.26895687303681126</v>
      </c>
      <c r="BB59" s="20">
        <f t="shared" si="17"/>
        <v>633973629.72654712</v>
      </c>
      <c r="BC59" s="20">
        <f t="shared" si="18"/>
        <v>69196097355.023453</v>
      </c>
      <c r="BD59" s="20">
        <f t="shared" si="19"/>
        <v>379841552.35394907</v>
      </c>
      <c r="BE59" s="20">
        <f t="shared" si="50"/>
        <v>376393044.794514</v>
      </c>
      <c r="BF59" s="20">
        <f t="shared" si="20"/>
        <v>3448507.559435091</v>
      </c>
      <c r="BG59" s="20">
        <f>SUM($BB$48:BB59)</f>
        <v>7701508439.3143101</v>
      </c>
      <c r="BH59" s="20">
        <f>SUM($BC$48:BC59)</f>
        <v>840575205184.62427</v>
      </c>
      <c r="BI59" s="20">
        <f t="shared" si="21"/>
        <v>848276713623.9386</v>
      </c>
      <c r="BJ59" s="20">
        <f t="shared" si="22"/>
        <v>4614211888.7289953</v>
      </c>
      <c r="BK59" s="20">
        <f t="shared" si="51"/>
        <v>41892452.346139632</v>
      </c>
      <c r="BL59" s="20">
        <f t="shared" si="52"/>
        <v>4572319436.3828564</v>
      </c>
      <c r="BM59" s="29">
        <f t="shared" si="23"/>
        <v>3.6053401023919753</v>
      </c>
      <c r="BN59" s="17">
        <f t="shared" si="24"/>
        <v>0.2970260663534709</v>
      </c>
      <c r="BO59" s="17">
        <f t="shared" si="53"/>
        <v>8.2385033843660943E-2</v>
      </c>
      <c r="BQ59" s="21">
        <f t="shared" si="25"/>
        <v>-8257.9482964575636</v>
      </c>
      <c r="BR59" s="21">
        <f t="shared" si="26"/>
        <v>-9856.1415121583632</v>
      </c>
      <c r="BS59" s="21">
        <f t="shared" si="27"/>
        <v>-8417.558184445501</v>
      </c>
      <c r="BU59" s="29">
        <f t="shared" si="28"/>
        <v>0.15095838317196791</v>
      </c>
      <c r="BV59" s="29">
        <f t="shared" si="29"/>
        <v>1.2466130991391967E-2</v>
      </c>
      <c r="BW59" s="29">
        <f t="shared" si="30"/>
        <v>0.15095838317196791</v>
      </c>
      <c r="BX59" s="29">
        <f t="shared" si="31"/>
        <v>1.2466130991391966E-2</v>
      </c>
      <c r="BY59" s="29">
        <f t="shared" si="54"/>
        <v>8.2385033843660943E-2</v>
      </c>
      <c r="BZ59" s="29">
        <f t="shared" si="32"/>
        <v>0.99764004687538033</v>
      </c>
      <c r="CG59" s="17">
        <f t="shared" si="55"/>
        <v>6186052472698.709</v>
      </c>
      <c r="CH59" s="17">
        <f t="shared" si="33"/>
        <v>23.877365995687402</v>
      </c>
      <c r="CI59" s="17">
        <f t="shared" si="61"/>
        <v>6186052348296.123</v>
      </c>
      <c r="CJ59" s="17">
        <f t="shared" si="62"/>
        <v>3.7671929142314746</v>
      </c>
      <c r="CK59" s="17">
        <f t="shared" si="63"/>
        <v>20.110173081455926</v>
      </c>
      <c r="CL59" s="17">
        <f t="shared" si="64"/>
        <v>124402.58591693945</v>
      </c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</row>
    <row r="60" spans="1:139" s="17" customFormat="1">
      <c r="E60" s="34"/>
      <c r="F60" s="17">
        <f t="shared" si="34"/>
        <v>3000000</v>
      </c>
      <c r="G60" s="17">
        <f t="shared" si="68"/>
        <v>0.6</v>
      </c>
      <c r="H60" s="17">
        <f t="shared" si="35"/>
        <v>2.3571571998451113E+18</v>
      </c>
      <c r="I60" s="17">
        <f t="shared" si="69"/>
        <v>2.8285886398141329E+19</v>
      </c>
      <c r="J60" s="17">
        <f t="shared" si="1"/>
        <v>2.3079011360185867E+20</v>
      </c>
      <c r="K60" s="17">
        <f t="shared" si="2"/>
        <v>2.59076E+20</v>
      </c>
      <c r="L60" s="17">
        <f t="shared" si="3"/>
        <v>3626395692069401</v>
      </c>
      <c r="M60" s="17">
        <f t="shared" si="36"/>
        <v>95307.891179097554</v>
      </c>
      <c r="N60" s="17">
        <f t="shared" si="37"/>
        <v>95.307891179097552</v>
      </c>
      <c r="O60" s="17">
        <f t="shared" si="65"/>
        <v>167392.10882090245</v>
      </c>
      <c r="P60" s="17">
        <f t="shared" si="56"/>
        <v>167.39210882090245</v>
      </c>
      <c r="Q60" s="17">
        <f t="shared" si="4"/>
        <v>0.15693010201959606</v>
      </c>
      <c r="R60" s="17">
        <f t="shared" si="38"/>
        <v>2005.021763264627</v>
      </c>
      <c r="S60" s="17">
        <f t="shared" si="39"/>
        <v>2.6670129151035691</v>
      </c>
      <c r="T60" s="17">
        <f t="shared" si="40"/>
        <v>464.52908924144731</v>
      </c>
      <c r="V60" s="17">
        <f t="shared" si="5"/>
        <v>13400340731519.25</v>
      </c>
      <c r="W60" s="17">
        <f t="shared" si="57"/>
        <v>6030153329183.6631</v>
      </c>
      <c r="X60" s="17">
        <f t="shared" si="41"/>
        <v>104228703148215.75</v>
      </c>
      <c r="Y60" s="17">
        <f t="shared" si="58"/>
        <v>6030153329183.6562</v>
      </c>
      <c r="Z60" s="17">
        <f t="shared" si="42"/>
        <v>117629043879735</v>
      </c>
      <c r="AA60" s="17">
        <f t="shared" si="6"/>
        <v>473.74653715641699</v>
      </c>
      <c r="AB60" s="17">
        <f t="shared" si="7"/>
        <v>451.61684580658891</v>
      </c>
      <c r="AC60" s="17">
        <f t="shared" si="8"/>
        <v>454.03296283613685</v>
      </c>
      <c r="AD60" s="17">
        <f t="shared" si="43"/>
        <v>1.0490010316384553</v>
      </c>
      <c r="AF60" s="18">
        <f t="shared" si="44"/>
        <v>6186052472698.709</v>
      </c>
      <c r="AG60" s="17">
        <f t="shared" si="9"/>
        <v>23.877365995687402</v>
      </c>
      <c r="AH60" s="17">
        <f t="shared" si="59"/>
        <v>0</v>
      </c>
      <c r="AI60" s="17">
        <v>0</v>
      </c>
      <c r="AJ60" s="17">
        <f t="shared" si="45"/>
        <v>5.1290814145672804E-2</v>
      </c>
      <c r="AK60" s="17">
        <f t="shared" si="66"/>
        <v>23.826075181541729</v>
      </c>
      <c r="AL60" s="19">
        <f t="shared" si="10"/>
        <v>56161804658.222008</v>
      </c>
      <c r="AM60" s="20">
        <f t="shared" si="60"/>
        <v>5512096065638.8027</v>
      </c>
      <c r="AN60" s="19">
        <f>SUM($AL$48:AL60)</f>
        <v>673956407059.90601</v>
      </c>
      <c r="AO60" s="20">
        <f t="shared" si="11"/>
        <v>6186052472698.709</v>
      </c>
      <c r="AP60" s="17">
        <f t="shared" si="12"/>
        <v>23.883588337530984</v>
      </c>
      <c r="AQ60" s="17">
        <f t="shared" si="13"/>
        <v>23.826596684068978</v>
      </c>
      <c r="AR60" s="17">
        <f t="shared" si="46"/>
        <v>0.99761377341391999</v>
      </c>
      <c r="AT60" s="17">
        <f t="shared" si="47"/>
        <v>18946818768514.391</v>
      </c>
      <c r="AU60" s="20"/>
      <c r="AV60" s="17">
        <f t="shared" si="14"/>
        <v>916760314064.19312</v>
      </c>
      <c r="AW60" s="21">
        <f t="shared" si="15"/>
        <v>3.5385767653668925</v>
      </c>
      <c r="AX60" s="17">
        <f t="shared" si="67"/>
        <v>68483600440.254517</v>
      </c>
      <c r="AY60" s="20">
        <f t="shared" si="48"/>
        <v>0.26433787938772602</v>
      </c>
      <c r="AZ60" s="20">
        <f t="shared" si="16"/>
        <v>5.6782247446330214E-4</v>
      </c>
      <c r="BA60" s="21">
        <f t="shared" si="49"/>
        <v>0.26377005691326272</v>
      </c>
      <c r="BB60" s="20">
        <f t="shared" si="17"/>
        <v>621747488.75665212</v>
      </c>
      <c r="BC60" s="20">
        <f t="shared" si="18"/>
        <v>67861852951.497864</v>
      </c>
      <c r="BD60" s="20">
        <f t="shared" si="19"/>
        <v>372517408.83515292</v>
      </c>
      <c r="BE60" s="20">
        <f t="shared" si="50"/>
        <v>369135405.52381343</v>
      </c>
      <c r="BF60" s="20">
        <f t="shared" si="20"/>
        <v>3382003.3113394915</v>
      </c>
      <c r="BG60" s="20">
        <f>SUM($BB$48:BB60)</f>
        <v>8323255928.070962</v>
      </c>
      <c r="BH60" s="20">
        <f>SUM($BC$48:BC60)</f>
        <v>908437058136.12207</v>
      </c>
      <c r="BI60" s="20">
        <f t="shared" si="21"/>
        <v>916760314064.19299</v>
      </c>
      <c r="BJ60" s="20">
        <f t="shared" si="22"/>
        <v>4986729297.5641489</v>
      </c>
      <c r="BK60" s="20">
        <f t="shared" si="51"/>
        <v>45274455.657479122</v>
      </c>
      <c r="BL60" s="20">
        <f t="shared" si="52"/>
        <v>4941454841.9066687</v>
      </c>
      <c r="BM60" s="29">
        <f t="shared" si="23"/>
        <v>3.9362043891675871</v>
      </c>
      <c r="BN60" s="17">
        <f t="shared" si="24"/>
        <v>0.29425473223345355</v>
      </c>
      <c r="BO60" s="17">
        <f t="shared" si="53"/>
        <v>7.4755958568422154E-2</v>
      </c>
      <c r="BQ60" s="21">
        <f t="shared" si="25"/>
        <v>-8098.1254402288059</v>
      </c>
      <c r="BR60" s="21">
        <f t="shared" si="26"/>
        <v>-9857.4834674685262</v>
      </c>
      <c r="BS60" s="21">
        <f t="shared" si="27"/>
        <v>-8289.8035127966577</v>
      </c>
      <c r="BU60" s="29">
        <f t="shared" si="28"/>
        <v>0.16480791468768469</v>
      </c>
      <c r="BV60" s="29">
        <f t="shared" si="29"/>
        <v>1.2349843166237802E-2</v>
      </c>
      <c r="BW60" s="29">
        <f t="shared" si="30"/>
        <v>0.16480791468768466</v>
      </c>
      <c r="BX60" s="29">
        <f t="shared" si="31"/>
        <v>1.2349843166237801E-2</v>
      </c>
      <c r="BY60" s="29">
        <f t="shared" si="54"/>
        <v>7.4755958568422154E-2</v>
      </c>
      <c r="BZ60" s="29">
        <f t="shared" si="32"/>
        <v>0.99761377341391999</v>
      </c>
      <c r="CG60" s="17">
        <f t="shared" si="55"/>
        <v>6186052472698.709</v>
      </c>
      <c r="CH60" s="17">
        <f t="shared" si="33"/>
        <v>23.877365995687402</v>
      </c>
      <c r="CI60" s="17">
        <f t="shared" si="61"/>
        <v>6186052355976.0557</v>
      </c>
      <c r="CJ60" s="17">
        <f t="shared" si="62"/>
        <v>5.0086846547381025</v>
      </c>
      <c r="CK60" s="17">
        <f t="shared" si="63"/>
        <v>18.868681340949301</v>
      </c>
      <c r="CL60" s="17">
        <f t="shared" si="64"/>
        <v>116722.65286574342</v>
      </c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</row>
    <row r="61" spans="1:139" s="17" customFormat="1">
      <c r="E61" s="34"/>
      <c r="F61" s="17">
        <f t="shared" si="34"/>
        <v>3250000</v>
      </c>
      <c r="G61" s="17">
        <f t="shared" si="68"/>
        <v>0.65</v>
      </c>
      <c r="H61" s="17">
        <f t="shared" si="35"/>
        <v>2.3571571998451113E+18</v>
      </c>
      <c r="I61" s="17">
        <f t="shared" si="69"/>
        <v>3.0643043597986439E+19</v>
      </c>
      <c r="J61" s="17">
        <f t="shared" si="1"/>
        <v>2.2843295640201357E+20</v>
      </c>
      <c r="K61" s="17">
        <f t="shared" si="2"/>
        <v>2.59076E+20</v>
      </c>
      <c r="L61" s="17">
        <f t="shared" si="3"/>
        <v>3928595333075184.5</v>
      </c>
      <c r="M61" s="17">
        <f t="shared" si="36"/>
        <v>97885.018903521792</v>
      </c>
      <c r="N61" s="17">
        <f t="shared" si="37"/>
        <v>97.885018903521797</v>
      </c>
      <c r="O61" s="17">
        <f t="shared" si="65"/>
        <v>164814.98109647821</v>
      </c>
      <c r="P61" s="17">
        <f t="shared" si="56"/>
        <v>164.81498109647822</v>
      </c>
      <c r="Q61" s="17">
        <f t="shared" si="4"/>
        <v>0.15451404477794833</v>
      </c>
      <c r="R61" s="17">
        <f t="shared" si="38"/>
        <v>2004.9444494328943</v>
      </c>
      <c r="S61" s="17">
        <f t="shared" si="39"/>
        <v>2.6664598364574839</v>
      </c>
      <c r="T61" s="17">
        <f t="shared" si="40"/>
        <v>463.93788303464936</v>
      </c>
      <c r="V61" s="17">
        <f t="shared" si="5"/>
        <v>22333901219198.75</v>
      </c>
      <c r="W61" s="17">
        <f t="shared" si="57"/>
        <v>8933560487679.5</v>
      </c>
      <c r="X61" s="17">
        <f>(X62+V62)-V61</f>
        <v>95295142660536.25</v>
      </c>
      <c r="Y61" s="17">
        <f t="shared" si="58"/>
        <v>8933560487679.5</v>
      </c>
      <c r="Z61" s="17">
        <f t="shared" si="42"/>
        <v>117629043879735</v>
      </c>
      <c r="AA61" s="17">
        <f t="shared" si="6"/>
        <v>728.84082639448764</v>
      </c>
      <c r="AB61" s="17">
        <f t="shared" si="7"/>
        <v>417.16897667265079</v>
      </c>
      <c r="AC61" s="17">
        <f t="shared" si="8"/>
        <v>454.03296283613685</v>
      </c>
      <c r="AD61" s="17">
        <f t="shared" si="43"/>
        <v>1.7471117632182014</v>
      </c>
      <c r="AF61" s="18">
        <f t="shared" si="44"/>
        <v>6186052472698.709</v>
      </c>
      <c r="AG61" s="17">
        <f t="shared" si="9"/>
        <v>23.877365995687402</v>
      </c>
      <c r="AH61" s="17">
        <f t="shared" si="59"/>
        <v>0</v>
      </c>
      <c r="AI61" s="17">
        <v>0</v>
      </c>
      <c r="AJ61" s="17">
        <f t="shared" si="45"/>
        <v>5.1356034573564635E-2</v>
      </c>
      <c r="AK61" s="17">
        <f t="shared" si="66"/>
        <v>23.826009961113837</v>
      </c>
      <c r="AL61" s="19">
        <f t="shared" si="10"/>
        <v>56161650923.420822</v>
      </c>
      <c r="AM61" s="20">
        <f t="shared" si="60"/>
        <v>5455934414715.3818</v>
      </c>
      <c r="AN61" s="19">
        <f>SUM($AL$48:AL61)</f>
        <v>730118057983.32678</v>
      </c>
      <c r="AO61" s="20">
        <f t="shared" si="11"/>
        <v>6186052472698.709</v>
      </c>
      <c r="AP61" s="17">
        <f t="shared" si="12"/>
        <v>23.884182478090491</v>
      </c>
      <c r="AQ61" s="17">
        <f t="shared" si="13"/>
        <v>23.826551551533967</v>
      </c>
      <c r="AR61" s="17">
        <f t="shared" si="46"/>
        <v>0.99758706723123602</v>
      </c>
      <c r="AT61" s="17">
        <f t="shared" si="47"/>
        <v>18581484278316.367</v>
      </c>
      <c r="AU61" s="20"/>
      <c r="AV61" s="17">
        <f t="shared" si="14"/>
        <v>983923406742.19775</v>
      </c>
      <c r="AW61" s="21">
        <f t="shared" si="15"/>
        <v>3.7978176548279183</v>
      </c>
      <c r="AX61" s="17">
        <f t="shared" si="67"/>
        <v>67163092678.004639</v>
      </c>
      <c r="AY61" s="20">
        <f t="shared" si="48"/>
        <v>0.25924088946102547</v>
      </c>
      <c r="AZ61" s="20">
        <f t="shared" si="16"/>
        <v>5.5758177365320349E-4</v>
      </c>
      <c r="BA61" s="21">
        <f t="shared" si="49"/>
        <v>0.25868330768737224</v>
      </c>
      <c r="BB61" s="20">
        <f t="shared" si="17"/>
        <v>609757221.19503772</v>
      </c>
      <c r="BC61" s="20">
        <f t="shared" si="18"/>
        <v>66553335456.809601</v>
      </c>
      <c r="BD61" s="20">
        <f t="shared" si="19"/>
        <v>365334490.1980235</v>
      </c>
      <c r="BE61" s="20">
        <f t="shared" si="50"/>
        <v>362017708.09839863</v>
      </c>
      <c r="BF61" s="20">
        <f t="shared" si="20"/>
        <v>3316782.0996248787</v>
      </c>
      <c r="BG61" s="20">
        <f>SUM($BB$48:BB61)</f>
        <v>8933013149.2659988</v>
      </c>
      <c r="BH61" s="20">
        <f>SUM($BC$48:BC61)</f>
        <v>974990393592.93164</v>
      </c>
      <c r="BI61" s="20">
        <f t="shared" si="21"/>
        <v>983923406742.19763</v>
      </c>
      <c r="BJ61" s="20">
        <f t="shared" si="22"/>
        <v>5352063787.7621717</v>
      </c>
      <c r="BK61" s="20">
        <f t="shared" si="51"/>
        <v>48591237.757103994</v>
      </c>
      <c r="BL61" s="20">
        <f t="shared" si="52"/>
        <v>5303472550.0050678</v>
      </c>
      <c r="BM61" s="29">
        <f t="shared" si="23"/>
        <v>4.2681686957510188</v>
      </c>
      <c r="BN61" s="17">
        <f t="shared" si="24"/>
        <v>0.29151846880683185</v>
      </c>
      <c r="BO61" s="17">
        <f t="shared" si="53"/>
        <v>6.830059671658241E-2</v>
      </c>
      <c r="BQ61" s="21">
        <f t="shared" si="25"/>
        <v>-7937.7799712486867</v>
      </c>
      <c r="BR61" s="21">
        <f t="shared" si="26"/>
        <v>-9858.8084557716575</v>
      </c>
      <c r="BS61" s="21">
        <f t="shared" si="27"/>
        <v>-8164.5122197449036</v>
      </c>
      <c r="BU61" s="29">
        <f t="shared" si="28"/>
        <v>0.17870273347920984</v>
      </c>
      <c r="BV61" s="29">
        <f t="shared" si="29"/>
        <v>1.2235025625773518E-2</v>
      </c>
      <c r="BW61" s="29">
        <f t="shared" si="30"/>
        <v>0.17870273347920984</v>
      </c>
      <c r="BX61" s="29">
        <f t="shared" si="31"/>
        <v>1.2235025625773518E-2</v>
      </c>
      <c r="BY61" s="29">
        <f t="shared" si="54"/>
        <v>6.830059671658241E-2</v>
      </c>
      <c r="BZ61" s="29">
        <f t="shared" si="32"/>
        <v>0.99758706723123602</v>
      </c>
      <c r="CG61" s="17">
        <f t="shared" si="55"/>
        <v>6186052472698.709</v>
      </c>
      <c r="CH61" s="17">
        <f t="shared" si="33"/>
        <v>23.877365995687402</v>
      </c>
      <c r="CI61" s="17">
        <f t="shared" si="61"/>
        <v>6186052349574.2617</v>
      </c>
      <c r="CJ61" s="17">
        <f t="shared" si="62"/>
        <v>3.9738091392196937</v>
      </c>
      <c r="CK61" s="17">
        <f t="shared" si="63"/>
        <v>19.903556856467709</v>
      </c>
      <c r="CL61" s="17">
        <f t="shared" si="64"/>
        <v>123124.44710745143</v>
      </c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</row>
    <row r="62" spans="1:139" s="17" customFormat="1">
      <c r="E62" s="34"/>
      <c r="F62" s="17">
        <f t="shared" si="34"/>
        <v>3500000</v>
      </c>
      <c r="G62" s="17">
        <f t="shared" si="68"/>
        <v>0.70000000000000007</v>
      </c>
      <c r="H62" s="17">
        <f t="shared" si="35"/>
        <v>2.3571571998451113E+18</v>
      </c>
      <c r="I62" s="17">
        <f t="shared" si="69"/>
        <v>3.3000200797831549E+19</v>
      </c>
      <c r="J62" s="17">
        <f t="shared" si="1"/>
        <v>2.2607579920216844E+20</v>
      </c>
      <c r="K62" s="17">
        <f t="shared" si="2"/>
        <v>2.59076E+20</v>
      </c>
      <c r="L62" s="17">
        <f t="shared" si="3"/>
        <v>4230794974080968</v>
      </c>
      <c r="M62" s="17">
        <f t="shared" si="36"/>
        <v>100333.15219691391</v>
      </c>
      <c r="N62" s="17">
        <f t="shared" si="37"/>
        <v>100.33315219691391</v>
      </c>
      <c r="O62" s="17">
        <f t="shared" si="65"/>
        <v>162366.8478030861</v>
      </c>
      <c r="P62" s="17">
        <f t="shared" si="56"/>
        <v>162.3668478030861</v>
      </c>
      <c r="Q62" s="17">
        <f t="shared" si="4"/>
        <v>0.15221891981539321</v>
      </c>
      <c r="R62" s="17">
        <f t="shared" si="38"/>
        <v>2004.8710054340927</v>
      </c>
      <c r="S62" s="17">
        <f t="shared" si="39"/>
        <v>2.6659344018620761</v>
      </c>
      <c r="T62" s="17">
        <f t="shared" si="40"/>
        <v>463.37692354623692</v>
      </c>
      <c r="V62" s="17">
        <f t="shared" si="5"/>
        <v>34359848029536.535</v>
      </c>
      <c r="W62" s="17">
        <f t="shared" si="57"/>
        <v>12025946810337.785</v>
      </c>
      <c r="X62" s="17">
        <f t="shared" si="41"/>
        <v>83269195850198.469</v>
      </c>
      <c r="Y62" s="17">
        <f t="shared" si="58"/>
        <v>12025946810337.781</v>
      </c>
      <c r="Z62" s="17">
        <f t="shared" si="42"/>
        <v>117629043879735</v>
      </c>
      <c r="AA62" s="17">
        <f t="shared" si="6"/>
        <v>1041.2011805635536</v>
      </c>
      <c r="AB62" s="17">
        <f t="shared" si="7"/>
        <v>368.32423525233202</v>
      </c>
      <c r="AC62" s="17">
        <f t="shared" si="8"/>
        <v>454.03296283613685</v>
      </c>
      <c r="AD62" s="17">
        <f t="shared" si="43"/>
        <v>2.8268603608183596</v>
      </c>
      <c r="AF62" s="18">
        <f t="shared" si="44"/>
        <v>6186052472698.709</v>
      </c>
      <c r="AG62" s="17">
        <f t="shared" si="9"/>
        <v>23.877365995687402</v>
      </c>
      <c r="AH62" s="17">
        <f t="shared" si="59"/>
        <v>0</v>
      </c>
      <c r="AI62" s="17">
        <v>0</v>
      </c>
      <c r="AJ62" s="17">
        <f t="shared" si="45"/>
        <v>5.1418071796821292E-2</v>
      </c>
      <c r="AK62" s="17">
        <f t="shared" si="66"/>
        <v>23.825947923890581</v>
      </c>
      <c r="AL62" s="19">
        <f t="shared" si="10"/>
        <v>56161504691.933372</v>
      </c>
      <c r="AM62" s="20">
        <f t="shared" si="60"/>
        <v>5399772910023.4482</v>
      </c>
      <c r="AN62" s="19">
        <f>SUM($AL$48:AL62)</f>
        <v>786279562675.26013</v>
      </c>
      <c r="AO62" s="20">
        <f t="shared" si="11"/>
        <v>6186052472698.708</v>
      </c>
      <c r="AP62" s="17">
        <f t="shared" si="12"/>
        <v>23.884789654971861</v>
      </c>
      <c r="AQ62" s="17">
        <f t="shared" si="13"/>
        <v>23.826508435273727</v>
      </c>
      <c r="AR62" s="17">
        <f t="shared" si="46"/>
        <v>0.9975599023252858</v>
      </c>
      <c r="AT62" s="17">
        <f t="shared" si="47"/>
        <v>18223194204986.367</v>
      </c>
      <c r="AU62" s="20"/>
      <c r="AV62" s="17">
        <f t="shared" si="14"/>
        <v>1049791453823.1849</v>
      </c>
      <c r="AW62" s="21">
        <f t="shared" si="15"/>
        <v>4.0520598350413968</v>
      </c>
      <c r="AX62" s="17">
        <f t="shared" si="67"/>
        <v>65868047080.987183</v>
      </c>
      <c r="AY62" s="20">
        <f t="shared" si="48"/>
        <v>0.25424218021347861</v>
      </c>
      <c r="AZ62" s="20">
        <f t="shared" si="16"/>
        <v>5.4749098700242432E-4</v>
      </c>
      <c r="BA62" s="21">
        <f t="shared" si="49"/>
        <v>0.2536946892264762</v>
      </c>
      <c r="BB62" s="20">
        <f t="shared" si="17"/>
        <v>597998263.27265632</v>
      </c>
      <c r="BC62" s="20">
        <f t="shared" si="18"/>
        <v>65270048817.714523</v>
      </c>
      <c r="BD62" s="20">
        <f t="shared" si="19"/>
        <v>358290073.32999992</v>
      </c>
      <c r="BE62" s="20">
        <f t="shared" si="50"/>
        <v>355037254.23038799</v>
      </c>
      <c r="BF62" s="20">
        <f t="shared" si="20"/>
        <v>3252819.099611925</v>
      </c>
      <c r="BG62" s="20">
        <f>SUM($BB$48:BB62)</f>
        <v>9531011412.5386543</v>
      </c>
      <c r="BH62" s="20">
        <f>SUM($BC$48:BC62)</f>
        <v>1040260442410.6461</v>
      </c>
      <c r="BI62" s="20">
        <f t="shared" si="21"/>
        <v>1049791453823.1848</v>
      </c>
      <c r="BJ62" s="20">
        <f t="shared" si="22"/>
        <v>5710353861.0921717</v>
      </c>
      <c r="BK62" s="20">
        <f t="shared" si="51"/>
        <v>51844056.856715918</v>
      </c>
      <c r="BL62" s="20">
        <f t="shared" si="52"/>
        <v>5658509804.2354555</v>
      </c>
      <c r="BM62" s="29">
        <f t="shared" si="23"/>
        <v>4.6013790334116766</v>
      </c>
      <c r="BN62" s="17">
        <f t="shared" si="24"/>
        <v>0.28881677026537789</v>
      </c>
      <c r="BO62" s="17">
        <f t="shared" si="53"/>
        <v>6.2767437363497464E-2</v>
      </c>
      <c r="BQ62" s="21">
        <f t="shared" si="25"/>
        <v>-7776.841672148882</v>
      </c>
      <c r="BR62" s="21">
        <f t="shared" si="26"/>
        <v>-9860.1167200413092</v>
      </c>
      <c r="BS62" s="21">
        <f t="shared" si="27"/>
        <v>-8041.6368061731055</v>
      </c>
      <c r="BU62" s="29">
        <f t="shared" si="28"/>
        <v>0.19264892426858166</v>
      </c>
      <c r="BV62" s="29">
        <f t="shared" si="29"/>
        <v>1.2121657315001382E-2</v>
      </c>
      <c r="BW62" s="29">
        <f t="shared" si="30"/>
        <v>0.19264892426858166</v>
      </c>
      <c r="BX62" s="29">
        <f t="shared" si="31"/>
        <v>1.2121657315001382E-2</v>
      </c>
      <c r="BY62" s="29">
        <f t="shared" si="54"/>
        <v>6.2767437363497464E-2</v>
      </c>
      <c r="BZ62" s="29">
        <f t="shared" si="32"/>
        <v>0.9975599023252858</v>
      </c>
      <c r="CG62" s="17">
        <f t="shared" si="55"/>
        <v>6186052472698.709</v>
      </c>
      <c r="CH62" s="17">
        <f t="shared" si="33"/>
        <v>23.877365995687402</v>
      </c>
      <c r="CI62" s="17">
        <f t="shared" si="61"/>
        <v>6186052354688.9551</v>
      </c>
      <c r="CJ62" s="17">
        <f t="shared" si="62"/>
        <v>4.8006196714322167</v>
      </c>
      <c r="CK62" s="17">
        <f t="shared" si="63"/>
        <v>19.076746324255186</v>
      </c>
      <c r="CL62" s="17">
        <f t="shared" si="64"/>
        <v>118009.75377020481</v>
      </c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</row>
    <row r="63" spans="1:139" s="17" customFormat="1">
      <c r="E63" s="34"/>
      <c r="F63" s="17">
        <f t="shared" si="34"/>
        <v>3750000</v>
      </c>
      <c r="G63" s="17">
        <f t="shared" si="68"/>
        <v>0.75000000000000011</v>
      </c>
      <c r="H63" s="17">
        <f t="shared" si="35"/>
        <v>2.3571571998451113E+18</v>
      </c>
      <c r="I63" s="17">
        <f t="shared" si="69"/>
        <v>3.5357357997676659E+19</v>
      </c>
      <c r="J63" s="17">
        <f t="shared" si="1"/>
        <v>2.2371864200232334E+20</v>
      </c>
      <c r="K63" s="17">
        <f t="shared" si="2"/>
        <v>2.59076E+20</v>
      </c>
      <c r="L63" s="17">
        <f t="shared" si="3"/>
        <v>4532994615086751</v>
      </c>
      <c r="M63" s="17">
        <f t="shared" si="36"/>
        <v>102667.31349501568</v>
      </c>
      <c r="N63" s="17">
        <f t="shared" si="37"/>
        <v>102.66731349501568</v>
      </c>
      <c r="O63" s="17">
        <f t="shared" si="65"/>
        <v>160032.68650498433</v>
      </c>
      <c r="P63" s="17">
        <f t="shared" si="56"/>
        <v>160.03268650498433</v>
      </c>
      <c r="Q63" s="17">
        <f t="shared" si="4"/>
        <v>0.15003064359842283</v>
      </c>
      <c r="R63" s="17">
        <f t="shared" si="38"/>
        <v>2004.8009805951494</v>
      </c>
      <c r="S63" s="17">
        <f t="shared" si="39"/>
        <v>2.6654333928408263</v>
      </c>
      <c r="T63" s="17">
        <f t="shared" si="40"/>
        <v>462.84267277712854</v>
      </c>
      <c r="V63" s="17">
        <f t="shared" si="5"/>
        <v>49085497185052.188</v>
      </c>
      <c r="W63" s="17">
        <f t="shared" si="57"/>
        <v>14725649155515.652</v>
      </c>
      <c r="X63" s="17">
        <f t="shared" si="41"/>
        <v>68543546694682.812</v>
      </c>
      <c r="Y63" s="17">
        <f t="shared" si="58"/>
        <v>14725649155515.656</v>
      </c>
      <c r="Z63" s="17">
        <f t="shared" si="42"/>
        <v>117629043879735</v>
      </c>
      <c r="AA63" s="17">
        <f t="shared" si="6"/>
        <v>1388.2682407514046</v>
      </c>
      <c r="AB63" s="17">
        <f t="shared" si="7"/>
        <v>306.38281227351177</v>
      </c>
      <c r="AC63" s="17">
        <f t="shared" si="8"/>
        <v>454.03296283613685</v>
      </c>
      <c r="AD63" s="17">
        <f t="shared" si="43"/>
        <v>4.5311557474447364</v>
      </c>
      <c r="AF63" s="18">
        <f t="shared" si="44"/>
        <v>6186052472698.709</v>
      </c>
      <c r="AG63" s="17">
        <f t="shared" si="9"/>
        <v>23.877365995687402</v>
      </c>
      <c r="AH63" s="17">
        <f t="shared" si="59"/>
        <v>0</v>
      </c>
      <c r="AI63" s="17">
        <v>0</v>
      </c>
      <c r="AJ63" s="17">
        <f t="shared" si="45"/>
        <v>5.147729477481737E-2</v>
      </c>
      <c r="AK63" s="17">
        <f t="shared" si="66"/>
        <v>23.825888700912586</v>
      </c>
      <c r="AL63" s="19">
        <f t="shared" si="10"/>
        <v>56161365094.064384</v>
      </c>
      <c r="AM63" s="20">
        <f t="shared" si="60"/>
        <v>5343611544929.3838</v>
      </c>
      <c r="AN63" s="19">
        <f>SUM($AL$48:AL63)</f>
        <v>842440927769.32446</v>
      </c>
      <c r="AO63" s="20">
        <f t="shared" si="11"/>
        <v>6186052472698.708</v>
      </c>
      <c r="AP63" s="17">
        <f t="shared" si="12"/>
        <v>23.885410250585597</v>
      </c>
      <c r="AQ63" s="17">
        <f t="shared" si="13"/>
        <v>23.826467119649649</v>
      </c>
      <c r="AR63" s="17">
        <f t="shared" si="46"/>
        <v>0.99753225377677979</v>
      </c>
      <c r="AT63" s="17">
        <f t="shared" si="47"/>
        <v>17871812717360.504</v>
      </c>
      <c r="AU63" s="20"/>
      <c r="AV63" s="17">
        <f t="shared" si="14"/>
        <v>1114389426508.3235</v>
      </c>
      <c r="AW63" s="21">
        <f t="shared" si="15"/>
        <v>4.3013996916284158</v>
      </c>
      <c r="AX63" s="17">
        <f t="shared" si="67"/>
        <v>64597972685.13855</v>
      </c>
      <c r="AY63" s="20">
        <f t="shared" si="48"/>
        <v>0.24933985658701907</v>
      </c>
      <c r="AZ63" s="20">
        <f t="shared" si="16"/>
        <v>5.3755264709511583E-4</v>
      </c>
      <c r="BA63" s="21">
        <f t="shared" si="49"/>
        <v>0.24880230393992395</v>
      </c>
      <c r="BB63" s="20">
        <f t="shared" si="17"/>
        <v>586466142.07004356</v>
      </c>
      <c r="BC63" s="20">
        <f t="shared" si="18"/>
        <v>64011506543.068504</v>
      </c>
      <c r="BD63" s="20">
        <f t="shared" si="19"/>
        <v>351381487.62586242</v>
      </c>
      <c r="BE63" s="20">
        <f t="shared" si="50"/>
        <v>348191397.64506364</v>
      </c>
      <c r="BF63" s="20">
        <f t="shared" si="20"/>
        <v>3190089.9807987572</v>
      </c>
      <c r="BG63" s="20">
        <f>SUM($BB$48:BB63)</f>
        <v>10117477554.608698</v>
      </c>
      <c r="BH63" s="20">
        <f>SUM($BC$48:BC63)</f>
        <v>1104271948953.7146</v>
      </c>
      <c r="BI63" s="20">
        <f t="shared" si="21"/>
        <v>1114389426508.3232</v>
      </c>
      <c r="BJ63" s="20">
        <f t="shared" si="22"/>
        <v>6061735348.7180347</v>
      </c>
      <c r="BK63" s="20">
        <f t="shared" si="51"/>
        <v>55034146.837514676</v>
      </c>
      <c r="BL63" s="20">
        <f t="shared" si="52"/>
        <v>6006701201.8805189</v>
      </c>
      <c r="BM63" s="29">
        <f t="shared" si="23"/>
        <v>4.9359853925013839</v>
      </c>
      <c r="BN63" s="17">
        <f t="shared" si="24"/>
        <v>0.28614913917701429</v>
      </c>
      <c r="BO63" s="17">
        <f t="shared" si="53"/>
        <v>5.797203930378813E-2</v>
      </c>
      <c r="BQ63" s="21">
        <f t="shared" si="25"/>
        <v>-7615.2384238099676</v>
      </c>
      <c r="BR63" s="21">
        <f t="shared" si="26"/>
        <v>-9861.4084995230751</v>
      </c>
      <c r="BS63" s="21">
        <f t="shared" si="27"/>
        <v>-7921.1306888469526</v>
      </c>
      <c r="BU63" s="29">
        <f t="shared" si="28"/>
        <v>0.20665273657505501</v>
      </c>
      <c r="BV63" s="29">
        <f t="shared" si="29"/>
        <v>1.2009717501971896E-2</v>
      </c>
      <c r="BW63" s="29">
        <f t="shared" si="30"/>
        <v>0.20665273657505501</v>
      </c>
      <c r="BX63" s="29">
        <f t="shared" si="31"/>
        <v>1.2009717501971896E-2</v>
      </c>
      <c r="BY63" s="29">
        <f t="shared" si="54"/>
        <v>5.797203930378813E-2</v>
      </c>
      <c r="BZ63" s="29">
        <f t="shared" si="32"/>
        <v>0.99753225377677979</v>
      </c>
      <c r="CG63" s="17">
        <f t="shared" si="55"/>
        <v>6186052472698.709</v>
      </c>
      <c r="CH63" s="17">
        <f t="shared" si="33"/>
        <v>23.877365995687402</v>
      </c>
      <c r="CI63" s="17">
        <f t="shared" si="61"/>
        <v>6186052350456.0117</v>
      </c>
      <c r="CJ63" s="17">
        <f t="shared" si="62"/>
        <v>4.1163474504771145</v>
      </c>
      <c r="CK63" s="17">
        <f t="shared" si="63"/>
        <v>19.761018545210288</v>
      </c>
      <c r="CL63" s="17">
        <f t="shared" si="64"/>
        <v>122242.69763464316</v>
      </c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</row>
    <row r="64" spans="1:139" s="17" customFormat="1">
      <c r="E64" s="34"/>
      <c r="F64" s="17">
        <f t="shared" si="34"/>
        <v>4000000</v>
      </c>
      <c r="G64" s="17">
        <f t="shared" si="68"/>
        <v>0.80000000000000016</v>
      </c>
      <c r="H64" s="17">
        <f t="shared" si="35"/>
        <v>2.3571571998451113E+18</v>
      </c>
      <c r="I64" s="17">
        <f t="shared" si="69"/>
        <v>3.7714515197521773E+19</v>
      </c>
      <c r="J64" s="17">
        <f t="shared" si="1"/>
        <v>2.2136148480247824E+20</v>
      </c>
      <c r="K64" s="17">
        <f t="shared" si="2"/>
        <v>2.59076E+20</v>
      </c>
      <c r="L64" s="17">
        <f t="shared" si="3"/>
        <v>4835194256092535</v>
      </c>
      <c r="M64" s="17">
        <f t="shared" si="36"/>
        <v>104899.90763964871</v>
      </c>
      <c r="N64" s="17">
        <f t="shared" si="37"/>
        <v>104.8999076396487</v>
      </c>
      <c r="O64" s="17">
        <f t="shared" si="65"/>
        <v>157800.09236035129</v>
      </c>
      <c r="P64" s="17">
        <f t="shared" si="56"/>
        <v>157.8000923603513</v>
      </c>
      <c r="Q64" s="17">
        <f t="shared" si="4"/>
        <v>0.14793758658782935</v>
      </c>
      <c r="R64" s="17">
        <f t="shared" si="38"/>
        <v>2004.7340027708105</v>
      </c>
      <c r="S64" s="17">
        <f t="shared" si="39"/>
        <v>2.664954151646409</v>
      </c>
      <c r="T64" s="17">
        <f t="shared" si="40"/>
        <v>462.33221053364366</v>
      </c>
      <c r="V64" s="17">
        <f t="shared" si="5"/>
        <v>65447329580069.578</v>
      </c>
      <c r="W64" s="17">
        <f t="shared" si="57"/>
        <v>16361832395017.391</v>
      </c>
      <c r="X64" s="17">
        <f t="shared" si="41"/>
        <v>52181714299665.422</v>
      </c>
      <c r="Y64" s="17">
        <f t="shared" si="58"/>
        <v>16361832395017.391</v>
      </c>
      <c r="Z64" s="17">
        <f t="shared" si="42"/>
        <v>117629043879735</v>
      </c>
      <c r="AA64" s="17">
        <f t="shared" si="6"/>
        <v>1735.3353009392556</v>
      </c>
      <c r="AB64" s="17">
        <f t="shared" si="7"/>
        <v>235.73077469292988</v>
      </c>
      <c r="AC64" s="17">
        <f t="shared" si="8"/>
        <v>454.03296283613685</v>
      </c>
      <c r="AD64" s="17">
        <f t="shared" si="43"/>
        <v>7.361513587692385</v>
      </c>
      <c r="AF64" s="18">
        <f t="shared" si="44"/>
        <v>6186052472698.709</v>
      </c>
      <c r="AG64" s="17">
        <f t="shared" si="9"/>
        <v>23.877365995687402</v>
      </c>
      <c r="AH64" s="17">
        <f t="shared" si="59"/>
        <v>0</v>
      </c>
      <c r="AI64" s="17">
        <v>0</v>
      </c>
      <c r="AJ64" s="17">
        <f t="shared" si="45"/>
        <v>5.1534008326739482E-2</v>
      </c>
      <c r="AK64" s="17">
        <f t="shared" si="66"/>
        <v>23.825831987360662</v>
      </c>
      <c r="AL64" s="19">
        <f t="shared" si="10"/>
        <v>56161231411.307144</v>
      </c>
      <c r="AM64" s="20">
        <f t="shared" si="60"/>
        <v>5287450313518.0762</v>
      </c>
      <c r="AN64" s="19">
        <f>SUM($AL$48:AL64)</f>
        <v>898602159180.63159</v>
      </c>
      <c r="AO64" s="20">
        <f t="shared" si="11"/>
        <v>6186052472698.708</v>
      </c>
      <c r="AP64" s="17">
        <f t="shared" si="12"/>
        <v>23.886044666876398</v>
      </c>
      <c r="AQ64" s="17">
        <f t="shared" si="13"/>
        <v>23.826427423881587</v>
      </c>
      <c r="AR64" s="17">
        <f t="shared" si="46"/>
        <v>0.99750409731597445</v>
      </c>
      <c r="AT64" s="17">
        <f t="shared" si="47"/>
        <v>17527206603385.234</v>
      </c>
      <c r="AU64" s="20"/>
      <c r="AV64" s="17">
        <f t="shared" si="14"/>
        <v>1177741814501.5371</v>
      </c>
      <c r="AW64" s="21">
        <f t="shared" si="15"/>
        <v>4.545931751692696</v>
      </c>
      <c r="AX64" s="17">
        <f t="shared" si="67"/>
        <v>63352387993.213623</v>
      </c>
      <c r="AY64" s="20">
        <f t="shared" si="48"/>
        <v>0.24453206006428083</v>
      </c>
      <c r="AZ64" s="20">
        <f t="shared" si="16"/>
        <v>5.2776831505549902E-4</v>
      </c>
      <c r="BA64" s="21">
        <f t="shared" si="49"/>
        <v>0.24400429174922533</v>
      </c>
      <c r="BB64" s="20">
        <f t="shared" si="17"/>
        <v>575156473.08979368</v>
      </c>
      <c r="BC64" s="20">
        <f t="shared" si="18"/>
        <v>62777231520.123833</v>
      </c>
      <c r="BD64" s="20">
        <f t="shared" si="19"/>
        <v>344606113.97526991</v>
      </c>
      <c r="BE64" s="20">
        <f t="shared" si="50"/>
        <v>341477543.08161354</v>
      </c>
      <c r="BF64" s="20">
        <f t="shared" si="20"/>
        <v>3128570.8936564061</v>
      </c>
      <c r="BG64" s="20">
        <f>SUM($BB$48:BB64)</f>
        <v>10692634027.698492</v>
      </c>
      <c r="BH64" s="20">
        <f>SUM($BC$48:BC64)</f>
        <v>1167049180473.8384</v>
      </c>
      <c r="BI64" s="20">
        <f t="shared" si="21"/>
        <v>1177741814501.5369</v>
      </c>
      <c r="BJ64" s="20">
        <f t="shared" si="22"/>
        <v>6406341462.6933041</v>
      </c>
      <c r="BK64" s="20">
        <f t="shared" si="51"/>
        <v>58162717.731171086</v>
      </c>
      <c r="BL64" s="20">
        <f t="shared" si="52"/>
        <v>6348178744.9621325</v>
      </c>
      <c r="BM64" s="29">
        <f t="shared" si="23"/>
        <v>5.2721419966766172</v>
      </c>
      <c r="BN64" s="17">
        <f t="shared" si="24"/>
        <v>0.28351508621277749</v>
      </c>
      <c r="BO64" s="17">
        <f t="shared" si="53"/>
        <v>5.3776071735453249E-2</v>
      </c>
      <c r="BQ64" s="21">
        <f t="shared" si="25"/>
        <v>-7452.89608396531</v>
      </c>
      <c r="BR64" s="21">
        <f t="shared" si="26"/>
        <v>-9862.6840297950694</v>
      </c>
      <c r="BS64" s="21">
        <f t="shared" si="27"/>
        <v>-7802.9481827547988</v>
      </c>
      <c r="BU64" s="29">
        <f t="shared" si="28"/>
        <v>0.22072059523474299</v>
      </c>
      <c r="BV64" s="29">
        <f t="shared" si="29"/>
        <v>1.1899185772542889E-2</v>
      </c>
      <c r="BW64" s="29">
        <f t="shared" si="30"/>
        <v>0.22072059523474302</v>
      </c>
      <c r="BX64" s="29">
        <f t="shared" si="31"/>
        <v>1.1899185772542889E-2</v>
      </c>
      <c r="BY64" s="29">
        <f t="shared" si="54"/>
        <v>5.3776071735453249E-2</v>
      </c>
      <c r="BZ64" s="29">
        <f t="shared" si="32"/>
        <v>0.99750409731597445</v>
      </c>
      <c r="CG64" s="17">
        <f t="shared" si="55"/>
        <v>6186052472698.709</v>
      </c>
      <c r="CH64" s="17">
        <f t="shared" si="33"/>
        <v>23.877365995687402</v>
      </c>
      <c r="CI64" s="17">
        <f t="shared" si="61"/>
        <v>6186052353861.6182</v>
      </c>
      <c r="CJ64" s="17">
        <f t="shared" si="62"/>
        <v>4.6668773430273518</v>
      </c>
      <c r="CK64" s="17">
        <f t="shared" si="63"/>
        <v>19.21048865266005</v>
      </c>
      <c r="CL64" s="17">
        <f t="shared" si="64"/>
        <v>118837.0908315382</v>
      </c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</row>
    <row r="65" spans="5:139" s="17" customFormat="1">
      <c r="E65" s="34"/>
      <c r="F65" s="17">
        <f t="shared" si="34"/>
        <v>4250000</v>
      </c>
      <c r="G65" s="17">
        <f t="shared" si="68"/>
        <v>0.8500000000000002</v>
      </c>
      <c r="H65" s="17">
        <f t="shared" si="35"/>
        <v>2.3571571998451113E+18</v>
      </c>
      <c r="I65" s="17">
        <f t="shared" si="69"/>
        <v>4.0071672397366886E+19</v>
      </c>
      <c r="J65" s="17">
        <f t="shared" si="1"/>
        <v>2.1900432760263311E+20</v>
      </c>
      <c r="K65" s="17">
        <f t="shared" si="2"/>
        <v>2.59076E+20</v>
      </c>
      <c r="L65" s="17">
        <f t="shared" si="3"/>
        <v>5137393897098319</v>
      </c>
      <c r="M65" s="17">
        <f t="shared" si="36"/>
        <v>107041.31080200765</v>
      </c>
      <c r="N65" s="17">
        <f t="shared" si="37"/>
        <v>107.04131080200764</v>
      </c>
      <c r="O65" s="17">
        <f t="shared" si="65"/>
        <v>155658.68919799235</v>
      </c>
      <c r="P65" s="17">
        <f t="shared" si="56"/>
        <v>155.65868919799235</v>
      </c>
      <c r="Q65" s="17">
        <f t="shared" si="4"/>
        <v>0.14593002112311784</v>
      </c>
      <c r="R65" s="17">
        <f t="shared" si="38"/>
        <v>2004.6697606759399</v>
      </c>
      <c r="S65" s="17">
        <f t="shared" si="39"/>
        <v>2.6644944551149061</v>
      </c>
      <c r="T65" s="17">
        <f t="shared" si="40"/>
        <v>461.84309524366984</v>
      </c>
      <c r="V65" s="17">
        <f t="shared" si="5"/>
        <v>81809161975086.953</v>
      </c>
      <c r="W65" s="17">
        <f t="shared" si="57"/>
        <v>16361832395017.375</v>
      </c>
      <c r="X65" s="17">
        <f t="shared" si="41"/>
        <v>35819881904648.047</v>
      </c>
      <c r="Y65" s="17">
        <f t="shared" si="58"/>
        <v>16361832395017.375</v>
      </c>
      <c r="Z65" s="17">
        <f t="shared" si="42"/>
        <v>117629043879735</v>
      </c>
      <c r="AA65" s="17">
        <f t="shared" si="6"/>
        <v>2041.5709422814766</v>
      </c>
      <c r="AB65" s="17">
        <f t="shared" si="7"/>
        <v>163.55787256241132</v>
      </c>
      <c r="AC65" s="17">
        <f t="shared" si="8"/>
        <v>454.03296283613685</v>
      </c>
      <c r="AD65" s="17">
        <f t="shared" si="43"/>
        <v>12.482254203339815</v>
      </c>
      <c r="AF65" s="18">
        <f t="shared" si="44"/>
        <v>6186052472698.709</v>
      </c>
      <c r="AG65" s="17">
        <f t="shared" si="9"/>
        <v>23.877365995687402</v>
      </c>
      <c r="AH65" s="17">
        <f t="shared" si="59"/>
        <v>0</v>
      </c>
      <c r="AI65" s="17">
        <v>0</v>
      </c>
      <c r="AJ65" s="17">
        <f t="shared" si="45"/>
        <v>5.1588467541288152E-2</v>
      </c>
      <c r="AK65" s="17">
        <f t="shared" si="66"/>
        <v>23.825777528146112</v>
      </c>
      <c r="AL65" s="19">
        <f t="shared" si="10"/>
        <v>56161103042.377464</v>
      </c>
      <c r="AM65" s="20">
        <f t="shared" si="60"/>
        <v>5231289210475.6982</v>
      </c>
      <c r="AN65" s="19">
        <f>SUM($AL$48:AL65)</f>
        <v>954763262223.00903</v>
      </c>
      <c r="AO65" s="20">
        <f t="shared" si="11"/>
        <v>6186052472698.707</v>
      </c>
      <c r="AP65" s="17">
        <f t="shared" si="12"/>
        <v>23.886693325839108</v>
      </c>
      <c r="AQ65" s="17">
        <f t="shared" si="13"/>
        <v>23.826389194720676</v>
      </c>
      <c r="AR65" s="17">
        <f t="shared" si="46"/>
        <v>0.9974754089946305</v>
      </c>
      <c r="AT65" s="17">
        <f t="shared" si="47"/>
        <v>17189245219615.412</v>
      </c>
      <c r="AU65" s="20"/>
      <c r="AV65" s="17">
        <f t="shared" si="14"/>
        <v>1239872635293.7812</v>
      </c>
      <c r="AW65" s="21">
        <f t="shared" si="15"/>
        <v>4.7857487196567083</v>
      </c>
      <c r="AX65" s="17">
        <f t="shared" si="67"/>
        <v>62130820792.244141</v>
      </c>
      <c r="AY65" s="20">
        <f t="shared" si="48"/>
        <v>0.23981696796401109</v>
      </c>
      <c r="AZ65" s="20">
        <f t="shared" si="16"/>
        <v>5.1813880433445008E-4</v>
      </c>
      <c r="BA65" s="21">
        <f t="shared" si="49"/>
        <v>0.23929882915967662</v>
      </c>
      <c r="BB65" s="20">
        <f t="shared" si="17"/>
        <v>564064958.06823707</v>
      </c>
      <c r="BC65" s="20">
        <f t="shared" si="18"/>
        <v>61566755834.175903</v>
      </c>
      <c r="BD65" s="20">
        <f t="shared" si="19"/>
        <v>337961383.76982236</v>
      </c>
      <c r="BE65" s="20">
        <f t="shared" si="50"/>
        <v>334893145.31209695</v>
      </c>
      <c r="BF65" s="20">
        <f t="shared" si="20"/>
        <v>3068238.4577253973</v>
      </c>
      <c r="BG65" s="20">
        <f>SUM($BB$48:BB65)</f>
        <v>11256698985.766729</v>
      </c>
      <c r="BH65" s="20">
        <f>SUM($BC$48:BC65)</f>
        <v>1228615936308.0142</v>
      </c>
      <c r="BI65" s="20">
        <f t="shared" si="21"/>
        <v>1239872635293.781</v>
      </c>
      <c r="BJ65" s="20">
        <f t="shared" si="22"/>
        <v>6744302846.4631271</v>
      </c>
      <c r="BK65" s="20">
        <f t="shared" si="51"/>
        <v>61230956.188896485</v>
      </c>
      <c r="BL65" s="20">
        <f t="shared" si="52"/>
        <v>6683071890.2742281</v>
      </c>
      <c r="BM65" s="29">
        <f t="shared" si="23"/>
        <v>5.610007572714478</v>
      </c>
      <c r="BN65" s="17">
        <f t="shared" si="24"/>
        <v>0.28091412991553621</v>
      </c>
      <c r="BO65" s="17">
        <f t="shared" si="53"/>
        <v>5.0073752356739172E-2</v>
      </c>
      <c r="BQ65" s="21">
        <f t="shared" si="25"/>
        <v>-7289.7383583732353</v>
      </c>
      <c r="BR65" s="21">
        <f t="shared" si="26"/>
        <v>-9863.9435428272118</v>
      </c>
      <c r="BS65" s="21">
        <f t="shared" si="27"/>
        <v>-7687.0444837880505</v>
      </c>
      <c r="BU65" s="29">
        <f t="shared" si="28"/>
        <v>0.23485911156425859</v>
      </c>
      <c r="BV65" s="29">
        <f t="shared" si="29"/>
        <v>1.1790042025242317E-2</v>
      </c>
      <c r="BW65" s="29">
        <f t="shared" si="30"/>
        <v>0.23485911156425857</v>
      </c>
      <c r="BX65" s="29">
        <f t="shared" si="31"/>
        <v>1.1790042025242319E-2</v>
      </c>
      <c r="BY65" s="29">
        <f t="shared" si="54"/>
        <v>5.0073752356739172E-2</v>
      </c>
      <c r="BZ65" s="29">
        <f t="shared" si="32"/>
        <v>0.9974754089946305</v>
      </c>
      <c r="CG65" s="17">
        <f t="shared" si="55"/>
        <v>6186052472698.709</v>
      </c>
      <c r="CH65" s="17">
        <f t="shared" si="33"/>
        <v>23.877365995687402</v>
      </c>
      <c r="CI65" s="17">
        <f t="shared" si="61"/>
        <v>6186052351056.9785</v>
      </c>
      <c r="CJ65" s="17">
        <f t="shared" si="62"/>
        <v>4.2134961726437625</v>
      </c>
      <c r="CK65" s="17">
        <f t="shared" si="63"/>
        <v>19.66386982304364</v>
      </c>
      <c r="CL65" s="17">
        <f t="shared" si="64"/>
        <v>121641.73054166464</v>
      </c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</row>
    <row r="66" spans="5:139" s="17" customFormat="1">
      <c r="E66" s="34"/>
      <c r="F66" s="17">
        <f t="shared" si="34"/>
        <v>4500000</v>
      </c>
      <c r="G66" s="17">
        <f t="shared" si="68"/>
        <v>0.90000000000000024</v>
      </c>
      <c r="H66" s="17">
        <f t="shared" si="35"/>
        <v>2.3571571998451113E+18</v>
      </c>
      <c r="I66" s="17">
        <f t="shared" si="69"/>
        <v>4.2428829597212E+19</v>
      </c>
      <c r="J66" s="17">
        <f t="shared" si="1"/>
        <v>2.1664717040278798E+20</v>
      </c>
      <c r="K66" s="17">
        <f t="shared" si="2"/>
        <v>2.59076E+20</v>
      </c>
      <c r="L66" s="17">
        <f t="shared" si="3"/>
        <v>5439593538104103</v>
      </c>
      <c r="M66" s="17">
        <f t="shared" si="36"/>
        <v>109100.30046043608</v>
      </c>
      <c r="N66" s="17">
        <f t="shared" si="37"/>
        <v>109.10030046043607</v>
      </c>
      <c r="O66" s="17">
        <f t="shared" si="65"/>
        <v>153599.69953956391</v>
      </c>
      <c r="P66" s="17">
        <f t="shared" si="56"/>
        <v>153.59969953956391</v>
      </c>
      <c r="Q66" s="17">
        <f t="shared" si="4"/>
        <v>0.14399971831834119</v>
      </c>
      <c r="R66" s="17">
        <f t="shared" si="38"/>
        <v>2004.6079909861869</v>
      </c>
      <c r="S66" s="17">
        <f t="shared" si="39"/>
        <v>2.6640524225636955</v>
      </c>
      <c r="T66" s="17">
        <f t="shared" si="40"/>
        <v>461.37326237259822</v>
      </c>
      <c r="V66" s="17">
        <f t="shared" si="5"/>
        <v>96246072911866.984</v>
      </c>
      <c r="W66" s="17">
        <f t="shared" si="57"/>
        <v>14436910936780.031</v>
      </c>
      <c r="X66" s="17">
        <f>(X67+V67)-V66</f>
        <v>21382970967868.016</v>
      </c>
      <c r="Y66" s="17">
        <f t="shared" si="58"/>
        <v>14436910936780.031</v>
      </c>
      <c r="Z66" s="17">
        <f t="shared" si="42"/>
        <v>117629043879735</v>
      </c>
      <c r="AA66" s="17">
        <f t="shared" si="6"/>
        <v>2268.4121580905294</v>
      </c>
      <c r="AB66" s="17">
        <f t="shared" si="7"/>
        <v>98.69951649085948</v>
      </c>
      <c r="AC66" s="17">
        <f t="shared" si="8"/>
        <v>454.03296283613685</v>
      </c>
      <c r="AD66" s="17">
        <f t="shared" si="43"/>
        <v>22.983011860049043</v>
      </c>
      <c r="AF66" s="18">
        <f t="shared" si="44"/>
        <v>6186052472698.709</v>
      </c>
      <c r="AG66" s="17">
        <f t="shared" si="9"/>
        <v>23.877365995687402</v>
      </c>
      <c r="AH66" s="17">
        <f t="shared" si="59"/>
        <v>0</v>
      </c>
      <c r="AI66" s="17">
        <v>0</v>
      </c>
      <c r="AJ66" s="17">
        <f t="shared" si="45"/>
        <v>5.1640888301292168E-2</v>
      </c>
      <c r="AK66" s="17">
        <f t="shared" si="66"/>
        <v>23.825725107386109</v>
      </c>
      <c r="AL66" s="19">
        <f t="shared" si="10"/>
        <v>56160979478.405609</v>
      </c>
      <c r="AM66" s="20">
        <f t="shared" si="60"/>
        <v>5175128230997.293</v>
      </c>
      <c r="AN66" s="19">
        <f>SUM($AL$48:AL66)</f>
        <v>1010924241701.4147</v>
      </c>
      <c r="AO66" s="20">
        <f t="shared" si="11"/>
        <v>6186052472698.708</v>
      </c>
      <c r="AP66" s="17">
        <f t="shared" si="12"/>
        <v>23.887356670182918</v>
      </c>
      <c r="AQ66" s="17">
        <f t="shared" si="13"/>
        <v>23.826352300979863</v>
      </c>
      <c r="AR66" s="17">
        <f t="shared" si="46"/>
        <v>0.99744616492961724</v>
      </c>
      <c r="AT66" s="17">
        <f t="shared" si="47"/>
        <v>16857800441686.109</v>
      </c>
      <c r="AU66" s="20"/>
      <c r="AV66" s="17">
        <f t="shared" si="14"/>
        <v>1300805443268.3042</v>
      </c>
      <c r="AW66" s="21">
        <f t="shared" si="15"/>
        <v>5.0209415124068002</v>
      </c>
      <c r="AX66" s="17">
        <f t="shared" si="67"/>
        <v>60932807974.522949</v>
      </c>
      <c r="AY66" s="20">
        <f t="shared" si="48"/>
        <v>0.23519279275009244</v>
      </c>
      <c r="AZ66" s="20">
        <f t="shared" si="16"/>
        <v>5.0866434521588965E-4</v>
      </c>
      <c r="BA66" s="21">
        <f t="shared" si="49"/>
        <v>0.23468412840487654</v>
      </c>
      <c r="BB66" s="20">
        <f t="shared" si="17"/>
        <v>553187382.9589293</v>
      </c>
      <c r="BC66" s="20">
        <f t="shared" si="18"/>
        <v>60379620591.564018</v>
      </c>
      <c r="BD66" s="20">
        <f t="shared" si="19"/>
        <v>331444777.92930239</v>
      </c>
      <c r="BE66" s="20">
        <f t="shared" si="50"/>
        <v>328435708.17865545</v>
      </c>
      <c r="BF66" s="20">
        <f t="shared" si="20"/>
        <v>3009069.7506469171</v>
      </c>
      <c r="BG66" s="20">
        <f>SUM($BB$48:BB66)</f>
        <v>11809886368.725658</v>
      </c>
      <c r="BH66" s="20">
        <f>SUM($BC$48:BC66)</f>
        <v>1288995556899.5781</v>
      </c>
      <c r="BI66" s="20">
        <f t="shared" si="21"/>
        <v>1300805443268.3037</v>
      </c>
      <c r="BJ66" s="20">
        <f t="shared" si="22"/>
        <v>7075747624.3924294</v>
      </c>
      <c r="BK66" s="20">
        <f t="shared" si="51"/>
        <v>64240025.939543396</v>
      </c>
      <c r="BL66" s="20">
        <f t="shared" si="52"/>
        <v>7011507598.4528837</v>
      </c>
      <c r="BM66" s="29">
        <f t="shared" si="23"/>
        <v>5.9497456371255257</v>
      </c>
      <c r="BN66" s="17">
        <f t="shared" si="24"/>
        <v>0.2783457964982774</v>
      </c>
      <c r="BO66" s="17">
        <f t="shared" si="53"/>
        <v>4.6782806102069495E-2</v>
      </c>
      <c r="BQ66" s="21">
        <f t="shared" si="25"/>
        <v>-7125.6866639877844</v>
      </c>
      <c r="BR66" s="21">
        <f t="shared" si="26"/>
        <v>-9865.1872670393786</v>
      </c>
      <c r="BS66" s="21">
        <f t="shared" si="27"/>
        <v>-7573.3756517555075</v>
      </c>
      <c r="BU66" s="29">
        <f t="shared" si="28"/>
        <v>0.2490750952177232</v>
      </c>
      <c r="BV66" s="29">
        <f t="shared" si="29"/>
        <v>1.1682266466228252E-2</v>
      </c>
      <c r="BW66" s="29">
        <f t="shared" si="30"/>
        <v>0.2490750952177232</v>
      </c>
      <c r="BX66" s="29">
        <f t="shared" si="31"/>
        <v>1.1682266466228249E-2</v>
      </c>
      <c r="BY66" s="29">
        <f t="shared" si="54"/>
        <v>4.6782806102069495E-2</v>
      </c>
      <c r="BZ66" s="29">
        <f t="shared" si="32"/>
        <v>0.99744616492961724</v>
      </c>
      <c r="CG66" s="17">
        <f t="shared" si="55"/>
        <v>6186052472698.709</v>
      </c>
      <c r="CH66" s="17">
        <f t="shared" si="33"/>
        <v>23.877365995687402</v>
      </c>
      <c r="CI66" s="17">
        <f t="shared" si="61"/>
        <v>6186052353323.6602</v>
      </c>
      <c r="CJ66" s="17">
        <f t="shared" si="62"/>
        <v>4.5799143616862379</v>
      </c>
      <c r="CK66" s="17">
        <f t="shared" si="63"/>
        <v>19.297451634001163</v>
      </c>
      <c r="CL66" s="17">
        <f t="shared" si="64"/>
        <v>119375.04839729665</v>
      </c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</row>
    <row r="67" spans="5:139" s="17" customFormat="1">
      <c r="E67" s="34"/>
      <c r="F67" s="17">
        <f t="shared" si="34"/>
        <v>4750000</v>
      </c>
      <c r="G67" s="17">
        <f t="shared" si="68"/>
        <v>0.95000000000000029</v>
      </c>
      <c r="H67" s="17">
        <f t="shared" si="35"/>
        <v>2.3571571998451113E+18</v>
      </c>
      <c r="I67" s="17">
        <f t="shared" si="69"/>
        <v>4.4785986797057114E+19</v>
      </c>
      <c r="J67" s="17">
        <f t="shared" si="1"/>
        <v>2.1429001320294289E+20</v>
      </c>
      <c r="K67" s="17">
        <f t="shared" si="2"/>
        <v>2.59076E+20</v>
      </c>
      <c r="L67" s="17">
        <f t="shared" si="3"/>
        <v>5741793179109886</v>
      </c>
      <c r="M67" s="17">
        <f t="shared" si="36"/>
        <v>111084.375691546</v>
      </c>
      <c r="N67" s="17">
        <f t="shared" si="37"/>
        <v>111.084375691546</v>
      </c>
      <c r="O67" s="17">
        <f t="shared" si="65"/>
        <v>151615.62430845399</v>
      </c>
      <c r="P67" s="17">
        <f t="shared" si="56"/>
        <v>151.61562430845399</v>
      </c>
      <c r="Q67" s="17">
        <f t="shared" si="4"/>
        <v>0.14213964778917565</v>
      </c>
      <c r="R67" s="17">
        <f t="shared" si="38"/>
        <v>2004.5484687292537</v>
      </c>
      <c r="S67" s="17">
        <f t="shared" si="39"/>
        <v>2.6636264471829985</v>
      </c>
      <c r="T67" s="17">
        <f t="shared" si="40"/>
        <v>460.92094877827083</v>
      </c>
      <c r="V67" s="17">
        <f t="shared" si="5"/>
        <v>106940081013185.52</v>
      </c>
      <c r="W67" s="17">
        <f t="shared" si="57"/>
        <v>10694008101318.531</v>
      </c>
      <c r="X67" s="17">
        <f>(X68+V68)-V67</f>
        <v>10688962866549.484</v>
      </c>
      <c r="Y67" s="17">
        <f t="shared" si="58"/>
        <v>10694008101318.531</v>
      </c>
      <c r="Z67" s="17">
        <f t="shared" si="42"/>
        <v>117629043879735</v>
      </c>
      <c r="AA67" s="17">
        <f t="shared" si="6"/>
        <v>2387.8022716742403</v>
      </c>
      <c r="AB67" s="17">
        <f t="shared" si="7"/>
        <v>49.880826020699928</v>
      </c>
      <c r="AC67" s="17">
        <f t="shared" si="8"/>
        <v>454.03296283613685</v>
      </c>
      <c r="AD67" s="17">
        <f t="shared" si="43"/>
        <v>47.870142941965952</v>
      </c>
      <c r="AF67" s="18">
        <f t="shared" si="44"/>
        <v>6186052472698.709</v>
      </c>
      <c r="AG67" s="17">
        <f t="shared" si="9"/>
        <v>23.877365995687402</v>
      </c>
      <c r="AH67" s="17">
        <f t="shared" si="59"/>
        <v>0</v>
      </c>
      <c r="AI67" s="17">
        <v>0</v>
      </c>
      <c r="AJ67" s="17">
        <f t="shared" si="45"/>
        <v>5.1691455126337875E-2</v>
      </c>
      <c r="AK67" s="17">
        <f t="shared" si="66"/>
        <v>23.825674540561064</v>
      </c>
      <c r="AL67" s="19">
        <f t="shared" si="10"/>
        <v>56160860284.449875</v>
      </c>
      <c r="AM67" s="20">
        <f t="shared" si="60"/>
        <v>5118967370712.8428</v>
      </c>
      <c r="AN67" s="19">
        <f>SUM($AL$48:AL67)</f>
        <v>1067085101985.8645</v>
      </c>
      <c r="AO67" s="20">
        <f t="shared" si="11"/>
        <v>6186052472698.707</v>
      </c>
      <c r="AP67" s="17">
        <f t="shared" si="12"/>
        <v>23.888035164125618</v>
      </c>
      <c r="AQ67" s="17">
        <f t="shared" si="13"/>
        <v>23.826316629378869</v>
      </c>
      <c r="AR67" s="17">
        <f t="shared" si="46"/>
        <v>0.99741634109617205</v>
      </c>
      <c r="AT67" s="17">
        <f t="shared" si="47"/>
        <v>16532746615739.459</v>
      </c>
      <c r="AU67" s="20"/>
      <c r="AV67" s="17">
        <f t="shared" si="14"/>
        <v>1360563338630.3364</v>
      </c>
      <c r="AW67" s="21">
        <f t="shared" si="15"/>
        <v>5.251599293760659</v>
      </c>
      <c r="AX67" s="17">
        <f t="shared" si="67"/>
        <v>59757895362.032227</v>
      </c>
      <c r="AY67" s="20">
        <f t="shared" si="48"/>
        <v>0.23065778135385842</v>
      </c>
      <c r="AZ67" s="20">
        <f t="shared" si="16"/>
        <v>4.9934470814524089E-4</v>
      </c>
      <c r="BA67" s="21">
        <f t="shared" si="49"/>
        <v>0.23015843664571317</v>
      </c>
      <c r="BB67" s="20">
        <f t="shared" si="17"/>
        <v>542519616.04453778</v>
      </c>
      <c r="BC67" s="20">
        <f t="shared" si="18"/>
        <v>59215375745.987686</v>
      </c>
      <c r="BD67" s="20">
        <f t="shared" si="19"/>
        <v>325053825.94665051</v>
      </c>
      <c r="BE67" s="20">
        <f t="shared" si="50"/>
        <v>322102783.64875805</v>
      </c>
      <c r="BF67" s="20">
        <f t="shared" si="20"/>
        <v>2951042.2978923945</v>
      </c>
      <c r="BG67" s="20">
        <f>SUM($BB$48:BB67)</f>
        <v>12352405984.770197</v>
      </c>
      <c r="BH67" s="20">
        <f>SUM($BC$48:BC67)</f>
        <v>1348210932645.5659</v>
      </c>
      <c r="BI67" s="20">
        <f t="shared" si="21"/>
        <v>1360563338630.3362</v>
      </c>
      <c r="BJ67" s="20">
        <f t="shared" si="22"/>
        <v>7400801450.3390799</v>
      </c>
      <c r="BK67" s="20">
        <f t="shared" si="51"/>
        <v>67191068.237435803</v>
      </c>
      <c r="BL67" s="20">
        <f t="shared" si="52"/>
        <v>7333610382.1016426</v>
      </c>
      <c r="BM67" s="29">
        <f t="shared" si="23"/>
        <v>6.291524800872291</v>
      </c>
      <c r="BN67" s="17">
        <f t="shared" si="24"/>
        <v>0.27580961966393186</v>
      </c>
      <c r="BO67" s="17">
        <f t="shared" si="53"/>
        <v>4.3838279017145751E-2</v>
      </c>
      <c r="BQ67" s="21">
        <f t="shared" si="25"/>
        <v>-6960.6599835078023</v>
      </c>
      <c r="BR67" s="21">
        <f t="shared" si="26"/>
        <v>-9866.4154273585191</v>
      </c>
      <c r="BS67" s="21">
        <f t="shared" si="27"/>
        <v>-7461.8985937252046</v>
      </c>
      <c r="BU67" s="29">
        <f t="shared" si="28"/>
        <v>0.2633755667908898</v>
      </c>
      <c r="BV67" s="29">
        <f t="shared" si="29"/>
        <v>1.1575839604340974E-2</v>
      </c>
      <c r="BW67" s="29">
        <f t="shared" si="30"/>
        <v>0.2633755667908898</v>
      </c>
      <c r="BX67" s="29">
        <f t="shared" si="31"/>
        <v>1.1575839604340974E-2</v>
      </c>
      <c r="BY67" s="29">
        <f t="shared" si="54"/>
        <v>4.3838279017145751E-2</v>
      </c>
      <c r="BZ67" s="29">
        <f t="shared" si="32"/>
        <v>0.99741634109617205</v>
      </c>
      <c r="CG67" s="17">
        <f t="shared" si="55"/>
        <v>6186052472698.709</v>
      </c>
      <c r="CH67" s="17">
        <f t="shared" si="33"/>
        <v>23.877365995687402</v>
      </c>
      <c r="CI67" s="17">
        <f t="shared" si="61"/>
        <v>6186052351463.2002</v>
      </c>
      <c r="CJ67" s="17">
        <f t="shared" si="62"/>
        <v>4.2791635225870586</v>
      </c>
      <c r="CK67" s="17">
        <f t="shared" si="63"/>
        <v>19.598202473100343</v>
      </c>
      <c r="CL67" s="17">
        <f t="shared" si="64"/>
        <v>121235.50886917235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</row>
    <row r="68" spans="5:139" s="17" customFormat="1">
      <c r="E68" s="34"/>
      <c r="F68" s="17">
        <f t="shared" si="34"/>
        <v>5000000</v>
      </c>
      <c r="G68" s="17">
        <f t="shared" si="68"/>
        <v>1.0000000000000002</v>
      </c>
      <c r="H68" s="17">
        <f t="shared" si="35"/>
        <v>2.3571571998451113E+18</v>
      </c>
      <c r="I68" s="17">
        <f>I67+H68</f>
        <v>4.7143143996902228E+19</v>
      </c>
      <c r="J68" s="17">
        <f t="shared" si="1"/>
        <v>2.1193285600309779E+20</v>
      </c>
      <c r="K68" s="17">
        <f t="shared" si="2"/>
        <v>2.59076E+20</v>
      </c>
      <c r="L68" s="17">
        <f t="shared" si="3"/>
        <v>6043992820115670</v>
      </c>
      <c r="M68" s="17">
        <f t="shared" si="36"/>
        <v>112999.9999999998</v>
      </c>
      <c r="N68" s="17">
        <f t="shared" si="37"/>
        <v>112.9999999999998</v>
      </c>
      <c r="O68" s="17">
        <f t="shared" si="65"/>
        <v>149700.0000000002</v>
      </c>
      <c r="P68" s="17">
        <f t="shared" si="56"/>
        <v>149.70000000000022</v>
      </c>
      <c r="Q68" s="17">
        <f t="shared" si="4"/>
        <v>0.14034375000000018</v>
      </c>
      <c r="R68" s="17">
        <f t="shared" si="38"/>
        <v>2004.491</v>
      </c>
      <c r="S68" s="17">
        <f t="shared" si="39"/>
        <v>2.6632151440191052</v>
      </c>
      <c r="T68" s="17">
        <f t="shared" si="40"/>
        <v>460.48463537865575</v>
      </c>
      <c r="V68" s="17">
        <f>B26*(B14*10^-9)</f>
        <v>112568506329668.94</v>
      </c>
      <c r="W68" s="17">
        <f>V68-V67</f>
        <v>5628425316483.4219</v>
      </c>
      <c r="X68" s="17">
        <f>(B12*10^-9)*B27</f>
        <v>5060537550066.0654</v>
      </c>
      <c r="Y68" s="17">
        <f t="shared" si="58"/>
        <v>5628425316483.4189</v>
      </c>
      <c r="Z68" s="17">
        <f t="shared" si="42"/>
        <v>117629043879735</v>
      </c>
      <c r="AA68" s="17">
        <f t="shared" si="6"/>
        <v>2387.8022716742398</v>
      </c>
      <c r="AB68" s="17">
        <f t="shared" si="7"/>
        <v>23.878022716742404</v>
      </c>
      <c r="AC68" s="17">
        <f t="shared" si="8"/>
        <v>454.03296283613685</v>
      </c>
      <c r="AD68" s="17">
        <f t="shared" si="43"/>
        <v>99.999999999999972</v>
      </c>
      <c r="AF68" s="18">
        <f t="shared" si="44"/>
        <v>6186052472698.709</v>
      </c>
      <c r="AG68" s="17">
        <f t="shared" si="9"/>
        <v>23.877365995687402</v>
      </c>
      <c r="AH68" s="17">
        <f t="shared" si="59"/>
        <v>0</v>
      </c>
      <c r="AI68" s="17">
        <v>0</v>
      </c>
      <c r="AJ68" s="17">
        <f t="shared" si="45"/>
        <v>5.1740327120740712E-2</v>
      </c>
      <c r="AK68" s="17">
        <f t="shared" si="66"/>
        <v>23.825625668566662</v>
      </c>
      <c r="AL68" s="19">
        <f t="shared" si="10"/>
        <v>56160745085.476402</v>
      </c>
      <c r="AM68" s="22">
        <f>AM67-AL68</f>
        <v>5062806625627.3662</v>
      </c>
      <c r="AN68" s="19">
        <f>SUM($AL$48:AL68)</f>
        <v>1123245847071.3408</v>
      </c>
      <c r="AO68" s="20">
        <f t="shared" si="11"/>
        <v>6186052472698.707</v>
      </c>
      <c r="AP68" s="17">
        <f t="shared" si="12"/>
        <v>23.88872929430708</v>
      </c>
      <c r="AQ68" s="19">
        <f t="shared" si="13"/>
        <v>23.82628208133826</v>
      </c>
      <c r="AR68" s="17">
        <f t="shared" si="46"/>
        <v>0.99738591315597092</v>
      </c>
      <c r="AT68" s="17">
        <f t="shared" si="47"/>
        <v>16213960510788.088</v>
      </c>
      <c r="AU68" s="20"/>
      <c r="AV68" s="17">
        <f t="shared" si="14"/>
        <v>1419168976164.5967</v>
      </c>
      <c r="AW68" s="21">
        <f t="shared" si="15"/>
        <v>5.4778095082701475</v>
      </c>
      <c r="AX68" s="17">
        <f t="shared" si="67"/>
        <v>58605637534.260254</v>
      </c>
      <c r="AY68" s="20">
        <f t="shared" si="48"/>
        <v>0.22621021450948856</v>
      </c>
      <c r="AZ68" s="20">
        <f t="shared" si="16"/>
        <v>4.9017929778719354E-4</v>
      </c>
      <c r="BA68" s="21">
        <f>AY68-AZ68</f>
        <v>0.22572003521170136</v>
      </c>
      <c r="BB68" s="20">
        <f t="shared" si="17"/>
        <v>532057606.14855391</v>
      </c>
      <c r="BC68" s="20">
        <f t="shared" si="18"/>
        <v>58073579928.111702</v>
      </c>
      <c r="BD68" s="20">
        <f t="shared" si="19"/>
        <v>318786104.95137215</v>
      </c>
      <c r="BE68" s="20">
        <f t="shared" si="50"/>
        <v>315891970.88833606</v>
      </c>
      <c r="BF68" s="20">
        <f t="shared" si="20"/>
        <v>2894134.0630360851</v>
      </c>
      <c r="BG68" s="20">
        <f>SUM($BB$48:BB68)</f>
        <v>12884463590.918751</v>
      </c>
      <c r="BH68" s="23">
        <f>SUM($BC$48:BC68)</f>
        <v>1406284512573.6777</v>
      </c>
      <c r="BI68" s="20">
        <f t="shared" si="21"/>
        <v>1419168976164.5964</v>
      </c>
      <c r="BJ68" s="20">
        <f t="shared" si="22"/>
        <v>7719587555.290452</v>
      </c>
      <c r="BK68" s="20">
        <f t="shared" si="51"/>
        <v>70085202.300471887</v>
      </c>
      <c r="BL68" s="20">
        <f t="shared" si="52"/>
        <v>7649502352.9899788</v>
      </c>
      <c r="BM68" s="29">
        <f t="shared" si="23"/>
        <v>6.6355190936186048</v>
      </c>
      <c r="BN68" s="17">
        <f t="shared" si="24"/>
        <v>0.27330514044132032</v>
      </c>
      <c r="BO68" s="17">
        <f t="shared" si="53"/>
        <v>4.1188207973684915E-2</v>
      </c>
      <c r="BQ68" s="21">
        <f t="shared" si="25"/>
        <v>-6794.5747106287581</v>
      </c>
      <c r="BR68" s="21">
        <f t="shared" si="26"/>
        <v>-9867.62824527472</v>
      </c>
      <c r="BS68" s="21">
        <f t="shared" si="27"/>
        <v>-7352.5710476874883</v>
      </c>
      <c r="BU68" s="29">
        <f t="shared" si="28"/>
        <v>0.27776777123092583</v>
      </c>
      <c r="BV68" s="29">
        <f t="shared" si="29"/>
        <v>1.1470742246243459E-2</v>
      </c>
      <c r="BW68" s="29">
        <f t="shared" si="30"/>
        <v>0.27776777123092583</v>
      </c>
      <c r="BX68" s="29">
        <f t="shared" si="31"/>
        <v>1.147074224624346E-2</v>
      </c>
      <c r="BY68" s="29">
        <f t="shared" si="54"/>
        <v>4.1188207973684915E-2</v>
      </c>
      <c r="BZ68" s="29">
        <f t="shared" si="32"/>
        <v>0.99738591315597092</v>
      </c>
      <c r="CG68" s="17">
        <f t="shared" si="55"/>
        <v>6186052472698.709</v>
      </c>
      <c r="CH68" s="17">
        <f t="shared" si="33"/>
        <v>23.877365995687402</v>
      </c>
      <c r="CI68" s="17">
        <f t="shared" si="61"/>
        <v>6186052352971.2451</v>
      </c>
      <c r="CJ68" s="17">
        <f t="shared" si="62"/>
        <v>4.5229449501852672</v>
      </c>
      <c r="CK68" s="17">
        <f t="shared" si="63"/>
        <v>19.354421045502136</v>
      </c>
      <c r="CL68" s="17">
        <f t="shared" si="64"/>
        <v>119727.46416618043</v>
      </c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</row>
    <row r="69" spans="5:139">
      <c r="F69">
        <f t="shared" si="34"/>
        <v>5250000</v>
      </c>
      <c r="G69">
        <f>G68</f>
        <v>1.0000000000000002</v>
      </c>
      <c r="H69">
        <v>0</v>
      </c>
      <c r="I69">
        <f t="shared" ref="I69:T69" si="70">I68</f>
        <v>4.7143143996902228E+19</v>
      </c>
      <c r="J69">
        <f t="shared" si="70"/>
        <v>2.1193285600309779E+20</v>
      </c>
      <c r="K69">
        <f t="shared" si="70"/>
        <v>2.59076E+20</v>
      </c>
      <c r="L69">
        <f t="shared" si="70"/>
        <v>6043992820115670</v>
      </c>
      <c r="M69">
        <f t="shared" si="70"/>
        <v>112999.9999999998</v>
      </c>
      <c r="N69">
        <f t="shared" si="70"/>
        <v>112.9999999999998</v>
      </c>
      <c r="O69">
        <f t="shared" si="70"/>
        <v>149700.0000000002</v>
      </c>
      <c r="P69">
        <f t="shared" si="70"/>
        <v>149.70000000000022</v>
      </c>
      <c r="Q69">
        <f t="shared" si="70"/>
        <v>0.14034375000000018</v>
      </c>
      <c r="R69">
        <f t="shared" si="70"/>
        <v>2004.491</v>
      </c>
      <c r="S69">
        <f t="shared" si="70"/>
        <v>2.6632151440191052</v>
      </c>
      <c r="T69">
        <f t="shared" si="70"/>
        <v>460.48463537865575</v>
      </c>
      <c r="V69">
        <f>V68</f>
        <v>112568506329668.94</v>
      </c>
      <c r="W69">
        <f t="shared" ref="W69:W132" si="71">V69-V68</f>
        <v>0</v>
      </c>
      <c r="X69">
        <f>X68</f>
        <v>5060537550066.0654</v>
      </c>
      <c r="Y69">
        <f t="shared" ref="Y69:Y132" si="72">X68-X69</f>
        <v>0</v>
      </c>
      <c r="Z69">
        <f t="shared" ref="Z69:Z132" si="73">V69+X69</f>
        <v>117629043879735</v>
      </c>
      <c r="AA69">
        <f t="shared" si="6"/>
        <v>2387.8022716742398</v>
      </c>
      <c r="AB69">
        <f t="shared" si="7"/>
        <v>23.878022716742404</v>
      </c>
      <c r="AC69">
        <f t="shared" ref="AC69:AC132" si="74">((X69+V69)/$B$21)*10^9</f>
        <v>454.03296283613685</v>
      </c>
      <c r="AD69">
        <f t="shared" ref="AD69:AD132" si="75">AA69/AB69</f>
        <v>99.999999999999972</v>
      </c>
      <c r="AF69" s="9">
        <f t="shared" si="44"/>
        <v>6186052472698.709</v>
      </c>
      <c r="AG69">
        <f t="shared" ref="AG69:AG132" si="76">(AF69/$B$21)*10^9</f>
        <v>23.877365995687402</v>
      </c>
      <c r="AH69">
        <f t="shared" ref="AH69:AH132" si="77">AF69-AF68</f>
        <v>0</v>
      </c>
      <c r="AI69">
        <v>1</v>
      </c>
      <c r="AJ69">
        <f t="shared" ref="AJ69:AJ132" si="78">AG69/(T69+1)</f>
        <v>5.1740327120740712E-2</v>
      </c>
      <c r="AK69">
        <v>0</v>
      </c>
      <c r="AL69" s="15">
        <f t="shared" si="10"/>
        <v>0</v>
      </c>
      <c r="AM69" s="13">
        <f t="shared" ref="AM69:AM132" si="79">AM68-AL69</f>
        <v>5062806625627.3662</v>
      </c>
      <c r="AN69" s="15">
        <f>SUM($AL$48:AL69)</f>
        <v>1123245847071.3408</v>
      </c>
      <c r="AO69" s="4">
        <f t="shared" si="11"/>
        <v>6186052472698.707</v>
      </c>
      <c r="AP69">
        <f t="shared" si="12"/>
        <v>23.88872929430708</v>
      </c>
      <c r="AQ69" s="15">
        <f t="shared" si="13"/>
        <v>23.82628208133826</v>
      </c>
      <c r="AR69">
        <f t="shared" ref="AR69:AR132" si="80">AQ69/AP69</f>
        <v>0.99738591315597092</v>
      </c>
      <c r="AT69">
        <f t="shared" si="47"/>
        <v>15901321271997.074</v>
      </c>
      <c r="AU69" s="4"/>
      <c r="AV69">
        <f t="shared" si="14"/>
        <v>1476644573823.9365</v>
      </c>
      <c r="AW69" s="5">
        <f t="shared" ref="AW69:AW100" si="81">(AV69/$B$21)*10^9</f>
        <v>5.6996579143723718</v>
      </c>
      <c r="AX69">
        <f t="shared" ref="AX69:AX132" si="82">AV69-AV68</f>
        <v>57475597659.339844</v>
      </c>
      <c r="AY69" s="4">
        <f t="shared" ref="AY69:AY100" si="83">(AX69/$B$21)*10^9</f>
        <v>0.22184840610222423</v>
      </c>
      <c r="AZ69" s="4">
        <f t="shared" si="16"/>
        <v>4.8072761061740215E-4</v>
      </c>
      <c r="BA69" s="5">
        <v>0</v>
      </c>
      <c r="BB69" s="4">
        <f t="shared" si="17"/>
        <v>0</v>
      </c>
      <c r="BC69" s="4">
        <f>AX69-BB69</f>
        <v>57475597659.339844</v>
      </c>
      <c r="BD69" s="4">
        <f t="shared" ref="BD69:BD132" si="84">AX69/$B$20</f>
        <v>312639238.79101306</v>
      </c>
      <c r="BE69" s="4">
        <f t="shared" ref="BE69:BE132" si="85">BC69/$B$20</f>
        <v>312639238.79101306</v>
      </c>
      <c r="BF69" s="4">
        <f t="shared" ref="BF69:BF132" si="86">BB69/$B$20</f>
        <v>0</v>
      </c>
      <c r="BG69" s="4">
        <f>SUM($BB$48:BB69)</f>
        <v>12884463590.918751</v>
      </c>
      <c r="BH69" s="14">
        <f>SUM($BC$48:BC69)</f>
        <v>1463760110233.0176</v>
      </c>
      <c r="BI69" s="4">
        <f t="shared" ref="BI69:BI132" si="87">BG69+BH69</f>
        <v>1476644573823.9363</v>
      </c>
      <c r="BJ69" s="4">
        <f t="shared" ref="BJ69:BJ132" si="88">AV69/$B$20</f>
        <v>8032226794.0814648</v>
      </c>
      <c r="BK69" s="4">
        <f t="shared" ref="BK69:BK132" si="89">BG69/$B$20</f>
        <v>70085202.300471887</v>
      </c>
      <c r="BL69" s="4">
        <f t="shared" ref="BL69:BL132" si="90">BH69/$B$20</f>
        <v>7962141591.7809916</v>
      </c>
      <c r="BM69" s="27">
        <f t="shared" si="23"/>
        <v>6.9067162960877662</v>
      </c>
      <c r="BN69">
        <f t="shared" si="24"/>
        <v>0.27330514044132032</v>
      </c>
      <c r="BO69">
        <f t="shared" ref="BO69:BO132" si="91">BN69/BM69</f>
        <v>3.9570923247003939E-2</v>
      </c>
      <c r="BQ69" s="5">
        <f t="shared" ref="BQ69:BQ132" si="92">(((BM69/AP69)/$B$28)-1)*10^4</f>
        <v>-6663.5672703762848</v>
      </c>
      <c r="BR69" s="5">
        <f t="shared" ref="BR69:BR132" si="93">(((BN69/AQ69)/$B$28)-1)*10^4</f>
        <v>-9867.62824527472</v>
      </c>
      <c r="BS69" s="5">
        <f t="shared" si="27"/>
        <v>-7245.3515665330806</v>
      </c>
      <c r="BU69" s="27">
        <f t="shared" ref="BU69:BU132" si="94">BM69/AP69</f>
        <v>0.28912028810731699</v>
      </c>
      <c r="BV69" s="27">
        <f t="shared" ref="BV69:BV132" si="95">BN69/AQ69</f>
        <v>1.1470742246243459E-2</v>
      </c>
      <c r="BW69" s="27">
        <f t="shared" si="30"/>
        <v>0.28912028810731699</v>
      </c>
      <c r="BX69" s="27">
        <f t="shared" si="31"/>
        <v>1.147074224624346E-2</v>
      </c>
      <c r="BY69" s="27">
        <f t="shared" ref="BY69:BY132" si="96">BN69/BM69</f>
        <v>3.9570923247003939E-2</v>
      </c>
      <c r="BZ69" s="27">
        <f t="shared" ref="BZ69:BZ132" si="97">AQ69/AP69</f>
        <v>0.99738591315597092</v>
      </c>
    </row>
    <row r="70" spans="5:139">
      <c r="F70">
        <f t="shared" si="34"/>
        <v>5500000</v>
      </c>
      <c r="G70">
        <f t="shared" ref="G70:G133" si="98">G69</f>
        <v>1.0000000000000002</v>
      </c>
      <c r="H70">
        <f t="shared" ref="H70:H133" si="99">H69</f>
        <v>0</v>
      </c>
      <c r="I70">
        <f t="shared" ref="I70:I133" si="100">I69</f>
        <v>4.7143143996902228E+19</v>
      </c>
      <c r="J70">
        <f t="shared" ref="J70:J133" si="101">J69</f>
        <v>2.1193285600309779E+20</v>
      </c>
      <c r="K70">
        <f t="shared" ref="K70:K133" si="102">K69</f>
        <v>2.59076E+20</v>
      </c>
      <c r="L70">
        <f t="shared" ref="L70:L133" si="103">L69</f>
        <v>6043992820115670</v>
      </c>
      <c r="M70">
        <f t="shared" ref="M70:M133" si="104">M69</f>
        <v>112999.9999999998</v>
      </c>
      <c r="N70">
        <f t="shared" ref="N70:N133" si="105">N69</f>
        <v>112.9999999999998</v>
      </c>
      <c r="O70">
        <f t="shared" ref="O70:O133" si="106">O69</f>
        <v>149700.0000000002</v>
      </c>
      <c r="P70">
        <f t="shared" ref="P70:P133" si="107">P69</f>
        <v>149.70000000000022</v>
      </c>
      <c r="Q70">
        <f t="shared" ref="Q70:Q133" si="108">Q69</f>
        <v>0.14034375000000018</v>
      </c>
      <c r="R70">
        <f t="shared" ref="R70:R133" si="109">R69</f>
        <v>2004.491</v>
      </c>
      <c r="S70">
        <f t="shared" ref="S70:S133" si="110">S69</f>
        <v>2.6632151440191052</v>
      </c>
      <c r="T70">
        <f t="shared" ref="T70:T133" si="111">T69</f>
        <v>460.48463537865575</v>
      </c>
      <c r="V70">
        <f t="shared" ref="V70:V133" si="112">V69</f>
        <v>112568506329668.94</v>
      </c>
      <c r="W70">
        <f t="shared" si="71"/>
        <v>0</v>
      </c>
      <c r="X70">
        <f t="shared" ref="X70:X133" si="113">X69</f>
        <v>5060537550066.0654</v>
      </c>
      <c r="Y70">
        <f t="shared" si="72"/>
        <v>0</v>
      </c>
      <c r="Z70">
        <f t="shared" si="73"/>
        <v>117629043879735</v>
      </c>
      <c r="AA70">
        <f t="shared" si="6"/>
        <v>2387.8022716742398</v>
      </c>
      <c r="AB70">
        <f t="shared" si="7"/>
        <v>23.878022716742404</v>
      </c>
      <c r="AC70">
        <f t="shared" si="74"/>
        <v>454.03296283613685</v>
      </c>
      <c r="AD70">
        <f t="shared" si="75"/>
        <v>99.999999999999972</v>
      </c>
      <c r="AF70" s="9">
        <f t="shared" si="44"/>
        <v>6186052472698.709</v>
      </c>
      <c r="AG70">
        <f t="shared" si="76"/>
        <v>23.877365995687402</v>
      </c>
      <c r="AH70">
        <f t="shared" si="77"/>
        <v>0</v>
      </c>
      <c r="AI70">
        <v>2</v>
      </c>
      <c r="AJ70">
        <f t="shared" si="78"/>
        <v>5.1740327120740712E-2</v>
      </c>
      <c r="AK70">
        <v>0</v>
      </c>
      <c r="AL70" s="15">
        <f t="shared" si="10"/>
        <v>0</v>
      </c>
      <c r="AM70" s="13">
        <f t="shared" si="79"/>
        <v>5062806625627.3662</v>
      </c>
      <c r="AN70" s="15">
        <f>SUM($AL$48:AL70)</f>
        <v>1123245847071.3408</v>
      </c>
      <c r="AO70" s="4">
        <f t="shared" si="11"/>
        <v>6186052472698.707</v>
      </c>
      <c r="AP70">
        <f t="shared" si="12"/>
        <v>23.88872929430708</v>
      </c>
      <c r="AQ70" s="15">
        <f t="shared" si="13"/>
        <v>23.82628208133826</v>
      </c>
      <c r="AR70">
        <f t="shared" si="80"/>
        <v>0.99738591315597092</v>
      </c>
      <c r="AT70">
        <f t="shared" si="47"/>
        <v>15594710374866.742</v>
      </c>
      <c r="AU70" s="4"/>
      <c r="AV70">
        <f t="shared" si="14"/>
        <v>1533011921152.3767</v>
      </c>
      <c r="AW70" s="5">
        <f t="shared" si="81"/>
        <v>5.9172286169015145</v>
      </c>
      <c r="AX70">
        <f t="shared" si="82"/>
        <v>56367347328.440186</v>
      </c>
      <c r="AY70" s="4">
        <f t="shared" si="83"/>
        <v>0.21757070252914273</v>
      </c>
      <c r="AZ70" s="4">
        <f t="shared" si="16"/>
        <v>4.7145817184275786E-4</v>
      </c>
      <c r="BA70" s="5">
        <v>0</v>
      </c>
      <c r="BB70" s="4">
        <f t="shared" si="17"/>
        <v>0</v>
      </c>
      <c r="BC70" s="4">
        <f t="shared" ref="BC70:BC132" si="114">AX70-BB70</f>
        <v>56367347328.440186</v>
      </c>
      <c r="BD70" s="4">
        <f t="shared" si="84"/>
        <v>306610897.13033175</v>
      </c>
      <c r="BE70" s="4">
        <f t="shared" si="85"/>
        <v>306610897.13033175</v>
      </c>
      <c r="BF70" s="4">
        <f t="shared" si="86"/>
        <v>0</v>
      </c>
      <c r="BG70" s="4">
        <f>SUM($BB$48:BB70)</f>
        <v>12884463590.918751</v>
      </c>
      <c r="BH70" s="14">
        <f>SUM($BC$48:BC70)</f>
        <v>1520127457561.4578</v>
      </c>
      <c r="BI70" s="4">
        <f t="shared" si="87"/>
        <v>1533011921152.3765</v>
      </c>
      <c r="BJ70" s="4">
        <f t="shared" si="88"/>
        <v>8338837691.2117968</v>
      </c>
      <c r="BK70" s="4">
        <f t="shared" si="89"/>
        <v>70085202.300471887</v>
      </c>
      <c r="BL70" s="4">
        <f t="shared" si="90"/>
        <v>8268752488.9113235</v>
      </c>
      <c r="BM70" s="27">
        <f t="shared" si="23"/>
        <v>7.1726842464635991</v>
      </c>
      <c r="BN70">
        <f t="shared" si="24"/>
        <v>0.27330514044132032</v>
      </c>
      <c r="BO70">
        <f t="shared" si="91"/>
        <v>3.8103606829768079E-2</v>
      </c>
      <c r="BQ70" s="5">
        <f t="shared" si="92"/>
        <v>-6535.0859289365735</v>
      </c>
      <c r="BR70" s="5">
        <f t="shared" si="93"/>
        <v>-9867.62824527472</v>
      </c>
      <c r="BS70" s="5">
        <f t="shared" si="27"/>
        <v>-7140.1995023400832</v>
      </c>
      <c r="BU70" s="27">
        <f t="shared" si="94"/>
        <v>0.30025390459646262</v>
      </c>
      <c r="BV70" s="27">
        <f t="shared" si="95"/>
        <v>1.1470742246243459E-2</v>
      </c>
      <c r="BW70" s="27">
        <f t="shared" si="30"/>
        <v>0.30025390459646256</v>
      </c>
      <c r="BX70" s="27">
        <f t="shared" si="31"/>
        <v>1.147074224624346E-2</v>
      </c>
      <c r="BY70" s="27">
        <f t="shared" si="96"/>
        <v>3.8103606829768079E-2</v>
      </c>
      <c r="BZ70" s="27">
        <f t="shared" si="97"/>
        <v>0.99738591315597092</v>
      </c>
    </row>
    <row r="71" spans="5:139">
      <c r="F71">
        <f t="shared" si="34"/>
        <v>5750000</v>
      </c>
      <c r="G71">
        <f t="shared" si="98"/>
        <v>1.0000000000000002</v>
      </c>
      <c r="H71">
        <f t="shared" si="99"/>
        <v>0</v>
      </c>
      <c r="I71">
        <f t="shared" si="100"/>
        <v>4.7143143996902228E+19</v>
      </c>
      <c r="J71">
        <f t="shared" si="101"/>
        <v>2.1193285600309779E+20</v>
      </c>
      <c r="K71">
        <f t="shared" si="102"/>
        <v>2.59076E+20</v>
      </c>
      <c r="L71">
        <f t="shared" si="103"/>
        <v>6043992820115670</v>
      </c>
      <c r="M71">
        <f t="shared" si="104"/>
        <v>112999.9999999998</v>
      </c>
      <c r="N71">
        <f t="shared" si="105"/>
        <v>112.9999999999998</v>
      </c>
      <c r="O71">
        <f t="shared" si="106"/>
        <v>149700.0000000002</v>
      </c>
      <c r="P71">
        <f t="shared" si="107"/>
        <v>149.70000000000022</v>
      </c>
      <c r="Q71">
        <f t="shared" si="108"/>
        <v>0.14034375000000018</v>
      </c>
      <c r="R71">
        <f t="shared" si="109"/>
        <v>2004.491</v>
      </c>
      <c r="S71">
        <f t="shared" si="110"/>
        <v>2.6632151440191052</v>
      </c>
      <c r="T71">
        <f t="shared" si="111"/>
        <v>460.48463537865575</v>
      </c>
      <c r="V71">
        <f t="shared" si="112"/>
        <v>112568506329668.94</v>
      </c>
      <c r="W71">
        <f t="shared" si="71"/>
        <v>0</v>
      </c>
      <c r="X71">
        <f t="shared" si="113"/>
        <v>5060537550066.0654</v>
      </c>
      <c r="Y71">
        <f t="shared" si="72"/>
        <v>0</v>
      </c>
      <c r="Z71">
        <f t="shared" si="73"/>
        <v>117629043879735</v>
      </c>
      <c r="AA71">
        <f t="shared" si="6"/>
        <v>2387.8022716742398</v>
      </c>
      <c r="AB71">
        <f t="shared" si="7"/>
        <v>23.878022716742404</v>
      </c>
      <c r="AC71">
        <f t="shared" si="74"/>
        <v>454.03296283613685</v>
      </c>
      <c r="AD71">
        <f t="shared" si="75"/>
        <v>99.999999999999972</v>
      </c>
      <c r="AF71" s="9">
        <f t="shared" si="44"/>
        <v>6186052472698.709</v>
      </c>
      <c r="AG71">
        <f t="shared" si="76"/>
        <v>23.877365995687402</v>
      </c>
      <c r="AH71">
        <f t="shared" si="77"/>
        <v>0</v>
      </c>
      <c r="AI71">
        <v>3</v>
      </c>
      <c r="AJ71">
        <f t="shared" si="78"/>
        <v>5.1740327120740712E-2</v>
      </c>
      <c r="AK71">
        <v>0</v>
      </c>
      <c r="AL71" s="15">
        <f t="shared" si="10"/>
        <v>0</v>
      </c>
      <c r="AM71" s="13">
        <f t="shared" si="79"/>
        <v>5062806625627.3662</v>
      </c>
      <c r="AN71" s="15">
        <f>SUM($AL$48:AL71)</f>
        <v>1123245847071.3408</v>
      </c>
      <c r="AO71" s="4">
        <f t="shared" si="11"/>
        <v>6186052472698.707</v>
      </c>
      <c r="AP71">
        <f t="shared" si="12"/>
        <v>23.88872929430708</v>
      </c>
      <c r="AQ71" s="15">
        <f t="shared" si="13"/>
        <v>23.82628208133826</v>
      </c>
      <c r="AR71">
        <f t="shared" si="80"/>
        <v>0.99738591315597092</v>
      </c>
      <c r="AT71">
        <f t="shared" si="47"/>
        <v>15294011580298.895</v>
      </c>
      <c r="AU71" s="4"/>
      <c r="AV71">
        <f t="shared" si="14"/>
        <v>1588292387545.73</v>
      </c>
      <c r="AW71" s="5">
        <f t="shared" si="81"/>
        <v>6.1306040989737758</v>
      </c>
      <c r="AX71">
        <f t="shared" si="82"/>
        <v>55280466393.353271</v>
      </c>
      <c r="AY71" s="4">
        <f t="shared" si="83"/>
        <v>0.2133754820722617</v>
      </c>
      <c r="AZ71" s="4">
        <f t="shared" si="16"/>
        <v>4.6236746733113574E-4</v>
      </c>
      <c r="BA71" s="5">
        <v>0</v>
      </c>
      <c r="BB71" s="4">
        <f t="shared" si="17"/>
        <v>0</v>
      </c>
      <c r="BC71" s="4">
        <f t="shared" si="114"/>
        <v>55280466393.353271</v>
      </c>
      <c r="BD71" s="4">
        <f t="shared" si="84"/>
        <v>300698794.5678485</v>
      </c>
      <c r="BE71" s="4">
        <f t="shared" si="85"/>
        <v>300698794.5678485</v>
      </c>
      <c r="BF71" s="4">
        <f t="shared" si="86"/>
        <v>0</v>
      </c>
      <c r="BG71" s="4">
        <f>SUM($BB$48:BB71)</f>
        <v>12884463590.918751</v>
      </c>
      <c r="BH71" s="14">
        <f>SUM($BC$48:BC71)</f>
        <v>1575407923954.811</v>
      </c>
      <c r="BI71" s="4">
        <f t="shared" si="87"/>
        <v>1588292387545.7297</v>
      </c>
      <c r="BJ71" s="4">
        <f t="shared" si="88"/>
        <v>8639536485.7796459</v>
      </c>
      <c r="BK71" s="4">
        <f t="shared" si="89"/>
        <v>70085202.300471887</v>
      </c>
      <c r="BL71" s="4">
        <f t="shared" si="90"/>
        <v>8569451283.4791718</v>
      </c>
      <c r="BM71" s="27">
        <f t="shared" si="23"/>
        <v>7.4335237757178323</v>
      </c>
      <c r="BN71">
        <f t="shared" si="24"/>
        <v>0.27330514044132032</v>
      </c>
      <c r="BO71">
        <f t="shared" si="91"/>
        <v>3.6766565721373254E-2</v>
      </c>
      <c r="BQ71" s="5">
        <f t="shared" si="92"/>
        <v>-6409.0819778149071</v>
      </c>
      <c r="BR71" s="5">
        <f t="shared" si="93"/>
        <v>-9867.62824527472</v>
      </c>
      <c r="BS71" s="5">
        <f t="shared" si="27"/>
        <v>-7037.0749909639781</v>
      </c>
      <c r="BU71" s="27">
        <f t="shared" si="94"/>
        <v>0.31117284155793562</v>
      </c>
      <c r="BV71" s="27">
        <f t="shared" si="95"/>
        <v>1.1470742246243459E-2</v>
      </c>
      <c r="BW71" s="27">
        <f t="shared" si="30"/>
        <v>0.31117284155793562</v>
      </c>
      <c r="BX71" s="27">
        <f t="shared" si="31"/>
        <v>1.147074224624346E-2</v>
      </c>
      <c r="BY71" s="27">
        <f t="shared" si="96"/>
        <v>3.6766565721373254E-2</v>
      </c>
      <c r="BZ71" s="27">
        <f t="shared" si="97"/>
        <v>0.99738591315597092</v>
      </c>
    </row>
    <row r="72" spans="5:139">
      <c r="F72">
        <f t="shared" si="34"/>
        <v>6000000</v>
      </c>
      <c r="G72">
        <f t="shared" si="98"/>
        <v>1.0000000000000002</v>
      </c>
      <c r="H72">
        <f t="shared" si="99"/>
        <v>0</v>
      </c>
      <c r="I72">
        <f t="shared" si="100"/>
        <v>4.7143143996902228E+19</v>
      </c>
      <c r="J72">
        <f t="shared" si="101"/>
        <v>2.1193285600309779E+20</v>
      </c>
      <c r="K72">
        <f t="shared" si="102"/>
        <v>2.59076E+20</v>
      </c>
      <c r="L72">
        <f t="shared" si="103"/>
        <v>6043992820115670</v>
      </c>
      <c r="M72">
        <f t="shared" si="104"/>
        <v>112999.9999999998</v>
      </c>
      <c r="N72">
        <f t="shared" si="105"/>
        <v>112.9999999999998</v>
      </c>
      <c r="O72">
        <f t="shared" si="106"/>
        <v>149700.0000000002</v>
      </c>
      <c r="P72">
        <f t="shared" si="107"/>
        <v>149.70000000000022</v>
      </c>
      <c r="Q72">
        <f t="shared" si="108"/>
        <v>0.14034375000000018</v>
      </c>
      <c r="R72">
        <f t="shared" si="109"/>
        <v>2004.491</v>
      </c>
      <c r="S72">
        <f t="shared" si="110"/>
        <v>2.6632151440191052</v>
      </c>
      <c r="T72">
        <f t="shared" si="111"/>
        <v>460.48463537865575</v>
      </c>
      <c r="V72">
        <f t="shared" si="112"/>
        <v>112568506329668.94</v>
      </c>
      <c r="W72">
        <f t="shared" si="71"/>
        <v>0</v>
      </c>
      <c r="X72">
        <f t="shared" si="113"/>
        <v>5060537550066.0654</v>
      </c>
      <c r="Y72">
        <f t="shared" si="72"/>
        <v>0</v>
      </c>
      <c r="Z72">
        <f t="shared" si="73"/>
        <v>117629043879735</v>
      </c>
      <c r="AA72">
        <f t="shared" si="6"/>
        <v>2387.8022716742398</v>
      </c>
      <c r="AB72">
        <f t="shared" si="7"/>
        <v>23.878022716742404</v>
      </c>
      <c r="AC72">
        <f t="shared" si="74"/>
        <v>454.03296283613685</v>
      </c>
      <c r="AD72">
        <f t="shared" si="75"/>
        <v>99.999999999999972</v>
      </c>
      <c r="AF72" s="9">
        <f t="shared" si="44"/>
        <v>6186052472698.709</v>
      </c>
      <c r="AG72">
        <f t="shared" si="76"/>
        <v>23.877365995687402</v>
      </c>
      <c r="AH72">
        <f t="shared" si="77"/>
        <v>0</v>
      </c>
      <c r="AI72">
        <v>4</v>
      </c>
      <c r="AJ72">
        <f t="shared" si="78"/>
        <v>5.1740327120740712E-2</v>
      </c>
      <c r="AK72">
        <v>0</v>
      </c>
      <c r="AL72" s="15">
        <f t="shared" si="10"/>
        <v>0</v>
      </c>
      <c r="AM72" s="13">
        <f t="shared" si="79"/>
        <v>5062806625627.3662</v>
      </c>
      <c r="AN72" s="15">
        <f>SUM($AL$48:AL72)</f>
        <v>1123245847071.3408</v>
      </c>
      <c r="AO72" s="4">
        <f t="shared" si="11"/>
        <v>6186052472698.707</v>
      </c>
      <c r="AP72">
        <f t="shared" si="12"/>
        <v>23.88872929430708</v>
      </c>
      <c r="AQ72" s="15">
        <f t="shared" si="13"/>
        <v>23.82628208133826</v>
      </c>
      <c r="AR72">
        <f t="shared" si="80"/>
        <v>0.99738591315597092</v>
      </c>
      <c r="AT72">
        <f t="shared" si="47"/>
        <v>14999110890529.471</v>
      </c>
      <c r="AU72" s="4"/>
      <c r="AV72">
        <f t="shared" si="14"/>
        <v>1642506930352.9407</v>
      </c>
      <c r="AW72" s="5">
        <f t="shared" si="81"/>
        <v>6.3398652532575026</v>
      </c>
      <c r="AX72">
        <f t="shared" si="82"/>
        <v>54214542807.210693</v>
      </c>
      <c r="AY72" s="4">
        <f t="shared" si="83"/>
        <v>0.20926115428372638</v>
      </c>
      <c r="AZ72" s="4">
        <f t="shared" si="16"/>
        <v>4.5345205071025638E-4</v>
      </c>
      <c r="BA72" s="5">
        <v>0</v>
      </c>
      <c r="BB72" s="4">
        <f t="shared" si="17"/>
        <v>0</v>
      </c>
      <c r="BC72" s="4">
        <f t="shared" si="114"/>
        <v>54214542807.210693</v>
      </c>
      <c r="BD72" s="4">
        <f t="shared" si="84"/>
        <v>294900689.76942283</v>
      </c>
      <c r="BE72" s="4">
        <f t="shared" si="85"/>
        <v>294900689.76942283</v>
      </c>
      <c r="BF72" s="4">
        <f t="shared" si="86"/>
        <v>0</v>
      </c>
      <c r="BG72" s="4">
        <f>SUM($BB$48:BB72)</f>
        <v>12884463590.918751</v>
      </c>
      <c r="BH72" s="14">
        <f>SUM($BC$48:BC72)</f>
        <v>1629622466762.0217</v>
      </c>
      <c r="BI72" s="4">
        <f t="shared" si="87"/>
        <v>1642506930352.9404</v>
      </c>
      <c r="BJ72" s="4">
        <f t="shared" si="88"/>
        <v>8934437175.5490685</v>
      </c>
      <c r="BK72" s="4">
        <f t="shared" si="89"/>
        <v>70085202.300471887</v>
      </c>
      <c r="BL72" s="4">
        <f t="shared" si="90"/>
        <v>8864351973.2485943</v>
      </c>
      <c r="BM72" s="27">
        <f t="shared" si="23"/>
        <v>7.6893337705891245</v>
      </c>
      <c r="BN72">
        <f t="shared" si="24"/>
        <v>0.27330514044132032</v>
      </c>
      <c r="BO72">
        <f t="shared" si="91"/>
        <v>3.5543409688714923E-2</v>
      </c>
      <c r="BQ72" s="5">
        <f t="shared" si="92"/>
        <v>-6285.5076477187213</v>
      </c>
      <c r="BR72" s="5">
        <f t="shared" si="93"/>
        <v>-9867.62824527472</v>
      </c>
      <c r="BS72" s="5">
        <f t="shared" si="27"/>
        <v>-6935.9389369247383</v>
      </c>
      <c r="BU72" s="27">
        <f t="shared" si="94"/>
        <v>0.32188123846426475</v>
      </c>
      <c r="BV72" s="27">
        <f t="shared" si="95"/>
        <v>1.1470742246243459E-2</v>
      </c>
      <c r="BW72" s="27">
        <f t="shared" si="30"/>
        <v>0.32188123846426475</v>
      </c>
      <c r="BX72" s="27">
        <f t="shared" si="31"/>
        <v>1.147074224624346E-2</v>
      </c>
      <c r="BY72" s="27">
        <f t="shared" si="96"/>
        <v>3.5543409688714923E-2</v>
      </c>
      <c r="BZ72" s="27">
        <f t="shared" si="97"/>
        <v>0.99738591315597092</v>
      </c>
    </row>
    <row r="73" spans="5:139">
      <c r="F73">
        <f t="shared" si="34"/>
        <v>6250000</v>
      </c>
      <c r="G73">
        <f t="shared" si="98"/>
        <v>1.0000000000000002</v>
      </c>
      <c r="H73">
        <f t="shared" si="99"/>
        <v>0</v>
      </c>
      <c r="I73">
        <f t="shared" si="100"/>
        <v>4.7143143996902228E+19</v>
      </c>
      <c r="J73">
        <f t="shared" si="101"/>
        <v>2.1193285600309779E+20</v>
      </c>
      <c r="K73">
        <f t="shared" si="102"/>
        <v>2.59076E+20</v>
      </c>
      <c r="L73">
        <f t="shared" si="103"/>
        <v>6043992820115670</v>
      </c>
      <c r="M73">
        <f t="shared" si="104"/>
        <v>112999.9999999998</v>
      </c>
      <c r="N73">
        <f t="shared" si="105"/>
        <v>112.9999999999998</v>
      </c>
      <c r="O73">
        <f t="shared" si="106"/>
        <v>149700.0000000002</v>
      </c>
      <c r="P73">
        <f t="shared" si="107"/>
        <v>149.70000000000022</v>
      </c>
      <c r="Q73">
        <f t="shared" si="108"/>
        <v>0.14034375000000018</v>
      </c>
      <c r="R73">
        <f t="shared" si="109"/>
        <v>2004.491</v>
      </c>
      <c r="S73">
        <f t="shared" si="110"/>
        <v>2.6632151440191052</v>
      </c>
      <c r="T73">
        <f t="shared" si="111"/>
        <v>460.48463537865575</v>
      </c>
      <c r="V73">
        <f t="shared" si="112"/>
        <v>112568506329668.94</v>
      </c>
      <c r="W73">
        <f t="shared" si="71"/>
        <v>0</v>
      </c>
      <c r="X73">
        <f t="shared" si="113"/>
        <v>5060537550066.0654</v>
      </c>
      <c r="Y73">
        <f t="shared" si="72"/>
        <v>0</v>
      </c>
      <c r="Z73">
        <f t="shared" si="73"/>
        <v>117629043879735</v>
      </c>
      <c r="AA73">
        <f t="shared" si="6"/>
        <v>2387.8022716742398</v>
      </c>
      <c r="AB73">
        <f t="shared" si="7"/>
        <v>23.878022716742404</v>
      </c>
      <c r="AC73">
        <f t="shared" si="74"/>
        <v>454.03296283613685</v>
      </c>
      <c r="AD73">
        <f t="shared" si="75"/>
        <v>99.999999999999972</v>
      </c>
      <c r="AF73" s="9">
        <f t="shared" si="44"/>
        <v>6186052472698.709</v>
      </c>
      <c r="AG73">
        <f t="shared" si="76"/>
        <v>23.877365995687402</v>
      </c>
      <c r="AH73">
        <f t="shared" si="77"/>
        <v>0</v>
      </c>
      <c r="AI73">
        <v>5</v>
      </c>
      <c r="AJ73">
        <f t="shared" si="78"/>
        <v>5.1740327120740712E-2</v>
      </c>
      <c r="AK73">
        <v>0</v>
      </c>
      <c r="AL73" s="15">
        <f t="shared" si="10"/>
        <v>0</v>
      </c>
      <c r="AM73" s="13">
        <f t="shared" si="79"/>
        <v>5062806625627.3662</v>
      </c>
      <c r="AN73" s="15">
        <f>SUM($AL$48:AL73)</f>
        <v>1123245847071.3408</v>
      </c>
      <c r="AO73" s="4">
        <f t="shared" si="11"/>
        <v>6186052472698.707</v>
      </c>
      <c r="AP73">
        <f t="shared" si="12"/>
        <v>23.88872929430708</v>
      </c>
      <c r="AQ73" s="15">
        <f t="shared" si="13"/>
        <v>23.82628208133826</v>
      </c>
      <c r="AR73">
        <f t="shared" si="80"/>
        <v>0.99738591315597092</v>
      </c>
      <c r="AT73">
        <f t="shared" si="47"/>
        <v>14709896505910.916</v>
      </c>
      <c r="AU73" s="4"/>
      <c r="AV73">
        <f t="shared" si="14"/>
        <v>1695676102821.2158</v>
      </c>
      <c r="AW73" s="5">
        <f t="shared" si="81"/>
        <v>6.5450914126403674</v>
      </c>
      <c r="AX73">
        <f t="shared" si="82"/>
        <v>53169172468.275146</v>
      </c>
      <c r="AY73" s="4">
        <f t="shared" si="83"/>
        <v>0.20522615938286506</v>
      </c>
      <c r="AZ73" s="4">
        <f t="shared" si="16"/>
        <v>4.447085420611536E-4</v>
      </c>
      <c r="BA73" s="5">
        <v>0</v>
      </c>
      <c r="BB73" s="4">
        <f t="shared" si="17"/>
        <v>0</v>
      </c>
      <c r="BC73" s="4">
        <f t="shared" si="114"/>
        <v>53169172468.275146</v>
      </c>
      <c r="BD73" s="4">
        <f t="shared" si="84"/>
        <v>289214384.61855495</v>
      </c>
      <c r="BE73" s="4">
        <f t="shared" si="85"/>
        <v>289214384.61855495</v>
      </c>
      <c r="BF73" s="4">
        <f t="shared" si="86"/>
        <v>0</v>
      </c>
      <c r="BG73" s="4">
        <f>SUM($BB$48:BB73)</f>
        <v>12884463590.918751</v>
      </c>
      <c r="BH73" s="14">
        <f>SUM($BC$48:BC73)</f>
        <v>1682791639230.2969</v>
      </c>
      <c r="BI73" s="4">
        <f t="shared" si="87"/>
        <v>1695676102821.2156</v>
      </c>
      <c r="BJ73" s="4">
        <f t="shared" si="88"/>
        <v>9223651560.1676235</v>
      </c>
      <c r="BK73" s="4">
        <f t="shared" si="89"/>
        <v>70085202.300471887</v>
      </c>
      <c r="BL73" s="4">
        <f t="shared" si="90"/>
        <v>9153566357.8671494</v>
      </c>
      <c r="BM73" s="27">
        <f t="shared" si="23"/>
        <v>7.9402112110719631</v>
      </c>
      <c r="BN73">
        <f t="shared" si="24"/>
        <v>0.27330514044132032</v>
      </c>
      <c r="BO73">
        <f t="shared" si="91"/>
        <v>3.4420386709640552E-2</v>
      </c>
      <c r="BQ73" s="5">
        <f t="shared" si="92"/>
        <v>-6164.3160904478236</v>
      </c>
      <c r="BR73" s="5">
        <f t="shared" si="93"/>
        <v>-9867.62824527472</v>
      </c>
      <c r="BS73" s="5">
        <f t="shared" si="27"/>
        <v>-6836.752998585368</v>
      </c>
      <c r="BU73" s="27">
        <f t="shared" si="94"/>
        <v>0.33238315497024756</v>
      </c>
      <c r="BV73" s="27">
        <f t="shared" si="95"/>
        <v>1.1470742246243459E-2</v>
      </c>
      <c r="BW73" s="27">
        <f t="shared" si="30"/>
        <v>0.33238315497024756</v>
      </c>
      <c r="BX73" s="27">
        <f t="shared" si="31"/>
        <v>1.147074224624346E-2</v>
      </c>
      <c r="BY73" s="27">
        <f t="shared" si="96"/>
        <v>3.4420386709640552E-2</v>
      </c>
      <c r="BZ73" s="27">
        <f t="shared" si="97"/>
        <v>0.99738591315597092</v>
      </c>
    </row>
    <row r="74" spans="5:139">
      <c r="F74">
        <f t="shared" si="34"/>
        <v>6500000</v>
      </c>
      <c r="G74">
        <f t="shared" si="98"/>
        <v>1.0000000000000002</v>
      </c>
      <c r="H74">
        <f t="shared" si="99"/>
        <v>0</v>
      </c>
      <c r="I74">
        <f t="shared" si="100"/>
        <v>4.7143143996902228E+19</v>
      </c>
      <c r="J74">
        <f t="shared" si="101"/>
        <v>2.1193285600309779E+20</v>
      </c>
      <c r="K74">
        <f t="shared" si="102"/>
        <v>2.59076E+20</v>
      </c>
      <c r="L74">
        <f t="shared" si="103"/>
        <v>6043992820115670</v>
      </c>
      <c r="M74">
        <f t="shared" si="104"/>
        <v>112999.9999999998</v>
      </c>
      <c r="N74">
        <f t="shared" si="105"/>
        <v>112.9999999999998</v>
      </c>
      <c r="O74">
        <f t="shared" si="106"/>
        <v>149700.0000000002</v>
      </c>
      <c r="P74">
        <f t="shared" si="107"/>
        <v>149.70000000000022</v>
      </c>
      <c r="Q74">
        <f t="shared" si="108"/>
        <v>0.14034375000000018</v>
      </c>
      <c r="R74">
        <f t="shared" si="109"/>
        <v>2004.491</v>
      </c>
      <c r="S74">
        <f t="shared" si="110"/>
        <v>2.6632151440191052</v>
      </c>
      <c r="T74">
        <f t="shared" si="111"/>
        <v>460.48463537865575</v>
      </c>
      <c r="V74">
        <f t="shared" si="112"/>
        <v>112568506329668.94</v>
      </c>
      <c r="W74">
        <f t="shared" si="71"/>
        <v>0</v>
      </c>
      <c r="X74">
        <f t="shared" si="113"/>
        <v>5060537550066.0654</v>
      </c>
      <c r="Y74">
        <f t="shared" si="72"/>
        <v>0</v>
      </c>
      <c r="Z74">
        <f t="shared" si="73"/>
        <v>117629043879735</v>
      </c>
      <c r="AA74">
        <f t="shared" si="6"/>
        <v>2387.8022716742398</v>
      </c>
      <c r="AB74">
        <f t="shared" si="7"/>
        <v>23.878022716742404</v>
      </c>
      <c r="AC74">
        <f t="shared" si="74"/>
        <v>454.03296283613685</v>
      </c>
      <c r="AD74">
        <f t="shared" si="75"/>
        <v>99.999999999999972</v>
      </c>
      <c r="AF74" s="9">
        <f t="shared" si="44"/>
        <v>6186052472698.709</v>
      </c>
      <c r="AG74">
        <f t="shared" si="76"/>
        <v>23.877365995687402</v>
      </c>
      <c r="AH74">
        <f t="shared" si="77"/>
        <v>0</v>
      </c>
      <c r="AI74">
        <v>6</v>
      </c>
      <c r="AJ74">
        <f t="shared" si="78"/>
        <v>5.1740327120740712E-2</v>
      </c>
      <c r="AK74">
        <v>0</v>
      </c>
      <c r="AL74" s="15">
        <f t="shared" si="10"/>
        <v>0</v>
      </c>
      <c r="AM74" s="13">
        <f t="shared" si="79"/>
        <v>5062806625627.3662</v>
      </c>
      <c r="AN74" s="15">
        <f>SUM($AL$48:AL74)</f>
        <v>1123245847071.3408</v>
      </c>
      <c r="AO74" s="4">
        <f t="shared" si="11"/>
        <v>6186052472698.707</v>
      </c>
      <c r="AP74">
        <f t="shared" si="12"/>
        <v>23.88872929430708</v>
      </c>
      <c r="AQ74" s="15">
        <f t="shared" si="13"/>
        <v>23.82628208133826</v>
      </c>
      <c r="AR74">
        <f t="shared" si="80"/>
        <v>0.99738591315597092</v>
      </c>
      <c r="AT74">
        <f t="shared" si="47"/>
        <v>14426258782527.867</v>
      </c>
      <c r="AU74" s="4"/>
      <c r="AV74">
        <f t="shared" si="14"/>
        <v>1747820061887.9556</v>
      </c>
      <c r="AW74" s="5">
        <f t="shared" si="81"/>
        <v>6.7463603803052212</v>
      </c>
      <c r="AX74">
        <f t="shared" si="82"/>
        <v>52143959066.739746</v>
      </c>
      <c r="AY74" s="4">
        <f t="shared" si="83"/>
        <v>0.20126896766485411</v>
      </c>
      <c r="AZ74" s="4">
        <f t="shared" si="16"/>
        <v>4.3613362663679931E-4</v>
      </c>
      <c r="BA74" s="5">
        <v>0</v>
      </c>
      <c r="BB74" s="4">
        <f t="shared" si="17"/>
        <v>0</v>
      </c>
      <c r="BC74" s="4">
        <f t="shared" si="114"/>
        <v>52143959066.739746</v>
      </c>
      <c r="BD74" s="4">
        <f t="shared" si="84"/>
        <v>283637723.38304907</v>
      </c>
      <c r="BE74" s="4">
        <f t="shared" si="85"/>
        <v>283637723.38304907</v>
      </c>
      <c r="BF74" s="4">
        <f t="shared" si="86"/>
        <v>0</v>
      </c>
      <c r="BG74" s="4">
        <f>SUM($BB$48:BB74)</f>
        <v>12884463590.918751</v>
      </c>
      <c r="BH74" s="14">
        <f>SUM($BC$48:BC74)</f>
        <v>1734935598297.0366</v>
      </c>
      <c r="BI74" s="4">
        <f t="shared" si="87"/>
        <v>1747820061887.9553</v>
      </c>
      <c r="BJ74" s="4">
        <f t="shared" si="88"/>
        <v>9507289283.5506725</v>
      </c>
      <c r="BK74" s="4">
        <f t="shared" si="89"/>
        <v>70085202.300471887</v>
      </c>
      <c r="BL74" s="4">
        <f t="shared" si="90"/>
        <v>9437204081.2501984</v>
      </c>
      <c r="BM74" s="27">
        <f t="shared" si="23"/>
        <v>8.1862512071827016</v>
      </c>
      <c r="BN74">
        <f t="shared" si="24"/>
        <v>0.27330514044132032</v>
      </c>
      <c r="BO74">
        <f t="shared" si="91"/>
        <v>3.3385872669228565E-2</v>
      </c>
      <c r="BQ74" s="5">
        <f t="shared" si="92"/>
        <v>-6045.4613611337863</v>
      </c>
      <c r="BR74" s="5">
        <f t="shared" si="93"/>
        <v>-9867.62824527472</v>
      </c>
      <c r="BS74" s="5">
        <f t="shared" si="27"/>
        <v>-6739.4795736162223</v>
      </c>
      <c r="BU74" s="27">
        <f t="shared" si="94"/>
        <v>0.34268257245200423</v>
      </c>
      <c r="BV74" s="27">
        <f t="shared" si="95"/>
        <v>1.1470742246243459E-2</v>
      </c>
      <c r="BW74" s="27">
        <f t="shared" si="30"/>
        <v>0.34268257245200417</v>
      </c>
      <c r="BX74" s="27">
        <f t="shared" si="31"/>
        <v>1.147074224624346E-2</v>
      </c>
      <c r="BY74" s="27">
        <f t="shared" si="96"/>
        <v>3.3385872669228565E-2</v>
      </c>
      <c r="BZ74" s="27">
        <f t="shared" si="97"/>
        <v>0.99738591315597092</v>
      </c>
    </row>
    <row r="75" spans="5:139">
      <c r="F75">
        <f t="shared" si="34"/>
        <v>6750000</v>
      </c>
      <c r="G75">
        <f t="shared" si="98"/>
        <v>1.0000000000000002</v>
      </c>
      <c r="H75">
        <f t="shared" si="99"/>
        <v>0</v>
      </c>
      <c r="I75">
        <f t="shared" si="100"/>
        <v>4.7143143996902228E+19</v>
      </c>
      <c r="J75">
        <f t="shared" si="101"/>
        <v>2.1193285600309779E+20</v>
      </c>
      <c r="K75">
        <f t="shared" si="102"/>
        <v>2.59076E+20</v>
      </c>
      <c r="L75">
        <f t="shared" si="103"/>
        <v>6043992820115670</v>
      </c>
      <c r="M75">
        <f t="shared" si="104"/>
        <v>112999.9999999998</v>
      </c>
      <c r="N75">
        <f t="shared" si="105"/>
        <v>112.9999999999998</v>
      </c>
      <c r="O75">
        <f t="shared" si="106"/>
        <v>149700.0000000002</v>
      </c>
      <c r="P75">
        <f t="shared" si="107"/>
        <v>149.70000000000022</v>
      </c>
      <c r="Q75">
        <f t="shared" si="108"/>
        <v>0.14034375000000018</v>
      </c>
      <c r="R75">
        <f t="shared" si="109"/>
        <v>2004.491</v>
      </c>
      <c r="S75">
        <f t="shared" si="110"/>
        <v>2.6632151440191052</v>
      </c>
      <c r="T75">
        <f t="shared" si="111"/>
        <v>460.48463537865575</v>
      </c>
      <c r="V75">
        <f t="shared" si="112"/>
        <v>112568506329668.94</v>
      </c>
      <c r="W75">
        <f t="shared" si="71"/>
        <v>0</v>
      </c>
      <c r="X75">
        <f t="shared" si="113"/>
        <v>5060537550066.0654</v>
      </c>
      <c r="Y75">
        <f t="shared" si="72"/>
        <v>0</v>
      </c>
      <c r="Z75">
        <f t="shared" si="73"/>
        <v>117629043879735</v>
      </c>
      <c r="AA75">
        <f t="shared" si="6"/>
        <v>2387.8022716742398</v>
      </c>
      <c r="AB75">
        <f t="shared" si="7"/>
        <v>23.878022716742404</v>
      </c>
      <c r="AC75">
        <f t="shared" si="74"/>
        <v>454.03296283613685</v>
      </c>
      <c r="AD75">
        <f t="shared" si="75"/>
        <v>99.999999999999972</v>
      </c>
      <c r="AF75" s="9">
        <f t="shared" si="44"/>
        <v>6186052472698.709</v>
      </c>
      <c r="AG75">
        <f t="shared" si="76"/>
        <v>23.877365995687402</v>
      </c>
      <c r="AH75">
        <f t="shared" si="77"/>
        <v>0</v>
      </c>
      <c r="AI75">
        <v>7</v>
      </c>
      <c r="AJ75">
        <f t="shared" si="78"/>
        <v>5.1740327120740712E-2</v>
      </c>
      <c r="AK75">
        <v>0</v>
      </c>
      <c r="AL75" s="15">
        <f t="shared" si="10"/>
        <v>0</v>
      </c>
      <c r="AM75" s="13">
        <f t="shared" si="79"/>
        <v>5062806625627.3662</v>
      </c>
      <c r="AN75" s="15">
        <f>SUM($AL$48:AL75)</f>
        <v>1123245847071.3408</v>
      </c>
      <c r="AO75" s="4">
        <f t="shared" si="11"/>
        <v>6186052472698.707</v>
      </c>
      <c r="AP75">
        <f t="shared" si="12"/>
        <v>23.88872929430708</v>
      </c>
      <c r="AQ75" s="15">
        <f t="shared" si="13"/>
        <v>23.82628208133826</v>
      </c>
      <c r="AR75">
        <f t="shared" si="80"/>
        <v>0.99738591315597092</v>
      </c>
      <c r="AT75">
        <f t="shared" si="47"/>
        <v>14148090190630.115</v>
      </c>
      <c r="AU75" s="4"/>
      <c r="AV75">
        <f t="shared" si="14"/>
        <v>1798958575822.4382</v>
      </c>
      <c r="AW75" s="5">
        <f t="shared" si="81"/>
        <v>6.9437484592260121</v>
      </c>
      <c r="AX75">
        <f t="shared" si="82"/>
        <v>51138513934.482666</v>
      </c>
      <c r="AY75" s="4">
        <f t="shared" si="83"/>
        <v>0.19738807892079027</v>
      </c>
      <c r="AZ75" s="4">
        <f t="shared" si="16"/>
        <v>4.2772405360544689E-4</v>
      </c>
      <c r="BA75" s="5">
        <v>0</v>
      </c>
      <c r="BB75" s="4">
        <f t="shared" si="17"/>
        <v>0</v>
      </c>
      <c r="BC75" s="4">
        <f t="shared" si="114"/>
        <v>51138513934.482666</v>
      </c>
      <c r="BD75" s="4">
        <f t="shared" si="84"/>
        <v>278168591.89775169</v>
      </c>
      <c r="BE75" s="4">
        <f t="shared" si="85"/>
        <v>278168591.89775169</v>
      </c>
      <c r="BF75" s="4">
        <f t="shared" si="86"/>
        <v>0</v>
      </c>
      <c r="BG75" s="4">
        <f>SUM($BB$48:BB75)</f>
        <v>12884463590.918751</v>
      </c>
      <c r="BH75" s="14">
        <f>SUM($BC$48:BC75)</f>
        <v>1786074112231.5193</v>
      </c>
      <c r="BI75" s="4">
        <f t="shared" si="87"/>
        <v>1798958575822.438</v>
      </c>
      <c r="BJ75" s="4">
        <f t="shared" si="88"/>
        <v>9785457875.4484234</v>
      </c>
      <c r="BK75" s="4">
        <f t="shared" si="89"/>
        <v>70085202.300471887</v>
      </c>
      <c r="BL75" s="4">
        <f t="shared" si="90"/>
        <v>9715372673.1479511</v>
      </c>
      <c r="BM75" s="27">
        <f t="shared" si="23"/>
        <v>8.4275470350166586</v>
      </c>
      <c r="BN75">
        <f t="shared" si="24"/>
        <v>0.27330514044132032</v>
      </c>
      <c r="BO75">
        <f t="shared" si="91"/>
        <v>3.2429975093076428E-2</v>
      </c>
      <c r="BQ75" s="5">
        <f t="shared" si="92"/>
        <v>-5928.8984008218222</v>
      </c>
      <c r="BR75" s="5">
        <f t="shared" si="93"/>
        <v>-9867.62824527472</v>
      </c>
      <c r="BS75" s="5">
        <f t="shared" si="27"/>
        <v>-6644.0817847396129</v>
      </c>
      <c r="BU75" s="27">
        <f t="shared" si="94"/>
        <v>0.35278339551635451</v>
      </c>
      <c r="BV75" s="27">
        <f t="shared" si="95"/>
        <v>1.1470742246243459E-2</v>
      </c>
      <c r="BW75" s="27">
        <f t="shared" si="30"/>
        <v>0.35278339551635451</v>
      </c>
      <c r="BX75" s="27">
        <f t="shared" si="31"/>
        <v>1.147074224624346E-2</v>
      </c>
      <c r="BY75" s="27">
        <f t="shared" si="96"/>
        <v>3.2429975093076428E-2</v>
      </c>
      <c r="BZ75" s="27">
        <f t="shared" si="97"/>
        <v>0.99738591315597092</v>
      </c>
    </row>
    <row r="76" spans="5:139">
      <c r="F76">
        <f t="shared" si="34"/>
        <v>7000000</v>
      </c>
      <c r="G76">
        <f t="shared" si="98"/>
        <v>1.0000000000000002</v>
      </c>
      <c r="H76">
        <f t="shared" si="99"/>
        <v>0</v>
      </c>
      <c r="I76">
        <f t="shared" si="100"/>
        <v>4.7143143996902228E+19</v>
      </c>
      <c r="J76">
        <f t="shared" si="101"/>
        <v>2.1193285600309779E+20</v>
      </c>
      <c r="K76">
        <f t="shared" si="102"/>
        <v>2.59076E+20</v>
      </c>
      <c r="L76">
        <f t="shared" si="103"/>
        <v>6043992820115670</v>
      </c>
      <c r="M76">
        <f t="shared" si="104"/>
        <v>112999.9999999998</v>
      </c>
      <c r="N76">
        <f t="shared" si="105"/>
        <v>112.9999999999998</v>
      </c>
      <c r="O76">
        <f t="shared" si="106"/>
        <v>149700.0000000002</v>
      </c>
      <c r="P76">
        <f t="shared" si="107"/>
        <v>149.70000000000022</v>
      </c>
      <c r="Q76">
        <f t="shared" si="108"/>
        <v>0.14034375000000018</v>
      </c>
      <c r="R76">
        <f t="shared" si="109"/>
        <v>2004.491</v>
      </c>
      <c r="S76">
        <f t="shared" si="110"/>
        <v>2.6632151440191052</v>
      </c>
      <c r="T76">
        <f t="shared" si="111"/>
        <v>460.48463537865575</v>
      </c>
      <c r="V76">
        <f t="shared" si="112"/>
        <v>112568506329668.94</v>
      </c>
      <c r="W76">
        <f t="shared" si="71"/>
        <v>0</v>
      </c>
      <c r="X76">
        <f t="shared" si="113"/>
        <v>5060537550066.0654</v>
      </c>
      <c r="Y76">
        <f t="shared" si="72"/>
        <v>0</v>
      </c>
      <c r="Z76">
        <f t="shared" si="73"/>
        <v>117629043879735</v>
      </c>
      <c r="AA76">
        <f t="shared" si="6"/>
        <v>2387.8022716742398</v>
      </c>
      <c r="AB76">
        <f t="shared" si="7"/>
        <v>23.878022716742404</v>
      </c>
      <c r="AC76">
        <f t="shared" si="74"/>
        <v>454.03296283613685</v>
      </c>
      <c r="AD76">
        <f t="shared" si="75"/>
        <v>99.999999999999972</v>
      </c>
      <c r="AF76" s="9">
        <f t="shared" si="44"/>
        <v>6186052472698.709</v>
      </c>
      <c r="AG76">
        <f t="shared" si="76"/>
        <v>23.877365995687402</v>
      </c>
      <c r="AH76">
        <f t="shared" si="77"/>
        <v>0</v>
      </c>
      <c r="AI76">
        <v>8</v>
      </c>
      <c r="AJ76">
        <f t="shared" si="78"/>
        <v>5.1740327120740712E-2</v>
      </c>
      <c r="AK76">
        <v>0</v>
      </c>
      <c r="AL76" s="15">
        <f t="shared" si="10"/>
        <v>0</v>
      </c>
      <c r="AM76" s="13">
        <f t="shared" si="79"/>
        <v>5062806625627.3662</v>
      </c>
      <c r="AN76" s="15">
        <f>SUM($AL$48:AL76)</f>
        <v>1123245847071.3408</v>
      </c>
      <c r="AO76" s="4">
        <f t="shared" si="11"/>
        <v>6186052472698.707</v>
      </c>
      <c r="AP76">
        <f t="shared" si="12"/>
        <v>23.88872929430708</v>
      </c>
      <c r="AQ76" s="15">
        <f t="shared" si="13"/>
        <v>23.82628208133826</v>
      </c>
      <c r="AR76">
        <f t="shared" si="80"/>
        <v>0.99738591315597092</v>
      </c>
      <c r="AT76">
        <f t="shared" si="47"/>
        <v>13875285273867.049</v>
      </c>
      <c r="AU76" s="4"/>
      <c r="AV76">
        <f t="shared" si="14"/>
        <v>1849111031720.1604</v>
      </c>
      <c r="AW76" s="5">
        <f t="shared" si="81"/>
        <v>7.1373304810949696</v>
      </c>
      <c r="AX76">
        <f t="shared" si="82"/>
        <v>50152455897.722168</v>
      </c>
      <c r="AY76" s="4">
        <f t="shared" si="83"/>
        <v>0.19358202186895804</v>
      </c>
      <c r="AZ76" s="4">
        <f t="shared" si="16"/>
        <v>4.1947663481823352E-4</v>
      </c>
      <c r="BA76" s="5">
        <v>0</v>
      </c>
      <c r="BB76" s="4">
        <f t="shared" si="17"/>
        <v>0</v>
      </c>
      <c r="BC76" s="4">
        <f t="shared" si="114"/>
        <v>50152455897.722168</v>
      </c>
      <c r="BD76" s="4">
        <f t="shared" si="84"/>
        <v>272804916.76306659</v>
      </c>
      <c r="BE76" s="4">
        <f t="shared" si="85"/>
        <v>272804916.76306659</v>
      </c>
      <c r="BF76" s="4">
        <f t="shared" si="86"/>
        <v>0</v>
      </c>
      <c r="BG76" s="4">
        <f>SUM($BB$48:BB76)</f>
        <v>12884463590.918751</v>
      </c>
      <c r="BH76" s="14">
        <f>SUM($BC$48:BC76)</f>
        <v>1836226568129.2415</v>
      </c>
      <c r="BI76" s="4">
        <f t="shared" si="87"/>
        <v>1849111031720.1602</v>
      </c>
      <c r="BJ76" s="4">
        <f t="shared" si="88"/>
        <v>10058262792.211491</v>
      </c>
      <c r="BK76" s="4">
        <f t="shared" si="89"/>
        <v>70085202.300471887</v>
      </c>
      <c r="BL76" s="4">
        <f t="shared" si="90"/>
        <v>9988177589.9110165</v>
      </c>
      <c r="BM76" s="27">
        <f t="shared" si="23"/>
        <v>8.6641901721099899</v>
      </c>
      <c r="BN76">
        <f t="shared" si="24"/>
        <v>0.27330514044132032</v>
      </c>
      <c r="BO76">
        <f t="shared" si="91"/>
        <v>3.1544222254156998E-2</v>
      </c>
      <c r="BQ76" s="5">
        <f t="shared" si="92"/>
        <v>-5814.5830193884995</v>
      </c>
      <c r="BR76" s="5">
        <f t="shared" si="93"/>
        <v>-9867.62824527472</v>
      </c>
      <c r="BS76" s="5">
        <f t="shared" si="27"/>
        <v>-6550.5234657492692</v>
      </c>
      <c r="BU76" s="27">
        <f t="shared" si="94"/>
        <v>0.36268945348109211</v>
      </c>
      <c r="BV76" s="27">
        <f t="shared" si="95"/>
        <v>1.1470742246243459E-2</v>
      </c>
      <c r="BW76" s="27">
        <f t="shared" si="30"/>
        <v>0.36268945348109211</v>
      </c>
      <c r="BX76" s="27">
        <f t="shared" si="31"/>
        <v>1.147074224624346E-2</v>
      </c>
      <c r="BY76" s="27">
        <f t="shared" si="96"/>
        <v>3.1544222254156998E-2</v>
      </c>
      <c r="BZ76" s="27">
        <f t="shared" si="97"/>
        <v>0.99738591315597092</v>
      </c>
    </row>
    <row r="77" spans="5:139">
      <c r="F77">
        <f t="shared" si="34"/>
        <v>7250000</v>
      </c>
      <c r="G77">
        <f t="shared" si="98"/>
        <v>1.0000000000000002</v>
      </c>
      <c r="H77">
        <f t="shared" si="99"/>
        <v>0</v>
      </c>
      <c r="I77">
        <f t="shared" si="100"/>
        <v>4.7143143996902228E+19</v>
      </c>
      <c r="J77">
        <f t="shared" si="101"/>
        <v>2.1193285600309779E+20</v>
      </c>
      <c r="K77">
        <f t="shared" si="102"/>
        <v>2.59076E+20</v>
      </c>
      <c r="L77">
        <f t="shared" si="103"/>
        <v>6043992820115670</v>
      </c>
      <c r="M77">
        <f t="shared" si="104"/>
        <v>112999.9999999998</v>
      </c>
      <c r="N77">
        <f t="shared" si="105"/>
        <v>112.9999999999998</v>
      </c>
      <c r="O77">
        <f t="shared" si="106"/>
        <v>149700.0000000002</v>
      </c>
      <c r="P77">
        <f t="shared" si="107"/>
        <v>149.70000000000022</v>
      </c>
      <c r="Q77">
        <f t="shared" si="108"/>
        <v>0.14034375000000018</v>
      </c>
      <c r="R77">
        <f t="shared" si="109"/>
        <v>2004.491</v>
      </c>
      <c r="S77">
        <f t="shared" si="110"/>
        <v>2.6632151440191052</v>
      </c>
      <c r="T77">
        <f t="shared" si="111"/>
        <v>460.48463537865575</v>
      </c>
      <c r="V77">
        <f t="shared" si="112"/>
        <v>112568506329668.94</v>
      </c>
      <c r="W77">
        <f t="shared" si="71"/>
        <v>0</v>
      </c>
      <c r="X77">
        <f t="shared" si="113"/>
        <v>5060537550066.0654</v>
      </c>
      <c r="Y77">
        <f t="shared" si="72"/>
        <v>0</v>
      </c>
      <c r="Z77">
        <f t="shared" si="73"/>
        <v>117629043879735</v>
      </c>
      <c r="AA77">
        <f t="shared" si="6"/>
        <v>2387.8022716742398</v>
      </c>
      <c r="AB77">
        <f t="shared" si="7"/>
        <v>23.878022716742404</v>
      </c>
      <c r="AC77">
        <f t="shared" si="74"/>
        <v>454.03296283613685</v>
      </c>
      <c r="AD77">
        <f t="shared" si="75"/>
        <v>99.999999999999972</v>
      </c>
      <c r="AF77" s="9">
        <f t="shared" si="44"/>
        <v>6186052472698.709</v>
      </c>
      <c r="AG77">
        <f t="shared" si="76"/>
        <v>23.877365995687402</v>
      </c>
      <c r="AH77">
        <f t="shared" si="77"/>
        <v>0</v>
      </c>
      <c r="AI77">
        <v>9</v>
      </c>
      <c r="AJ77">
        <f t="shared" si="78"/>
        <v>5.1740327120740712E-2</v>
      </c>
      <c r="AK77">
        <v>0</v>
      </c>
      <c r="AL77" s="15">
        <f t="shared" si="10"/>
        <v>0</v>
      </c>
      <c r="AM77" s="13">
        <f t="shared" si="79"/>
        <v>5062806625627.3662</v>
      </c>
      <c r="AN77" s="15">
        <f>SUM($AL$48:AL77)</f>
        <v>1123245847071.3408</v>
      </c>
      <c r="AO77" s="4">
        <f t="shared" si="11"/>
        <v>6186052472698.707</v>
      </c>
      <c r="AP77">
        <f t="shared" si="12"/>
        <v>23.88872929430708</v>
      </c>
      <c r="AQ77" s="15">
        <f t="shared" si="13"/>
        <v>23.82628208133826</v>
      </c>
      <c r="AR77">
        <f t="shared" si="80"/>
        <v>0.99738591315597092</v>
      </c>
      <c r="AT77">
        <f t="shared" si="47"/>
        <v>13607740609308.154</v>
      </c>
      <c r="AU77" s="4"/>
      <c r="AV77">
        <f t="shared" si="14"/>
        <v>1898296442852.6675</v>
      </c>
      <c r="AW77" s="5">
        <f t="shared" si="81"/>
        <v>7.3271798346920116</v>
      </c>
      <c r="AX77">
        <f t="shared" si="82"/>
        <v>49185411132.50708</v>
      </c>
      <c r="AY77" s="4">
        <f t="shared" si="83"/>
        <v>0.18984935359704133</v>
      </c>
      <c r="AZ77" s="4">
        <f t="shared" si="16"/>
        <v>4.1138824360049779E-4</v>
      </c>
      <c r="BA77" s="5">
        <v>0</v>
      </c>
      <c r="BB77" s="4">
        <f t="shared" si="17"/>
        <v>0</v>
      </c>
      <c r="BC77" s="4">
        <f t="shared" si="114"/>
        <v>49185411132.50708</v>
      </c>
      <c r="BD77" s="4">
        <f t="shared" si="84"/>
        <v>267544664.55889404</v>
      </c>
      <c r="BE77" s="4">
        <f t="shared" si="85"/>
        <v>267544664.55889404</v>
      </c>
      <c r="BF77" s="4">
        <f t="shared" si="86"/>
        <v>0</v>
      </c>
      <c r="BG77" s="4">
        <f>SUM($BB$48:BB77)</f>
        <v>12884463590.918751</v>
      </c>
      <c r="BH77" s="14">
        <f>SUM($BC$48:BC77)</f>
        <v>1885411979261.7485</v>
      </c>
      <c r="BI77" s="4">
        <f t="shared" si="87"/>
        <v>1898296442852.6672</v>
      </c>
      <c r="BJ77" s="4">
        <f t="shared" si="88"/>
        <v>10325807456.770384</v>
      </c>
      <c r="BK77" s="4">
        <f t="shared" si="89"/>
        <v>70085202.300471887</v>
      </c>
      <c r="BL77" s="4">
        <f t="shared" si="90"/>
        <v>10255722254.469912</v>
      </c>
      <c r="BM77" s="27">
        <f t="shared" si="23"/>
        <v>8.8962703321196681</v>
      </c>
      <c r="BN77">
        <f t="shared" si="24"/>
        <v>0.27330514044132032</v>
      </c>
      <c r="BO77">
        <f t="shared" si="91"/>
        <v>3.0721316938241164E-2</v>
      </c>
      <c r="BQ77" s="5">
        <f t="shared" si="92"/>
        <v>-5702.4718787888487</v>
      </c>
      <c r="BR77" s="5">
        <f t="shared" si="93"/>
        <v>-9867.62824527472</v>
      </c>
      <c r="BS77" s="5">
        <f t="shared" si="27"/>
        <v>-6458.7691477994013</v>
      </c>
      <c r="BU77" s="27">
        <f t="shared" si="94"/>
        <v>0.37240450182671447</v>
      </c>
      <c r="BV77" s="27">
        <f t="shared" si="95"/>
        <v>1.1470742246243459E-2</v>
      </c>
      <c r="BW77" s="27">
        <f t="shared" si="30"/>
        <v>0.37240450182671447</v>
      </c>
      <c r="BX77" s="27">
        <f t="shared" si="31"/>
        <v>1.147074224624346E-2</v>
      </c>
      <c r="BY77" s="27">
        <f t="shared" si="96"/>
        <v>3.0721316938241164E-2</v>
      </c>
      <c r="BZ77" s="27">
        <f t="shared" si="97"/>
        <v>0.99738591315597092</v>
      </c>
    </row>
    <row r="78" spans="5:139">
      <c r="F78">
        <f t="shared" si="34"/>
        <v>7500000</v>
      </c>
      <c r="G78">
        <f t="shared" si="98"/>
        <v>1.0000000000000002</v>
      </c>
      <c r="H78">
        <f t="shared" si="99"/>
        <v>0</v>
      </c>
      <c r="I78">
        <f t="shared" si="100"/>
        <v>4.7143143996902228E+19</v>
      </c>
      <c r="J78">
        <f t="shared" si="101"/>
        <v>2.1193285600309779E+20</v>
      </c>
      <c r="K78">
        <f t="shared" si="102"/>
        <v>2.59076E+20</v>
      </c>
      <c r="L78">
        <f t="shared" si="103"/>
        <v>6043992820115670</v>
      </c>
      <c r="M78">
        <f t="shared" si="104"/>
        <v>112999.9999999998</v>
      </c>
      <c r="N78">
        <f t="shared" si="105"/>
        <v>112.9999999999998</v>
      </c>
      <c r="O78">
        <f t="shared" si="106"/>
        <v>149700.0000000002</v>
      </c>
      <c r="P78">
        <f t="shared" si="107"/>
        <v>149.70000000000022</v>
      </c>
      <c r="Q78">
        <f t="shared" si="108"/>
        <v>0.14034375000000018</v>
      </c>
      <c r="R78">
        <f t="shared" si="109"/>
        <v>2004.491</v>
      </c>
      <c r="S78">
        <f t="shared" si="110"/>
        <v>2.6632151440191052</v>
      </c>
      <c r="T78">
        <f t="shared" si="111"/>
        <v>460.48463537865575</v>
      </c>
      <c r="V78">
        <f t="shared" si="112"/>
        <v>112568506329668.94</v>
      </c>
      <c r="W78">
        <f t="shared" si="71"/>
        <v>0</v>
      </c>
      <c r="X78">
        <f t="shared" si="113"/>
        <v>5060537550066.0654</v>
      </c>
      <c r="Y78">
        <f t="shared" si="72"/>
        <v>0</v>
      </c>
      <c r="Z78">
        <f t="shared" si="73"/>
        <v>117629043879735</v>
      </c>
      <c r="AA78">
        <f t="shared" si="6"/>
        <v>2387.8022716742398</v>
      </c>
      <c r="AB78">
        <f t="shared" si="7"/>
        <v>23.878022716742404</v>
      </c>
      <c r="AC78">
        <f t="shared" si="74"/>
        <v>454.03296283613685</v>
      </c>
      <c r="AD78">
        <f t="shared" si="75"/>
        <v>99.999999999999972</v>
      </c>
      <c r="AF78" s="9">
        <f t="shared" si="44"/>
        <v>6186052472698.709</v>
      </c>
      <c r="AG78">
        <f t="shared" si="76"/>
        <v>23.877365995687402</v>
      </c>
      <c r="AH78">
        <f t="shared" si="77"/>
        <v>0</v>
      </c>
      <c r="AI78">
        <v>10</v>
      </c>
      <c r="AJ78">
        <f t="shared" si="78"/>
        <v>5.1740327120740712E-2</v>
      </c>
      <c r="AK78">
        <v>0</v>
      </c>
      <c r="AL78" s="15">
        <f t="shared" si="10"/>
        <v>0</v>
      </c>
      <c r="AM78" s="13">
        <f t="shared" si="79"/>
        <v>5062806625627.3662</v>
      </c>
      <c r="AN78" s="15">
        <f>SUM($AL$48:AL78)</f>
        <v>1123245847071.3408</v>
      </c>
      <c r="AO78" s="4">
        <f t="shared" si="11"/>
        <v>6186052472698.707</v>
      </c>
      <c r="AP78">
        <f t="shared" si="12"/>
        <v>23.88872929430708</v>
      </c>
      <c r="AQ78" s="15">
        <f t="shared" si="13"/>
        <v>23.82628208133826</v>
      </c>
      <c r="AR78">
        <f t="shared" si="80"/>
        <v>0.99738591315597092</v>
      </c>
      <c r="AT78">
        <f t="shared" si="47"/>
        <v>13345354768234.406</v>
      </c>
      <c r="AU78" s="4"/>
      <c r="AV78">
        <f t="shared" si="14"/>
        <v>1946533455875.6655</v>
      </c>
      <c r="AW78" s="5">
        <f t="shared" si="81"/>
        <v>7.5133684937071186</v>
      </c>
      <c r="AX78">
        <f t="shared" si="82"/>
        <v>48237013022.998047</v>
      </c>
      <c r="AY78" s="4">
        <f t="shared" si="83"/>
        <v>0.18618865901510773</v>
      </c>
      <c r="AZ78" s="4">
        <f t="shared" si="16"/>
        <v>4.0345581356644055E-4</v>
      </c>
      <c r="BA78" s="5">
        <v>0</v>
      </c>
      <c r="BB78" s="4">
        <f t="shared" si="17"/>
        <v>0</v>
      </c>
      <c r="BC78" s="4">
        <f t="shared" si="114"/>
        <v>48237013022.998047</v>
      </c>
      <c r="BD78" s="4">
        <f t="shared" si="84"/>
        <v>262385841.07374915</v>
      </c>
      <c r="BE78" s="4">
        <f t="shared" si="85"/>
        <v>262385841.07374915</v>
      </c>
      <c r="BF78" s="4">
        <f t="shared" si="86"/>
        <v>0</v>
      </c>
      <c r="BG78" s="4">
        <f>SUM($BB$48:BB78)</f>
        <v>12884463590.918751</v>
      </c>
      <c r="BH78" s="14">
        <f>SUM($BC$48:BC78)</f>
        <v>1933648992284.7466</v>
      </c>
      <c r="BI78" s="4">
        <f t="shared" si="87"/>
        <v>1946533455875.6653</v>
      </c>
      <c r="BJ78" s="4">
        <f t="shared" si="88"/>
        <v>10588193297.844133</v>
      </c>
      <c r="BK78" s="4">
        <f t="shared" si="89"/>
        <v>70085202.300471887</v>
      </c>
      <c r="BL78" s="4">
        <f t="shared" si="90"/>
        <v>10518108095.543661</v>
      </c>
      <c r="BM78" s="27">
        <f t="shared" si="23"/>
        <v>9.1238754988347956</v>
      </c>
      <c r="BN78">
        <f t="shared" si="24"/>
        <v>0.27330514044132032</v>
      </c>
      <c r="BO78">
        <f t="shared" si="91"/>
        <v>2.9954939704758567E-2</v>
      </c>
      <c r="BQ78" s="5">
        <f t="shared" si="92"/>
        <v>-5592.5224766264982</v>
      </c>
      <c r="BR78" s="5">
        <f t="shared" si="93"/>
        <v>-9867.62824527472</v>
      </c>
      <c r="BS78" s="5">
        <f t="shared" si="27"/>
        <v>-6368.7840459581193</v>
      </c>
      <c r="BU78" s="27">
        <f t="shared" si="94"/>
        <v>0.38193222362016155</v>
      </c>
      <c r="BV78" s="27">
        <f t="shared" si="95"/>
        <v>1.1470742246243459E-2</v>
      </c>
      <c r="BW78" s="27">
        <f t="shared" si="30"/>
        <v>0.38193222362016149</v>
      </c>
      <c r="BX78" s="27">
        <f t="shared" si="31"/>
        <v>1.147074224624346E-2</v>
      </c>
      <c r="BY78" s="27">
        <f t="shared" si="96"/>
        <v>2.9954939704758567E-2</v>
      </c>
      <c r="BZ78" s="27">
        <f t="shared" si="97"/>
        <v>0.99738591315597092</v>
      </c>
    </row>
    <row r="79" spans="5:139">
      <c r="F79">
        <f t="shared" si="34"/>
        <v>7750000</v>
      </c>
      <c r="G79">
        <f t="shared" si="98"/>
        <v>1.0000000000000002</v>
      </c>
      <c r="H79">
        <f t="shared" si="99"/>
        <v>0</v>
      </c>
      <c r="I79">
        <f t="shared" si="100"/>
        <v>4.7143143996902228E+19</v>
      </c>
      <c r="J79">
        <f t="shared" si="101"/>
        <v>2.1193285600309779E+20</v>
      </c>
      <c r="K79">
        <f t="shared" si="102"/>
        <v>2.59076E+20</v>
      </c>
      <c r="L79">
        <f t="shared" si="103"/>
        <v>6043992820115670</v>
      </c>
      <c r="M79">
        <f t="shared" si="104"/>
        <v>112999.9999999998</v>
      </c>
      <c r="N79">
        <f t="shared" si="105"/>
        <v>112.9999999999998</v>
      </c>
      <c r="O79">
        <f t="shared" si="106"/>
        <v>149700.0000000002</v>
      </c>
      <c r="P79">
        <f t="shared" si="107"/>
        <v>149.70000000000022</v>
      </c>
      <c r="Q79">
        <f t="shared" si="108"/>
        <v>0.14034375000000018</v>
      </c>
      <c r="R79">
        <f t="shared" si="109"/>
        <v>2004.491</v>
      </c>
      <c r="S79">
        <f t="shared" si="110"/>
        <v>2.6632151440191052</v>
      </c>
      <c r="T79">
        <f t="shared" si="111"/>
        <v>460.48463537865575</v>
      </c>
      <c r="V79">
        <f t="shared" si="112"/>
        <v>112568506329668.94</v>
      </c>
      <c r="W79">
        <f t="shared" si="71"/>
        <v>0</v>
      </c>
      <c r="X79">
        <f t="shared" si="113"/>
        <v>5060537550066.0654</v>
      </c>
      <c r="Y79">
        <f t="shared" si="72"/>
        <v>0</v>
      </c>
      <c r="Z79">
        <f t="shared" si="73"/>
        <v>117629043879735</v>
      </c>
      <c r="AA79">
        <f t="shared" si="6"/>
        <v>2387.8022716742398</v>
      </c>
      <c r="AB79">
        <f t="shared" si="7"/>
        <v>23.878022716742404</v>
      </c>
      <c r="AC79">
        <f t="shared" si="74"/>
        <v>454.03296283613685</v>
      </c>
      <c r="AD79">
        <f t="shared" si="75"/>
        <v>99.999999999999972</v>
      </c>
      <c r="AF79" s="9">
        <f t="shared" si="44"/>
        <v>6186052472698.709</v>
      </c>
      <c r="AG79">
        <f t="shared" si="76"/>
        <v>23.877365995687402</v>
      </c>
      <c r="AH79">
        <f t="shared" si="77"/>
        <v>0</v>
      </c>
      <c r="AI79">
        <v>11</v>
      </c>
      <c r="AJ79">
        <f t="shared" si="78"/>
        <v>5.1740327120740712E-2</v>
      </c>
      <c r="AK79">
        <v>0</v>
      </c>
      <c r="AL79" s="15">
        <f t="shared" si="10"/>
        <v>0</v>
      </c>
      <c r="AM79" s="13">
        <f t="shared" si="79"/>
        <v>5062806625627.3662</v>
      </c>
      <c r="AN79" s="15">
        <f>SUM($AL$48:AL79)</f>
        <v>1123245847071.3408</v>
      </c>
      <c r="AO79" s="4">
        <f t="shared" si="11"/>
        <v>6186052472698.707</v>
      </c>
      <c r="AP79">
        <f t="shared" si="12"/>
        <v>23.88872929430708</v>
      </c>
      <c r="AQ79" s="15">
        <f t="shared" si="13"/>
        <v>23.82628208133826</v>
      </c>
      <c r="AR79">
        <f t="shared" si="80"/>
        <v>0.99738591315597092</v>
      </c>
      <c r="AT79">
        <f t="shared" si="47"/>
        <v>13088028277685.674</v>
      </c>
      <c r="AU79" s="4"/>
      <c r="AV79">
        <f t="shared" si="14"/>
        <v>1993840357898.1443</v>
      </c>
      <c r="AW79" s="5">
        <f t="shared" si="81"/>
        <v>7.6959670440262489</v>
      </c>
      <c r="AX79">
        <f t="shared" si="82"/>
        <v>47306902022.47876</v>
      </c>
      <c r="AY79" s="4">
        <f t="shared" si="83"/>
        <v>0.18259855031912936</v>
      </c>
      <c r="AZ79" s="4">
        <f t="shared" si="16"/>
        <v>3.9567633745661812E-4</v>
      </c>
      <c r="BA79" s="5">
        <v>0</v>
      </c>
      <c r="BB79" s="4">
        <f t="shared" si="17"/>
        <v>0</v>
      </c>
      <c r="BC79" s="4">
        <f t="shared" si="114"/>
        <v>47306902022.47876</v>
      </c>
      <c r="BD79" s="4">
        <f t="shared" si="84"/>
        <v>257326490.54873127</v>
      </c>
      <c r="BE79" s="4">
        <f t="shared" si="85"/>
        <v>257326490.54873127</v>
      </c>
      <c r="BF79" s="4">
        <f t="shared" si="86"/>
        <v>0</v>
      </c>
      <c r="BG79" s="4">
        <f>SUM($BB$48:BB79)</f>
        <v>12884463590.918751</v>
      </c>
      <c r="BH79" s="14">
        <f>SUM($BC$48:BC79)</f>
        <v>1980955894307.2253</v>
      </c>
      <c r="BI79" s="4">
        <f t="shared" si="87"/>
        <v>1993840357898.144</v>
      </c>
      <c r="BJ79" s="4">
        <f t="shared" si="88"/>
        <v>10845519788.392864</v>
      </c>
      <c r="BK79" s="4">
        <f t="shared" si="89"/>
        <v>70085202.300471887</v>
      </c>
      <c r="BL79" s="4">
        <f t="shared" si="90"/>
        <v>10775434586.092392</v>
      </c>
      <c r="BM79" s="27">
        <f t="shared" si="23"/>
        <v>9.3470919595320794</v>
      </c>
      <c r="BN79">
        <f t="shared" si="24"/>
        <v>0.27330514044132032</v>
      </c>
      <c r="BO79">
        <f t="shared" si="91"/>
        <v>2.9239590412139492E-2</v>
      </c>
      <c r="BQ79" s="5">
        <f t="shared" si="92"/>
        <v>-5484.6931300406186</v>
      </c>
      <c r="BR79" s="5">
        <f t="shared" si="93"/>
        <v>-9867.62824527472</v>
      </c>
      <c r="BS79" s="5">
        <f t="shared" si="27"/>
        <v>-6280.5340460201296</v>
      </c>
      <c r="BU79" s="27">
        <f t="shared" si="94"/>
        <v>0.39127623091110098</v>
      </c>
      <c r="BV79" s="27">
        <f t="shared" si="95"/>
        <v>1.1470742246243459E-2</v>
      </c>
      <c r="BW79" s="27">
        <f t="shared" si="30"/>
        <v>0.39127623091110098</v>
      </c>
      <c r="BX79" s="27">
        <f t="shared" si="31"/>
        <v>1.147074224624346E-2</v>
      </c>
      <c r="BY79" s="27">
        <f t="shared" si="96"/>
        <v>2.9239590412139492E-2</v>
      </c>
      <c r="BZ79" s="27">
        <f t="shared" si="97"/>
        <v>0.99738591315597092</v>
      </c>
    </row>
    <row r="80" spans="5:139">
      <c r="F80">
        <f t="shared" si="34"/>
        <v>8000000</v>
      </c>
      <c r="G80">
        <f t="shared" si="98"/>
        <v>1.0000000000000002</v>
      </c>
      <c r="H80">
        <f t="shared" si="99"/>
        <v>0</v>
      </c>
      <c r="I80">
        <f t="shared" si="100"/>
        <v>4.7143143996902228E+19</v>
      </c>
      <c r="J80">
        <f t="shared" si="101"/>
        <v>2.1193285600309779E+20</v>
      </c>
      <c r="K80">
        <f t="shared" si="102"/>
        <v>2.59076E+20</v>
      </c>
      <c r="L80">
        <f t="shared" si="103"/>
        <v>6043992820115670</v>
      </c>
      <c r="M80">
        <f t="shared" si="104"/>
        <v>112999.9999999998</v>
      </c>
      <c r="N80">
        <f t="shared" si="105"/>
        <v>112.9999999999998</v>
      </c>
      <c r="O80">
        <f t="shared" si="106"/>
        <v>149700.0000000002</v>
      </c>
      <c r="P80">
        <f t="shared" si="107"/>
        <v>149.70000000000022</v>
      </c>
      <c r="Q80">
        <f t="shared" si="108"/>
        <v>0.14034375000000018</v>
      </c>
      <c r="R80">
        <f t="shared" si="109"/>
        <v>2004.491</v>
      </c>
      <c r="S80">
        <f t="shared" si="110"/>
        <v>2.6632151440191052</v>
      </c>
      <c r="T80">
        <f t="shared" si="111"/>
        <v>460.48463537865575</v>
      </c>
      <c r="V80">
        <f t="shared" si="112"/>
        <v>112568506329668.94</v>
      </c>
      <c r="W80">
        <f t="shared" si="71"/>
        <v>0</v>
      </c>
      <c r="X80">
        <f t="shared" si="113"/>
        <v>5060537550066.0654</v>
      </c>
      <c r="Y80">
        <f t="shared" si="72"/>
        <v>0</v>
      </c>
      <c r="Z80">
        <f t="shared" si="73"/>
        <v>117629043879735</v>
      </c>
      <c r="AA80">
        <f t="shared" si="6"/>
        <v>2387.8022716742398</v>
      </c>
      <c r="AB80">
        <f t="shared" si="7"/>
        <v>23.878022716742404</v>
      </c>
      <c r="AC80">
        <f t="shared" si="74"/>
        <v>454.03296283613685</v>
      </c>
      <c r="AD80">
        <f t="shared" si="75"/>
        <v>99.999999999999972</v>
      </c>
      <c r="AF80" s="9">
        <f t="shared" si="44"/>
        <v>6186052472698.709</v>
      </c>
      <c r="AG80">
        <f t="shared" si="76"/>
        <v>23.877365995687402</v>
      </c>
      <c r="AH80">
        <f t="shared" si="77"/>
        <v>0</v>
      </c>
      <c r="AI80">
        <v>12</v>
      </c>
      <c r="AJ80">
        <f t="shared" si="78"/>
        <v>5.1740327120740712E-2</v>
      </c>
      <c r="AK80">
        <v>0</v>
      </c>
      <c r="AL80" s="15">
        <f t="shared" si="10"/>
        <v>0</v>
      </c>
      <c r="AM80" s="13">
        <f t="shared" si="79"/>
        <v>5062806625627.3662</v>
      </c>
      <c r="AN80" s="15">
        <f>SUM($AL$48:AL80)</f>
        <v>1123245847071.3408</v>
      </c>
      <c r="AO80" s="4">
        <f t="shared" si="11"/>
        <v>6186052472698.707</v>
      </c>
      <c r="AP80">
        <f t="shared" si="12"/>
        <v>23.88872929430708</v>
      </c>
      <c r="AQ80" s="15">
        <f t="shared" si="13"/>
        <v>23.82628208133826</v>
      </c>
      <c r="AR80">
        <f t="shared" si="80"/>
        <v>0.99738591315597092</v>
      </c>
      <c r="AT80">
        <f t="shared" si="47"/>
        <v>12835663582749.58</v>
      </c>
      <c r="AU80" s="4"/>
      <c r="AV80">
        <f t="shared" si="14"/>
        <v>2040235083415.1958</v>
      </c>
      <c r="AW80" s="5">
        <f t="shared" si="81"/>
        <v>7.8750447104911139</v>
      </c>
      <c r="AX80">
        <f t="shared" si="82"/>
        <v>46394725517.051514</v>
      </c>
      <c r="AY80" s="4">
        <f t="shared" si="83"/>
        <v>0.17907766646486559</v>
      </c>
      <c r="AZ80" s="4">
        <f t="shared" si="16"/>
        <v>3.8804686599788833E-4</v>
      </c>
      <c r="BA80" s="5">
        <v>0</v>
      </c>
      <c r="BB80" s="4">
        <f t="shared" si="17"/>
        <v>0</v>
      </c>
      <c r="BC80" s="4">
        <f>AX80-BB80</f>
        <v>46394725517.051514</v>
      </c>
      <c r="BD80" s="4">
        <f t="shared" si="84"/>
        <v>252364694.93609396</v>
      </c>
      <c r="BE80" s="4">
        <f t="shared" si="85"/>
        <v>252364694.93609396</v>
      </c>
      <c r="BF80" s="4">
        <f t="shared" si="86"/>
        <v>0</v>
      </c>
      <c r="BG80" s="4">
        <f>SUM($BB$48:BB80)</f>
        <v>12884463590.918751</v>
      </c>
      <c r="BH80" s="14">
        <f>SUM($BC$48:BC80)</f>
        <v>2027350619824.2769</v>
      </c>
      <c r="BI80" s="4">
        <f t="shared" si="87"/>
        <v>2040235083415.1956</v>
      </c>
      <c r="BJ80" s="4">
        <f t="shared" si="88"/>
        <v>11097884483.328959</v>
      </c>
      <c r="BK80" s="4">
        <f t="shared" si="89"/>
        <v>70085202.300471887</v>
      </c>
      <c r="BL80" s="4">
        <f t="shared" si="90"/>
        <v>11027799281.028486</v>
      </c>
      <c r="BM80" s="27">
        <f t="shared" si="23"/>
        <v>9.5660043376881756</v>
      </c>
      <c r="BN80">
        <f t="shared" si="24"/>
        <v>0.27330514044132032</v>
      </c>
      <c r="BO80">
        <f t="shared" si="91"/>
        <v>2.857045959769763E-2</v>
      </c>
      <c r="BQ80" s="5">
        <f t="shared" si="92"/>
        <v>-5378.9429599035475</v>
      </c>
      <c r="BR80" s="5">
        <f t="shared" si="93"/>
        <v>-9867.62824527472</v>
      </c>
      <c r="BS80" s="5">
        <f t="shared" si="27"/>
        <v>-6193.9856915737264</v>
      </c>
      <c r="BU80" s="27">
        <f t="shared" si="94"/>
        <v>0.40044006610129107</v>
      </c>
      <c r="BV80" s="27">
        <f t="shared" si="95"/>
        <v>1.1470742246243459E-2</v>
      </c>
      <c r="BW80" s="27">
        <f t="shared" si="30"/>
        <v>0.40044006610129107</v>
      </c>
      <c r="BX80" s="27">
        <f t="shared" si="31"/>
        <v>1.147074224624346E-2</v>
      </c>
      <c r="BY80" s="27">
        <f t="shared" si="96"/>
        <v>2.857045959769763E-2</v>
      </c>
      <c r="BZ80" s="27">
        <f t="shared" si="97"/>
        <v>0.99738591315597092</v>
      </c>
    </row>
    <row r="81" spans="6:78">
      <c r="F81">
        <f t="shared" si="34"/>
        <v>8250000</v>
      </c>
      <c r="G81">
        <f t="shared" si="98"/>
        <v>1.0000000000000002</v>
      </c>
      <c r="H81">
        <f t="shared" si="99"/>
        <v>0</v>
      </c>
      <c r="I81">
        <f t="shared" si="100"/>
        <v>4.7143143996902228E+19</v>
      </c>
      <c r="J81">
        <f t="shared" si="101"/>
        <v>2.1193285600309779E+20</v>
      </c>
      <c r="K81">
        <f t="shared" si="102"/>
        <v>2.59076E+20</v>
      </c>
      <c r="L81">
        <f t="shared" si="103"/>
        <v>6043992820115670</v>
      </c>
      <c r="M81">
        <f t="shared" si="104"/>
        <v>112999.9999999998</v>
      </c>
      <c r="N81">
        <f t="shared" si="105"/>
        <v>112.9999999999998</v>
      </c>
      <c r="O81">
        <f t="shared" si="106"/>
        <v>149700.0000000002</v>
      </c>
      <c r="P81">
        <f t="shared" si="107"/>
        <v>149.70000000000022</v>
      </c>
      <c r="Q81">
        <f t="shared" si="108"/>
        <v>0.14034375000000018</v>
      </c>
      <c r="R81">
        <f t="shared" si="109"/>
        <v>2004.491</v>
      </c>
      <c r="S81">
        <f t="shared" si="110"/>
        <v>2.6632151440191052</v>
      </c>
      <c r="T81">
        <f t="shared" si="111"/>
        <v>460.48463537865575</v>
      </c>
      <c r="V81">
        <f t="shared" si="112"/>
        <v>112568506329668.94</v>
      </c>
      <c r="W81">
        <f t="shared" si="71"/>
        <v>0</v>
      </c>
      <c r="X81">
        <f t="shared" si="113"/>
        <v>5060537550066.0654</v>
      </c>
      <c r="Y81">
        <f t="shared" si="72"/>
        <v>0</v>
      </c>
      <c r="Z81">
        <f t="shared" si="73"/>
        <v>117629043879735</v>
      </c>
      <c r="AA81">
        <f t="shared" si="6"/>
        <v>2387.8022716742398</v>
      </c>
      <c r="AB81">
        <f t="shared" si="7"/>
        <v>23.878022716742404</v>
      </c>
      <c r="AC81">
        <f t="shared" si="74"/>
        <v>454.03296283613685</v>
      </c>
      <c r="AD81">
        <f t="shared" si="75"/>
        <v>99.999999999999972</v>
      </c>
      <c r="AF81" s="9">
        <f t="shared" si="44"/>
        <v>6186052472698.709</v>
      </c>
      <c r="AG81">
        <f t="shared" si="76"/>
        <v>23.877365995687402</v>
      </c>
      <c r="AH81">
        <f t="shared" si="77"/>
        <v>0</v>
      </c>
      <c r="AI81">
        <v>13</v>
      </c>
      <c r="AJ81">
        <f t="shared" si="78"/>
        <v>5.1740327120740712E-2</v>
      </c>
      <c r="AK81">
        <v>0</v>
      </c>
      <c r="AL81" s="15">
        <f t="shared" si="10"/>
        <v>0</v>
      </c>
      <c r="AM81" s="13">
        <f t="shared" si="79"/>
        <v>5062806625627.3662</v>
      </c>
      <c r="AN81" s="15">
        <f>SUM($AL$48:AL81)</f>
        <v>1123245847071.3408</v>
      </c>
      <c r="AO81" s="4">
        <f t="shared" si="11"/>
        <v>6186052472698.707</v>
      </c>
      <c r="AP81">
        <f t="shared" si="12"/>
        <v>23.88872929430708</v>
      </c>
      <c r="AQ81" s="15">
        <f t="shared" si="13"/>
        <v>23.82628208133826</v>
      </c>
      <c r="AR81">
        <f t="shared" si="80"/>
        <v>0.99738591315597092</v>
      </c>
      <c r="AT81">
        <f t="shared" si="47"/>
        <v>12588165009577.508</v>
      </c>
      <c r="AU81" s="4"/>
      <c r="AV81">
        <f t="shared" si="14"/>
        <v>2085735221107.1497</v>
      </c>
      <c r="AW81" s="5">
        <f t="shared" si="81"/>
        <v>8.0506693831429761</v>
      </c>
      <c r="AX81">
        <f>AV81-AV80</f>
        <v>45500137691.953857</v>
      </c>
      <c r="AY81" s="4">
        <f t="shared" si="83"/>
        <v>0.17562467265186224</v>
      </c>
      <c r="AZ81" s="4">
        <f t="shared" si="16"/>
        <v>3.8056450678527858E-4</v>
      </c>
      <c r="BA81" s="5">
        <v>0</v>
      </c>
      <c r="BB81" s="4">
        <f t="shared" si="17"/>
        <v>0</v>
      </c>
      <c r="BC81" s="4">
        <f t="shared" si="114"/>
        <v>45500137691.953857</v>
      </c>
      <c r="BD81" s="4">
        <f t="shared" si="84"/>
        <v>247498573.17207277</v>
      </c>
      <c r="BE81" s="4">
        <f t="shared" si="85"/>
        <v>247498573.17207277</v>
      </c>
      <c r="BF81" s="4">
        <f t="shared" si="86"/>
        <v>0</v>
      </c>
      <c r="BG81" s="4">
        <f>SUM($BB$48:BB81)</f>
        <v>12884463590.918751</v>
      </c>
      <c r="BH81" s="14">
        <f>SUM($BC$48:BC81)</f>
        <v>2072850757516.2307</v>
      </c>
      <c r="BI81" s="4">
        <f t="shared" si="87"/>
        <v>2085735221107.1494</v>
      </c>
      <c r="BJ81" s="4">
        <f t="shared" si="88"/>
        <v>11345383056.501032</v>
      </c>
      <c r="BK81" s="4">
        <f t="shared" si="89"/>
        <v>70085202.300471887</v>
      </c>
      <c r="BL81" s="4">
        <f t="shared" si="90"/>
        <v>11275297854.200558</v>
      </c>
      <c r="BM81" s="27">
        <f t="shared" si="23"/>
        <v>9.7806956250612327</v>
      </c>
      <c r="BN81">
        <f t="shared" si="24"/>
        <v>0.27330514044132032</v>
      </c>
      <c r="BO81">
        <f t="shared" si="91"/>
        <v>2.7943323350235558E-2</v>
      </c>
      <c r="BQ81" s="5">
        <f t="shared" si="92"/>
        <v>-5275.2318753231284</v>
      </c>
      <c r="BR81" s="5">
        <f t="shared" si="93"/>
        <v>-9867.62824527472</v>
      </c>
      <c r="BS81" s="5">
        <f t="shared" si="27"/>
        <v>-6109.1061713171375</v>
      </c>
      <c r="BU81" s="27">
        <f t="shared" si="94"/>
        <v>0.40942720328753818</v>
      </c>
      <c r="BV81" s="27">
        <f t="shared" si="95"/>
        <v>1.1470742246243459E-2</v>
      </c>
      <c r="BW81" s="27">
        <f t="shared" si="30"/>
        <v>0.40942720328753812</v>
      </c>
      <c r="BX81" s="27">
        <f t="shared" si="31"/>
        <v>1.147074224624346E-2</v>
      </c>
      <c r="BY81" s="27">
        <f t="shared" si="96"/>
        <v>2.7943323350235558E-2</v>
      </c>
      <c r="BZ81" s="27">
        <f t="shared" si="97"/>
        <v>0.99738591315597092</v>
      </c>
    </row>
    <row r="82" spans="6:78">
      <c r="F82">
        <f t="shared" si="34"/>
        <v>8500000</v>
      </c>
      <c r="G82">
        <f t="shared" si="98"/>
        <v>1.0000000000000002</v>
      </c>
      <c r="H82">
        <f t="shared" si="99"/>
        <v>0</v>
      </c>
      <c r="I82">
        <f t="shared" si="100"/>
        <v>4.7143143996902228E+19</v>
      </c>
      <c r="J82">
        <f t="shared" si="101"/>
        <v>2.1193285600309779E+20</v>
      </c>
      <c r="K82">
        <f t="shared" si="102"/>
        <v>2.59076E+20</v>
      </c>
      <c r="L82">
        <f t="shared" si="103"/>
        <v>6043992820115670</v>
      </c>
      <c r="M82">
        <f t="shared" si="104"/>
        <v>112999.9999999998</v>
      </c>
      <c r="N82">
        <f t="shared" si="105"/>
        <v>112.9999999999998</v>
      </c>
      <c r="O82">
        <f t="shared" si="106"/>
        <v>149700.0000000002</v>
      </c>
      <c r="P82">
        <f t="shared" si="107"/>
        <v>149.70000000000022</v>
      </c>
      <c r="Q82">
        <f t="shared" si="108"/>
        <v>0.14034375000000018</v>
      </c>
      <c r="R82">
        <f t="shared" si="109"/>
        <v>2004.491</v>
      </c>
      <c r="S82">
        <f t="shared" si="110"/>
        <v>2.6632151440191052</v>
      </c>
      <c r="T82">
        <f t="shared" si="111"/>
        <v>460.48463537865575</v>
      </c>
      <c r="V82">
        <f t="shared" si="112"/>
        <v>112568506329668.94</v>
      </c>
      <c r="W82">
        <f t="shared" si="71"/>
        <v>0</v>
      </c>
      <c r="X82">
        <f t="shared" si="113"/>
        <v>5060537550066.0654</v>
      </c>
      <c r="Y82">
        <f t="shared" si="72"/>
        <v>0</v>
      </c>
      <c r="Z82">
        <f t="shared" si="73"/>
        <v>117629043879735</v>
      </c>
      <c r="AA82">
        <f t="shared" si="6"/>
        <v>2387.8022716742398</v>
      </c>
      <c r="AB82">
        <f t="shared" si="7"/>
        <v>23.878022716742404</v>
      </c>
      <c r="AC82">
        <f t="shared" si="74"/>
        <v>454.03296283613685</v>
      </c>
      <c r="AD82">
        <f t="shared" si="75"/>
        <v>99.999999999999972</v>
      </c>
      <c r="AF82" s="9">
        <f t="shared" si="44"/>
        <v>6186052472698.709</v>
      </c>
      <c r="AG82">
        <f t="shared" si="76"/>
        <v>23.877365995687402</v>
      </c>
      <c r="AH82">
        <f t="shared" si="77"/>
        <v>0</v>
      </c>
      <c r="AI82">
        <v>14</v>
      </c>
      <c r="AJ82">
        <f t="shared" si="78"/>
        <v>5.1740327120740712E-2</v>
      </c>
      <c r="AK82">
        <v>0</v>
      </c>
      <c r="AL82" s="15">
        <f t="shared" si="10"/>
        <v>0</v>
      </c>
      <c r="AM82" s="13">
        <f t="shared" si="79"/>
        <v>5062806625627.3662</v>
      </c>
      <c r="AN82" s="15">
        <f>SUM($AL$48:AL82)</f>
        <v>1123245847071.3408</v>
      </c>
      <c r="AO82" s="4">
        <f t="shared" si="11"/>
        <v>6186052472698.707</v>
      </c>
      <c r="AP82">
        <f t="shared" si="12"/>
        <v>23.88872929430708</v>
      </c>
      <c r="AQ82" s="15">
        <f t="shared" si="13"/>
        <v>23.82628208133826</v>
      </c>
      <c r="AR82">
        <f t="shared" si="80"/>
        <v>0.99738591315597092</v>
      </c>
      <c r="AT82">
        <f t="shared" si="47"/>
        <v>12345438729113.742</v>
      </c>
      <c r="AU82" s="4"/>
      <c r="AV82">
        <f t="shared" si="14"/>
        <v>2130358020507.6084</v>
      </c>
      <c r="AW82" s="5">
        <f t="shared" si="81"/>
        <v>8.2229076429604007</v>
      </c>
      <c r="AX82">
        <f t="shared" si="82"/>
        <v>44622799400.45874</v>
      </c>
      <c r="AY82" s="4">
        <f t="shared" si="83"/>
        <v>0.17223825981742322</v>
      </c>
      <c r="AZ82" s="4">
        <f t="shared" si="16"/>
        <v>3.732264231854629E-4</v>
      </c>
      <c r="BA82" s="5">
        <v>0</v>
      </c>
      <c r="BB82" s="4">
        <f t="shared" si="17"/>
        <v>0</v>
      </c>
      <c r="BC82" s="4">
        <f t="shared" si="114"/>
        <v>44622799400.45874</v>
      </c>
      <c r="BD82" s="4">
        <f t="shared" si="84"/>
        <v>242726280.46376598</v>
      </c>
      <c r="BE82" s="4">
        <f t="shared" si="85"/>
        <v>242726280.46376598</v>
      </c>
      <c r="BF82" s="4">
        <f t="shared" si="86"/>
        <v>0</v>
      </c>
      <c r="BG82" s="4">
        <f>SUM($BB$48:BB82)</f>
        <v>12884463590.918751</v>
      </c>
      <c r="BH82" s="14">
        <f>SUM($BC$48:BC82)</f>
        <v>2117473556916.6895</v>
      </c>
      <c r="BI82" s="4">
        <f t="shared" si="87"/>
        <v>2130358020507.6082</v>
      </c>
      <c r="BJ82" s="4">
        <f t="shared" si="88"/>
        <v>11588109336.964798</v>
      </c>
      <c r="BK82" s="4">
        <f t="shared" si="89"/>
        <v>70085202.300471887</v>
      </c>
      <c r="BL82" s="4">
        <f t="shared" si="90"/>
        <v>11518024134.664324</v>
      </c>
      <c r="BM82" s="27">
        <f t="shared" si="23"/>
        <v>9.9912472131538621</v>
      </c>
      <c r="BN82">
        <f t="shared" si="24"/>
        <v>0.27330514044132032</v>
      </c>
      <c r="BO82">
        <f t="shared" si="91"/>
        <v>2.7354456817113241E-2</v>
      </c>
      <c r="BQ82" s="5">
        <f t="shared" si="92"/>
        <v>-5173.5205584438736</v>
      </c>
      <c r="BR82" s="5">
        <f t="shared" si="93"/>
        <v>-9867.62824527472</v>
      </c>
      <c r="BS82" s="5">
        <f t="shared" si="27"/>
        <v>-6025.8633066194607</v>
      </c>
      <c r="BU82" s="27">
        <f t="shared" si="94"/>
        <v>0.41824104957875996</v>
      </c>
      <c r="BV82" s="27">
        <f t="shared" si="95"/>
        <v>1.1470742246243459E-2</v>
      </c>
      <c r="BW82" s="27">
        <f t="shared" si="30"/>
        <v>0.4182410495787599</v>
      </c>
      <c r="BX82" s="27">
        <f t="shared" si="31"/>
        <v>1.147074224624346E-2</v>
      </c>
      <c r="BY82" s="27">
        <f t="shared" si="96"/>
        <v>2.7354456817113241E-2</v>
      </c>
      <c r="BZ82" s="27">
        <f t="shared" si="97"/>
        <v>0.99738591315597092</v>
      </c>
    </row>
    <row r="83" spans="6:78">
      <c r="F83">
        <f t="shared" si="34"/>
        <v>8750000</v>
      </c>
      <c r="G83">
        <f t="shared" si="98"/>
        <v>1.0000000000000002</v>
      </c>
      <c r="H83">
        <f t="shared" si="99"/>
        <v>0</v>
      </c>
      <c r="I83">
        <f t="shared" si="100"/>
        <v>4.7143143996902228E+19</v>
      </c>
      <c r="J83">
        <f t="shared" si="101"/>
        <v>2.1193285600309779E+20</v>
      </c>
      <c r="K83">
        <f t="shared" si="102"/>
        <v>2.59076E+20</v>
      </c>
      <c r="L83">
        <f t="shared" si="103"/>
        <v>6043992820115670</v>
      </c>
      <c r="M83">
        <f t="shared" si="104"/>
        <v>112999.9999999998</v>
      </c>
      <c r="N83">
        <f t="shared" si="105"/>
        <v>112.9999999999998</v>
      </c>
      <c r="O83">
        <f t="shared" si="106"/>
        <v>149700.0000000002</v>
      </c>
      <c r="P83">
        <f t="shared" si="107"/>
        <v>149.70000000000022</v>
      </c>
      <c r="Q83">
        <f t="shared" si="108"/>
        <v>0.14034375000000018</v>
      </c>
      <c r="R83">
        <f t="shared" si="109"/>
        <v>2004.491</v>
      </c>
      <c r="S83">
        <f t="shared" si="110"/>
        <v>2.6632151440191052</v>
      </c>
      <c r="T83">
        <f t="shared" si="111"/>
        <v>460.48463537865575</v>
      </c>
      <c r="V83">
        <f t="shared" si="112"/>
        <v>112568506329668.94</v>
      </c>
      <c r="W83">
        <f t="shared" si="71"/>
        <v>0</v>
      </c>
      <c r="X83">
        <f t="shared" si="113"/>
        <v>5060537550066.0654</v>
      </c>
      <c r="Y83">
        <f t="shared" si="72"/>
        <v>0</v>
      </c>
      <c r="Z83">
        <f t="shared" si="73"/>
        <v>117629043879735</v>
      </c>
      <c r="AA83">
        <f t="shared" si="6"/>
        <v>2387.8022716742398</v>
      </c>
      <c r="AB83">
        <f t="shared" si="7"/>
        <v>23.878022716742404</v>
      </c>
      <c r="AC83">
        <f t="shared" si="74"/>
        <v>454.03296283613685</v>
      </c>
      <c r="AD83">
        <f t="shared" si="75"/>
        <v>99.999999999999972</v>
      </c>
      <c r="AF83" s="9">
        <f t="shared" si="44"/>
        <v>6186052472698.709</v>
      </c>
      <c r="AG83">
        <f t="shared" si="76"/>
        <v>23.877365995687402</v>
      </c>
      <c r="AH83">
        <f t="shared" si="77"/>
        <v>0</v>
      </c>
      <c r="AI83">
        <v>15</v>
      </c>
      <c r="AJ83">
        <f t="shared" si="78"/>
        <v>5.1740327120740712E-2</v>
      </c>
      <c r="AK83">
        <v>0</v>
      </c>
      <c r="AL83" s="15">
        <f t="shared" si="10"/>
        <v>0</v>
      </c>
      <c r="AM83" s="13">
        <f t="shared" si="79"/>
        <v>5062806625627.3662</v>
      </c>
      <c r="AN83" s="15">
        <f>SUM($AL$48:AL83)</f>
        <v>1123245847071.3408</v>
      </c>
      <c r="AO83" s="4">
        <f t="shared" si="11"/>
        <v>6186052472698.707</v>
      </c>
      <c r="AP83">
        <f t="shared" si="12"/>
        <v>23.88872929430708</v>
      </c>
      <c r="AQ83" s="15">
        <f t="shared" si="13"/>
        <v>23.82628208133826</v>
      </c>
      <c r="AR83">
        <f t="shared" si="80"/>
        <v>0.99738591315597092</v>
      </c>
      <c r="AT83">
        <f t="shared" si="47"/>
        <v>12107392721523.977</v>
      </c>
      <c r="AU83" s="4"/>
      <c r="AV83">
        <f t="shared" si="14"/>
        <v>2174120398542.9109</v>
      </c>
      <c r="AW83" s="5">
        <f t="shared" si="81"/>
        <v>8.3918247871007399</v>
      </c>
      <c r="AX83">
        <f t="shared" si="82"/>
        <v>43762378035.30249</v>
      </c>
      <c r="AY83" s="4">
        <f t="shared" si="83"/>
        <v>0.16891714414033909</v>
      </c>
      <c r="AZ83" s="4">
        <f t="shared" si="16"/>
        <v>3.6602983326138212E-4</v>
      </c>
      <c r="BA83" s="5">
        <v>0</v>
      </c>
      <c r="BB83" s="4">
        <f t="shared" si="17"/>
        <v>0</v>
      </c>
      <c r="BC83" s="4">
        <f t="shared" si="114"/>
        <v>43762378035.30249</v>
      </c>
      <c r="BD83" s="4">
        <f t="shared" si="84"/>
        <v>238046007.58976549</v>
      </c>
      <c r="BE83" s="4">
        <f t="shared" si="85"/>
        <v>238046007.58976549</v>
      </c>
      <c r="BF83" s="4">
        <f t="shared" si="86"/>
        <v>0</v>
      </c>
      <c r="BG83" s="4">
        <f>SUM($BB$48:BB83)</f>
        <v>12884463590.918751</v>
      </c>
      <c r="BH83" s="14">
        <f>SUM($BC$48:BC83)</f>
        <v>2161235934951.9919</v>
      </c>
      <c r="BI83" s="4">
        <f t="shared" si="87"/>
        <v>2174120398542.9106</v>
      </c>
      <c r="BJ83" s="4">
        <f t="shared" si="88"/>
        <v>11826155344.554564</v>
      </c>
      <c r="BK83" s="4">
        <f t="shared" si="89"/>
        <v>70085202.300471887</v>
      </c>
      <c r="BL83" s="4">
        <f t="shared" si="90"/>
        <v>11756070142.254089</v>
      </c>
      <c r="BM83" s="27">
        <f t="shared" si="23"/>
        <v>10.19773892406943</v>
      </c>
      <c r="BN83">
        <f t="shared" si="24"/>
        <v>0.27330514044132032</v>
      </c>
      <c r="BO83">
        <f t="shared" si="91"/>
        <v>2.6800562602779136E-2</v>
      </c>
      <c r="BQ83" s="5">
        <f t="shared" si="92"/>
        <v>-5073.7704495411899</v>
      </c>
      <c r="BR83" s="5">
        <f t="shared" si="93"/>
        <v>-9867.62824527472</v>
      </c>
      <c r="BS83" s="5">
        <f t="shared" si="27"/>
        <v>-5944.2255393214346</v>
      </c>
      <c r="BU83" s="27">
        <f t="shared" si="94"/>
        <v>0.42688494638765284</v>
      </c>
      <c r="BV83" s="27">
        <f t="shared" si="95"/>
        <v>1.1470742246243459E-2</v>
      </c>
      <c r="BW83" s="27">
        <f t="shared" si="30"/>
        <v>0.42688494638765284</v>
      </c>
      <c r="BX83" s="27">
        <f t="shared" si="31"/>
        <v>1.147074224624346E-2</v>
      </c>
      <c r="BY83" s="27">
        <f t="shared" si="96"/>
        <v>2.6800562602779136E-2</v>
      </c>
      <c r="BZ83" s="27">
        <f t="shared" si="97"/>
        <v>0.99738591315597092</v>
      </c>
    </row>
    <row r="84" spans="6:78">
      <c r="F84">
        <f t="shared" si="34"/>
        <v>9000000</v>
      </c>
      <c r="G84">
        <f t="shared" si="98"/>
        <v>1.0000000000000002</v>
      </c>
      <c r="H84">
        <f t="shared" si="99"/>
        <v>0</v>
      </c>
      <c r="I84">
        <f t="shared" si="100"/>
        <v>4.7143143996902228E+19</v>
      </c>
      <c r="J84">
        <f t="shared" si="101"/>
        <v>2.1193285600309779E+20</v>
      </c>
      <c r="K84">
        <f t="shared" si="102"/>
        <v>2.59076E+20</v>
      </c>
      <c r="L84">
        <f t="shared" si="103"/>
        <v>6043992820115670</v>
      </c>
      <c r="M84">
        <f t="shared" si="104"/>
        <v>112999.9999999998</v>
      </c>
      <c r="N84">
        <f t="shared" si="105"/>
        <v>112.9999999999998</v>
      </c>
      <c r="O84">
        <f t="shared" si="106"/>
        <v>149700.0000000002</v>
      </c>
      <c r="P84">
        <f t="shared" si="107"/>
        <v>149.70000000000022</v>
      </c>
      <c r="Q84">
        <f t="shared" si="108"/>
        <v>0.14034375000000018</v>
      </c>
      <c r="R84">
        <f t="shared" si="109"/>
        <v>2004.491</v>
      </c>
      <c r="S84">
        <f t="shared" si="110"/>
        <v>2.6632151440191052</v>
      </c>
      <c r="T84">
        <f t="shared" si="111"/>
        <v>460.48463537865575</v>
      </c>
      <c r="V84">
        <f t="shared" si="112"/>
        <v>112568506329668.94</v>
      </c>
      <c r="W84">
        <f t="shared" si="71"/>
        <v>0</v>
      </c>
      <c r="X84">
        <f t="shared" si="113"/>
        <v>5060537550066.0654</v>
      </c>
      <c r="Y84">
        <f t="shared" si="72"/>
        <v>0</v>
      </c>
      <c r="Z84">
        <f t="shared" si="73"/>
        <v>117629043879735</v>
      </c>
      <c r="AA84">
        <f t="shared" si="6"/>
        <v>2387.8022716742398</v>
      </c>
      <c r="AB84">
        <f t="shared" si="7"/>
        <v>23.878022716742404</v>
      </c>
      <c r="AC84">
        <f t="shared" si="74"/>
        <v>454.03296283613685</v>
      </c>
      <c r="AD84">
        <f t="shared" si="75"/>
        <v>99.999999999999972</v>
      </c>
      <c r="AF84" s="9">
        <f t="shared" si="44"/>
        <v>6186052472698.709</v>
      </c>
      <c r="AG84">
        <f t="shared" si="76"/>
        <v>23.877365995687402</v>
      </c>
      <c r="AH84">
        <f t="shared" si="77"/>
        <v>0</v>
      </c>
      <c r="AI84">
        <v>16</v>
      </c>
      <c r="AJ84">
        <f t="shared" si="78"/>
        <v>5.1740327120740712E-2</v>
      </c>
      <c r="AK84">
        <v>0</v>
      </c>
      <c r="AL84" s="15">
        <f t="shared" si="10"/>
        <v>0</v>
      </c>
      <c r="AM84" s="13">
        <f t="shared" si="79"/>
        <v>5062806625627.3662</v>
      </c>
      <c r="AN84" s="15">
        <f>SUM($AL$48:AL84)</f>
        <v>1123245847071.3408</v>
      </c>
      <c r="AO84" s="4">
        <f t="shared" si="11"/>
        <v>6186052472698.707</v>
      </c>
      <c r="AP84">
        <f t="shared" si="12"/>
        <v>23.88872929430708</v>
      </c>
      <c r="AQ84" s="15">
        <f t="shared" si="13"/>
        <v>23.82628208133826</v>
      </c>
      <c r="AR84">
        <f t="shared" si="80"/>
        <v>0.99738591315597092</v>
      </c>
      <c r="AT84">
        <f t="shared" si="47"/>
        <v>11873936741309.73</v>
      </c>
      <c r="AU84" s="4"/>
      <c r="AV84">
        <f t="shared" si="14"/>
        <v>2217038945945.498</v>
      </c>
      <c r="AW84" s="5">
        <f t="shared" si="81"/>
        <v>8.5574848536549037</v>
      </c>
      <c r="AX84">
        <f t="shared" si="82"/>
        <v>42918547402.587158</v>
      </c>
      <c r="AY84" s="4">
        <f t="shared" si="83"/>
        <v>0.16566006655416618</v>
      </c>
      <c r="AZ84" s="4">
        <f t="shared" si="16"/>
        <v>3.5897200871755862E-4</v>
      </c>
      <c r="BA84" s="5">
        <v>0</v>
      </c>
      <c r="BB84" s="4">
        <f t="shared" si="17"/>
        <v>0</v>
      </c>
      <c r="BC84" s="4">
        <f t="shared" si="114"/>
        <v>42918547402.587158</v>
      </c>
      <c r="BD84" s="4">
        <f t="shared" si="84"/>
        <v>233455980.21424693</v>
      </c>
      <c r="BE84" s="4">
        <f t="shared" si="85"/>
        <v>233455980.21424693</v>
      </c>
      <c r="BF84" s="4">
        <f t="shared" si="86"/>
        <v>0</v>
      </c>
      <c r="BG84" s="4">
        <f>SUM($BB$48:BB84)</f>
        <v>12884463590.918751</v>
      </c>
      <c r="BH84" s="14">
        <f>SUM($BC$48:BC84)</f>
        <v>2204154482354.5791</v>
      </c>
      <c r="BI84" s="4">
        <f t="shared" si="87"/>
        <v>2217038945945.498</v>
      </c>
      <c r="BJ84" s="4">
        <f t="shared" si="88"/>
        <v>12059611324.76881</v>
      </c>
      <c r="BK84" s="4">
        <f t="shared" si="89"/>
        <v>70085202.300471887</v>
      </c>
      <c r="BL84" s="4">
        <f t="shared" si="90"/>
        <v>11989526122.468336</v>
      </c>
      <c r="BM84" s="27">
        <f t="shared" si="23"/>
        <v>10.400249040773373</v>
      </c>
      <c r="BN84">
        <f t="shared" si="24"/>
        <v>0.27330514044132032</v>
      </c>
      <c r="BO84">
        <f t="shared" si="91"/>
        <v>2.627871115103577E-2</v>
      </c>
      <c r="BQ84" s="5">
        <f t="shared" si="92"/>
        <v>-4975.9437324030205</v>
      </c>
      <c r="BR84" s="5">
        <f t="shared" si="93"/>
        <v>-9867.62824527472</v>
      </c>
      <c r="BS84" s="5">
        <f t="shared" si="27"/>
        <v>-5864.1619197714354</v>
      </c>
      <c r="BU84" s="27">
        <f t="shared" si="94"/>
        <v>0.43536217069745331</v>
      </c>
      <c r="BV84" s="27">
        <f t="shared" si="95"/>
        <v>1.1470742246243459E-2</v>
      </c>
      <c r="BW84" s="27">
        <f t="shared" si="30"/>
        <v>0.43536217069745331</v>
      </c>
      <c r="BX84" s="27">
        <f t="shared" si="31"/>
        <v>1.147074224624346E-2</v>
      </c>
      <c r="BY84" s="27">
        <f t="shared" si="96"/>
        <v>2.627871115103577E-2</v>
      </c>
      <c r="BZ84" s="27">
        <f t="shared" si="97"/>
        <v>0.99738591315597092</v>
      </c>
    </row>
    <row r="85" spans="6:78">
      <c r="F85">
        <f t="shared" si="34"/>
        <v>9250000</v>
      </c>
      <c r="G85">
        <f t="shared" si="98"/>
        <v>1.0000000000000002</v>
      </c>
      <c r="H85">
        <f t="shared" si="99"/>
        <v>0</v>
      </c>
      <c r="I85">
        <f t="shared" si="100"/>
        <v>4.7143143996902228E+19</v>
      </c>
      <c r="J85">
        <f t="shared" si="101"/>
        <v>2.1193285600309779E+20</v>
      </c>
      <c r="K85">
        <f t="shared" si="102"/>
        <v>2.59076E+20</v>
      </c>
      <c r="L85">
        <f t="shared" si="103"/>
        <v>6043992820115670</v>
      </c>
      <c r="M85">
        <f t="shared" si="104"/>
        <v>112999.9999999998</v>
      </c>
      <c r="N85">
        <f t="shared" si="105"/>
        <v>112.9999999999998</v>
      </c>
      <c r="O85">
        <f t="shared" si="106"/>
        <v>149700.0000000002</v>
      </c>
      <c r="P85">
        <f t="shared" si="107"/>
        <v>149.70000000000022</v>
      </c>
      <c r="Q85">
        <f t="shared" si="108"/>
        <v>0.14034375000000018</v>
      </c>
      <c r="R85">
        <f t="shared" si="109"/>
        <v>2004.491</v>
      </c>
      <c r="S85">
        <f t="shared" si="110"/>
        <v>2.6632151440191052</v>
      </c>
      <c r="T85">
        <f t="shared" si="111"/>
        <v>460.48463537865575</v>
      </c>
      <c r="V85">
        <f t="shared" si="112"/>
        <v>112568506329668.94</v>
      </c>
      <c r="W85">
        <f t="shared" si="71"/>
        <v>0</v>
      </c>
      <c r="X85">
        <f t="shared" si="113"/>
        <v>5060537550066.0654</v>
      </c>
      <c r="Y85">
        <f t="shared" si="72"/>
        <v>0</v>
      </c>
      <c r="Z85">
        <f t="shared" si="73"/>
        <v>117629043879735</v>
      </c>
      <c r="AA85">
        <f t="shared" si="6"/>
        <v>2387.8022716742398</v>
      </c>
      <c r="AB85">
        <f t="shared" si="7"/>
        <v>23.878022716742404</v>
      </c>
      <c r="AC85">
        <f t="shared" si="74"/>
        <v>454.03296283613685</v>
      </c>
      <c r="AD85">
        <f t="shared" si="75"/>
        <v>99.999999999999972</v>
      </c>
      <c r="AF85" s="9">
        <f t="shared" si="44"/>
        <v>6186052472698.709</v>
      </c>
      <c r="AG85">
        <f t="shared" si="76"/>
        <v>23.877365995687402</v>
      </c>
      <c r="AH85">
        <f t="shared" si="77"/>
        <v>0</v>
      </c>
      <c r="AI85">
        <v>17</v>
      </c>
      <c r="AJ85">
        <f t="shared" si="78"/>
        <v>5.1740327120740712E-2</v>
      </c>
      <c r="AK85">
        <v>0</v>
      </c>
      <c r="AL85" s="15">
        <f t="shared" si="10"/>
        <v>0</v>
      </c>
      <c r="AM85" s="13">
        <f t="shared" si="79"/>
        <v>5062806625627.3662</v>
      </c>
      <c r="AN85" s="15">
        <f>SUM($AL$48:AL85)</f>
        <v>1123245847071.3408</v>
      </c>
      <c r="AO85" s="4">
        <f t="shared" si="11"/>
        <v>6186052472698.707</v>
      </c>
      <c r="AP85">
        <f t="shared" si="12"/>
        <v>23.88872929430708</v>
      </c>
      <c r="AQ85" s="15">
        <f t="shared" si="13"/>
        <v>23.82628208133826</v>
      </c>
      <c r="AR85">
        <f t="shared" si="80"/>
        <v>0.99738591315597092</v>
      </c>
      <c r="AT85">
        <f t="shared" si="47"/>
        <v>11644982283095.42</v>
      </c>
      <c r="AU85" s="4"/>
      <c r="AV85">
        <f t="shared" si="14"/>
        <v>2259129933543.6167</v>
      </c>
      <c r="AW85" s="5">
        <f t="shared" si="81"/>
        <v>8.7199506459248113</v>
      </c>
      <c r="AX85">
        <f t="shared" si="82"/>
        <v>42090987598.118652</v>
      </c>
      <c r="AY85" s="4">
        <f t="shared" si="83"/>
        <v>0.16246579226990787</v>
      </c>
      <c r="AZ85" s="4">
        <f t="shared" si="16"/>
        <v>3.5205027386578537E-4</v>
      </c>
      <c r="BA85" s="5">
        <v>0</v>
      </c>
      <c r="BB85" s="4">
        <f t="shared" si="17"/>
        <v>0</v>
      </c>
      <c r="BC85" s="4">
        <f t="shared" si="114"/>
        <v>42090987598.118652</v>
      </c>
      <c r="BD85" s="4">
        <f t="shared" si="84"/>
        <v>228954458.21430945</v>
      </c>
      <c r="BE85" s="4">
        <f t="shared" si="85"/>
        <v>228954458.21430945</v>
      </c>
      <c r="BF85" s="4">
        <f t="shared" si="86"/>
        <v>0</v>
      </c>
      <c r="BG85" s="4">
        <f>SUM($BB$48:BB85)</f>
        <v>12884463590.918751</v>
      </c>
      <c r="BH85" s="14">
        <f>SUM($BC$48:BC85)</f>
        <v>2246245469952.6978</v>
      </c>
      <c r="BI85" s="4">
        <f t="shared" si="87"/>
        <v>2259129933543.6167</v>
      </c>
      <c r="BJ85" s="4">
        <f t="shared" si="88"/>
        <v>12288565782.98312</v>
      </c>
      <c r="BK85" s="4">
        <f t="shared" si="89"/>
        <v>70085202.300471887</v>
      </c>
      <c r="BL85" s="4">
        <f t="shared" si="90"/>
        <v>12218480580.682646</v>
      </c>
      <c r="BM85" s="27">
        <f t="shared" si="23"/>
        <v>10.598854336771005</v>
      </c>
      <c r="BN85">
        <f t="shared" si="24"/>
        <v>0.27330514044132032</v>
      </c>
      <c r="BO85">
        <f t="shared" si="91"/>
        <v>2.5786290834579402E-2</v>
      </c>
      <c r="BQ85" s="5">
        <f t="shared" si="92"/>
        <v>-4880.0033199933714</v>
      </c>
      <c r="BR85" s="5">
        <f t="shared" si="93"/>
        <v>-9867.62824527472</v>
      </c>
      <c r="BS85" s="5">
        <f t="shared" si="27"/>
        <v>-5785.6420950921774</v>
      </c>
      <c r="BU85" s="27">
        <f t="shared" si="94"/>
        <v>0.44367593630427288</v>
      </c>
      <c r="BV85" s="27">
        <f t="shared" si="95"/>
        <v>1.1470742246243459E-2</v>
      </c>
      <c r="BW85" s="27">
        <f t="shared" si="30"/>
        <v>0.44367593630427282</v>
      </c>
      <c r="BX85" s="27">
        <f t="shared" si="31"/>
        <v>1.147074224624346E-2</v>
      </c>
      <c r="BY85" s="27">
        <f t="shared" si="96"/>
        <v>2.5786290834579402E-2</v>
      </c>
      <c r="BZ85" s="27">
        <f t="shared" si="97"/>
        <v>0.99738591315597092</v>
      </c>
    </row>
    <row r="86" spans="6:78">
      <c r="F86">
        <f t="shared" si="34"/>
        <v>9500000</v>
      </c>
      <c r="G86">
        <f t="shared" si="98"/>
        <v>1.0000000000000002</v>
      </c>
      <c r="H86">
        <f t="shared" si="99"/>
        <v>0</v>
      </c>
      <c r="I86">
        <f t="shared" si="100"/>
        <v>4.7143143996902228E+19</v>
      </c>
      <c r="J86">
        <f t="shared" si="101"/>
        <v>2.1193285600309779E+20</v>
      </c>
      <c r="K86">
        <f t="shared" si="102"/>
        <v>2.59076E+20</v>
      </c>
      <c r="L86">
        <f t="shared" si="103"/>
        <v>6043992820115670</v>
      </c>
      <c r="M86">
        <f t="shared" si="104"/>
        <v>112999.9999999998</v>
      </c>
      <c r="N86">
        <f t="shared" si="105"/>
        <v>112.9999999999998</v>
      </c>
      <c r="O86">
        <f t="shared" si="106"/>
        <v>149700.0000000002</v>
      </c>
      <c r="P86">
        <f t="shared" si="107"/>
        <v>149.70000000000022</v>
      </c>
      <c r="Q86">
        <f t="shared" si="108"/>
        <v>0.14034375000000018</v>
      </c>
      <c r="R86">
        <f t="shared" si="109"/>
        <v>2004.491</v>
      </c>
      <c r="S86">
        <f t="shared" si="110"/>
        <v>2.6632151440191052</v>
      </c>
      <c r="T86">
        <f t="shared" si="111"/>
        <v>460.48463537865575</v>
      </c>
      <c r="V86">
        <f t="shared" si="112"/>
        <v>112568506329668.94</v>
      </c>
      <c r="W86">
        <f t="shared" si="71"/>
        <v>0</v>
      </c>
      <c r="X86">
        <f t="shared" si="113"/>
        <v>5060537550066.0654</v>
      </c>
      <c r="Y86">
        <f t="shared" si="72"/>
        <v>0</v>
      </c>
      <c r="Z86">
        <f t="shared" si="73"/>
        <v>117629043879735</v>
      </c>
      <c r="AA86">
        <f t="shared" si="6"/>
        <v>2387.8022716742398</v>
      </c>
      <c r="AB86">
        <f t="shared" si="7"/>
        <v>23.878022716742404</v>
      </c>
      <c r="AC86">
        <f t="shared" si="74"/>
        <v>454.03296283613685</v>
      </c>
      <c r="AD86">
        <f t="shared" si="75"/>
        <v>99.999999999999972</v>
      </c>
      <c r="AF86" s="9">
        <f t="shared" si="44"/>
        <v>6186052472698.709</v>
      </c>
      <c r="AG86">
        <f t="shared" si="76"/>
        <v>23.877365995687402</v>
      </c>
      <c r="AH86">
        <f t="shared" si="77"/>
        <v>0</v>
      </c>
      <c r="AI86">
        <v>18</v>
      </c>
      <c r="AJ86">
        <f t="shared" si="78"/>
        <v>5.1740327120740712E-2</v>
      </c>
      <c r="AK86">
        <v>0</v>
      </c>
      <c r="AL86" s="15">
        <f t="shared" si="10"/>
        <v>0</v>
      </c>
      <c r="AM86" s="13">
        <f t="shared" si="79"/>
        <v>5062806625627.3662</v>
      </c>
      <c r="AN86" s="15">
        <f>SUM($AL$48:AL86)</f>
        <v>1123245847071.3408</v>
      </c>
      <c r="AO86" s="4">
        <f t="shared" si="11"/>
        <v>6186052472698.707</v>
      </c>
      <c r="AP86">
        <f t="shared" si="12"/>
        <v>23.88872929430708</v>
      </c>
      <c r="AQ86" s="15">
        <f t="shared" si="13"/>
        <v>23.82628208133826</v>
      </c>
      <c r="AR86">
        <f t="shared" si="80"/>
        <v>0.99738591315597092</v>
      </c>
      <c r="AT86">
        <f t="shared" si="47"/>
        <v>11420442548075.131</v>
      </c>
      <c r="AU86" s="4"/>
      <c r="AV86">
        <f t="shared" si="14"/>
        <v>2300409318429.7466</v>
      </c>
      <c r="AW86" s="5">
        <f t="shared" si="81"/>
        <v>8.8792837562327129</v>
      </c>
      <c r="AX86">
        <f t="shared" si="82"/>
        <v>41279384886.129883</v>
      </c>
      <c r="AY86" s="4">
        <f t="shared" si="83"/>
        <v>0.15933311030790148</v>
      </c>
      <c r="AZ86" s="4">
        <f t="shared" si="16"/>
        <v>3.452620046107625E-4</v>
      </c>
      <c r="BA86" s="5">
        <v>0</v>
      </c>
      <c r="BB86" s="4">
        <f t="shared" si="17"/>
        <v>0</v>
      </c>
      <c r="BC86" s="4">
        <f t="shared" si="114"/>
        <v>41279384886.129883</v>
      </c>
      <c r="BD86" s="4">
        <f t="shared" si="84"/>
        <v>224539735.02028874</v>
      </c>
      <c r="BE86" s="4">
        <f t="shared" si="85"/>
        <v>224539735.02028874</v>
      </c>
      <c r="BF86" s="4">
        <f t="shared" si="86"/>
        <v>0</v>
      </c>
      <c r="BG86" s="4">
        <f>SUM($BB$48:BB86)</f>
        <v>12884463590.918751</v>
      </c>
      <c r="BH86" s="14">
        <f>SUM($BC$48:BC86)</f>
        <v>2287524854838.8276</v>
      </c>
      <c r="BI86" s="4">
        <f t="shared" si="87"/>
        <v>2300409318429.7466</v>
      </c>
      <c r="BJ86" s="4">
        <f t="shared" si="88"/>
        <v>12513105518.003408</v>
      </c>
      <c r="BK86" s="4">
        <f t="shared" si="89"/>
        <v>70085202.300471887</v>
      </c>
      <c r="BL86" s="4">
        <f t="shared" si="90"/>
        <v>12443020315.702934</v>
      </c>
      <c r="BM86" s="27">
        <f t="shared" si="23"/>
        <v>10.793630105213092</v>
      </c>
      <c r="BN86">
        <f t="shared" si="24"/>
        <v>0.27330514044132032</v>
      </c>
      <c r="BO86">
        <f t="shared" si="91"/>
        <v>2.5320965956515389E-2</v>
      </c>
      <c r="BQ86" s="5">
        <f t="shared" si="92"/>
        <v>-4785.9128403922487</v>
      </c>
      <c r="BR86" s="5">
        <f t="shared" si="93"/>
        <v>-9867.62824527472</v>
      </c>
      <c r="BS86" s="5">
        <f t="shared" si="27"/>
        <v>-5708.6362976736482</v>
      </c>
      <c r="BU86" s="27">
        <f t="shared" si="94"/>
        <v>0.45182939503547898</v>
      </c>
      <c r="BV86" s="27">
        <f t="shared" si="95"/>
        <v>1.1470742246243459E-2</v>
      </c>
      <c r="BW86" s="27">
        <f t="shared" si="30"/>
        <v>0.45182939503547898</v>
      </c>
      <c r="BX86" s="27">
        <f t="shared" si="31"/>
        <v>1.147074224624346E-2</v>
      </c>
      <c r="BY86" s="27">
        <f t="shared" si="96"/>
        <v>2.5320965956515389E-2</v>
      </c>
      <c r="BZ86" s="27">
        <f t="shared" si="97"/>
        <v>0.99738591315597092</v>
      </c>
    </row>
    <row r="87" spans="6:78">
      <c r="F87">
        <f t="shared" si="34"/>
        <v>9750000</v>
      </c>
      <c r="G87">
        <f t="shared" si="98"/>
        <v>1.0000000000000002</v>
      </c>
      <c r="H87">
        <f t="shared" si="99"/>
        <v>0</v>
      </c>
      <c r="I87">
        <f t="shared" si="100"/>
        <v>4.7143143996902228E+19</v>
      </c>
      <c r="J87">
        <f t="shared" si="101"/>
        <v>2.1193285600309779E+20</v>
      </c>
      <c r="K87">
        <f t="shared" si="102"/>
        <v>2.59076E+20</v>
      </c>
      <c r="L87">
        <f t="shared" si="103"/>
        <v>6043992820115670</v>
      </c>
      <c r="M87">
        <f t="shared" si="104"/>
        <v>112999.9999999998</v>
      </c>
      <c r="N87">
        <f t="shared" si="105"/>
        <v>112.9999999999998</v>
      </c>
      <c r="O87">
        <f t="shared" si="106"/>
        <v>149700.0000000002</v>
      </c>
      <c r="P87">
        <f t="shared" si="107"/>
        <v>149.70000000000022</v>
      </c>
      <c r="Q87">
        <f t="shared" si="108"/>
        <v>0.14034375000000018</v>
      </c>
      <c r="R87">
        <f t="shared" si="109"/>
        <v>2004.491</v>
      </c>
      <c r="S87">
        <f t="shared" si="110"/>
        <v>2.6632151440191052</v>
      </c>
      <c r="T87">
        <f t="shared" si="111"/>
        <v>460.48463537865575</v>
      </c>
      <c r="V87">
        <f t="shared" si="112"/>
        <v>112568506329668.94</v>
      </c>
      <c r="W87">
        <f t="shared" si="71"/>
        <v>0</v>
      </c>
      <c r="X87">
        <f t="shared" si="113"/>
        <v>5060537550066.0654</v>
      </c>
      <c r="Y87">
        <f t="shared" si="72"/>
        <v>0</v>
      </c>
      <c r="Z87">
        <f t="shared" si="73"/>
        <v>117629043879735</v>
      </c>
      <c r="AA87">
        <f t="shared" si="6"/>
        <v>2387.8022716742398</v>
      </c>
      <c r="AB87">
        <f t="shared" si="7"/>
        <v>23.878022716742404</v>
      </c>
      <c r="AC87">
        <f t="shared" si="74"/>
        <v>454.03296283613685</v>
      </c>
      <c r="AD87">
        <f t="shared" si="75"/>
        <v>99.999999999999972</v>
      </c>
      <c r="AF87" s="9">
        <f t="shared" si="44"/>
        <v>6186052472698.709</v>
      </c>
      <c r="AG87">
        <f t="shared" si="76"/>
        <v>23.877365995687402</v>
      </c>
      <c r="AH87">
        <f t="shared" si="77"/>
        <v>0</v>
      </c>
      <c r="AI87">
        <v>19</v>
      </c>
      <c r="AJ87">
        <f t="shared" si="78"/>
        <v>5.1740327120740712E-2</v>
      </c>
      <c r="AK87">
        <v>0</v>
      </c>
      <c r="AL87" s="15">
        <f t="shared" si="10"/>
        <v>0</v>
      </c>
      <c r="AM87" s="13">
        <f t="shared" si="79"/>
        <v>5062806625627.3662</v>
      </c>
      <c r="AN87" s="15">
        <f>SUM($AL$48:AL87)</f>
        <v>1123245847071.3408</v>
      </c>
      <c r="AO87" s="4">
        <f t="shared" si="11"/>
        <v>6186052472698.707</v>
      </c>
      <c r="AP87">
        <f t="shared" si="12"/>
        <v>23.88872929430708</v>
      </c>
      <c r="AQ87" s="15">
        <f t="shared" si="13"/>
        <v>23.82628208133826</v>
      </c>
      <c r="AR87">
        <f t="shared" si="80"/>
        <v>0.99738591315597092</v>
      </c>
      <c r="AT87">
        <f t="shared" si="47"/>
        <v>11200232411106.371</v>
      </c>
      <c r="AU87" s="4"/>
      <c r="AV87">
        <f t="shared" si="14"/>
        <v>2340892750010.0835</v>
      </c>
      <c r="AW87" s="5">
        <f t="shared" si="81"/>
        <v>9.0355445892714243</v>
      </c>
      <c r="AX87">
        <f t="shared" si="82"/>
        <v>40483431580.336914</v>
      </c>
      <c r="AY87" s="4">
        <f t="shared" si="83"/>
        <v>0.15626083303871033</v>
      </c>
      <c r="AZ87" s="4">
        <f t="shared" si="16"/>
        <v>3.3860462745524721E-4</v>
      </c>
      <c r="BA87" s="5">
        <v>0</v>
      </c>
      <c r="BB87" s="4">
        <f t="shared" si="17"/>
        <v>0</v>
      </c>
      <c r="BC87" s="4">
        <f t="shared" si="114"/>
        <v>40483431580.336914</v>
      </c>
      <c r="BD87" s="4">
        <f t="shared" si="84"/>
        <v>220210136.9687604</v>
      </c>
      <c r="BE87" s="4">
        <f t="shared" si="85"/>
        <v>220210136.9687604</v>
      </c>
      <c r="BF87" s="4">
        <f t="shared" si="86"/>
        <v>0</v>
      </c>
      <c r="BG87" s="4">
        <f>SUM($BB$48:BB87)</f>
        <v>12884463590.918751</v>
      </c>
      <c r="BH87" s="14">
        <f>SUM($BC$48:BC87)</f>
        <v>2328008286419.1646</v>
      </c>
      <c r="BI87" s="4">
        <f t="shared" si="87"/>
        <v>2340892750010.0835</v>
      </c>
      <c r="BJ87" s="4">
        <f t="shared" si="88"/>
        <v>12733315654.972168</v>
      </c>
      <c r="BK87" s="4">
        <f t="shared" si="89"/>
        <v>70085202.300471887</v>
      </c>
      <c r="BL87" s="4">
        <f t="shared" si="90"/>
        <v>12663230452.671696</v>
      </c>
      <c r="BM87" s="27">
        <f t="shared" si="23"/>
        <v>10.984650187440199</v>
      </c>
      <c r="BN87">
        <f t="shared" si="24"/>
        <v>0.27330514044132032</v>
      </c>
      <c r="BO87">
        <f t="shared" si="91"/>
        <v>2.4880641238245002E-2</v>
      </c>
      <c r="BQ87" s="5">
        <f t="shared" si="92"/>
        <v>-4693.6366230067251</v>
      </c>
      <c r="BR87" s="5">
        <f t="shared" si="93"/>
        <v>-9867.62824527472</v>
      </c>
      <c r="BS87" s="5">
        <f t="shared" si="27"/>
        <v>-5633.1153338879258</v>
      </c>
      <c r="BU87" s="27">
        <f t="shared" si="94"/>
        <v>0.45982563794458292</v>
      </c>
      <c r="BV87" s="27">
        <f t="shared" si="95"/>
        <v>1.1470742246243459E-2</v>
      </c>
      <c r="BW87" s="27">
        <f t="shared" si="30"/>
        <v>0.45982563794458287</v>
      </c>
      <c r="BX87" s="27">
        <f t="shared" si="31"/>
        <v>1.147074224624346E-2</v>
      </c>
      <c r="BY87" s="27">
        <f t="shared" si="96"/>
        <v>2.4880641238245002E-2</v>
      </c>
      <c r="BZ87" s="27">
        <f t="shared" si="97"/>
        <v>0.99738591315597092</v>
      </c>
    </row>
    <row r="88" spans="6:78">
      <c r="F88">
        <f t="shared" si="34"/>
        <v>10000000</v>
      </c>
      <c r="G88">
        <f t="shared" si="98"/>
        <v>1.0000000000000002</v>
      </c>
      <c r="H88">
        <f t="shared" si="99"/>
        <v>0</v>
      </c>
      <c r="I88">
        <f t="shared" si="100"/>
        <v>4.7143143996902228E+19</v>
      </c>
      <c r="J88">
        <f t="shared" si="101"/>
        <v>2.1193285600309779E+20</v>
      </c>
      <c r="K88">
        <f t="shared" si="102"/>
        <v>2.59076E+20</v>
      </c>
      <c r="L88">
        <f t="shared" si="103"/>
        <v>6043992820115670</v>
      </c>
      <c r="M88">
        <f t="shared" si="104"/>
        <v>112999.9999999998</v>
      </c>
      <c r="N88">
        <f t="shared" si="105"/>
        <v>112.9999999999998</v>
      </c>
      <c r="O88">
        <f t="shared" si="106"/>
        <v>149700.0000000002</v>
      </c>
      <c r="P88">
        <f t="shared" si="107"/>
        <v>149.70000000000022</v>
      </c>
      <c r="Q88">
        <f t="shared" si="108"/>
        <v>0.14034375000000018</v>
      </c>
      <c r="R88">
        <f t="shared" si="109"/>
        <v>2004.491</v>
      </c>
      <c r="S88">
        <f t="shared" si="110"/>
        <v>2.6632151440191052</v>
      </c>
      <c r="T88">
        <f t="shared" si="111"/>
        <v>460.48463537865575</v>
      </c>
      <c r="V88">
        <f t="shared" si="112"/>
        <v>112568506329668.94</v>
      </c>
      <c r="W88">
        <f t="shared" si="71"/>
        <v>0</v>
      </c>
      <c r="X88">
        <f t="shared" si="113"/>
        <v>5060537550066.0654</v>
      </c>
      <c r="Y88">
        <f t="shared" si="72"/>
        <v>0</v>
      </c>
      <c r="Z88">
        <f t="shared" si="73"/>
        <v>117629043879735</v>
      </c>
      <c r="AA88">
        <f t="shared" si="6"/>
        <v>2387.8022716742398</v>
      </c>
      <c r="AB88">
        <f t="shared" si="7"/>
        <v>23.878022716742404</v>
      </c>
      <c r="AC88">
        <f t="shared" si="74"/>
        <v>454.03296283613685</v>
      </c>
      <c r="AD88">
        <f t="shared" si="75"/>
        <v>99.999999999999972</v>
      </c>
      <c r="AF88" s="9">
        <f t="shared" si="44"/>
        <v>6186052472698.709</v>
      </c>
      <c r="AG88">
        <f t="shared" si="76"/>
        <v>23.877365995687402</v>
      </c>
      <c r="AH88">
        <f t="shared" si="77"/>
        <v>0</v>
      </c>
      <c r="AI88">
        <v>20</v>
      </c>
      <c r="AJ88">
        <f t="shared" si="78"/>
        <v>5.1740327120740712E-2</v>
      </c>
      <c r="AK88">
        <v>0</v>
      </c>
      <c r="AL88" s="15">
        <f t="shared" si="10"/>
        <v>0</v>
      </c>
      <c r="AM88" s="13">
        <f t="shared" si="79"/>
        <v>5062806625627.3662</v>
      </c>
      <c r="AN88" s="15">
        <f>SUM($AL$48:AL88)</f>
        <v>1123245847071.3408</v>
      </c>
      <c r="AO88" s="4">
        <f t="shared" si="11"/>
        <v>6186052472698.707</v>
      </c>
      <c r="AP88">
        <f t="shared" si="12"/>
        <v>23.88872929430708</v>
      </c>
      <c r="AQ88" s="15">
        <f t="shared" si="13"/>
        <v>23.82628208133826</v>
      </c>
      <c r="AR88">
        <f t="shared" si="80"/>
        <v>0.99738591315597092</v>
      </c>
      <c r="AT88">
        <f t="shared" si="47"/>
        <v>10984268388438.318</v>
      </c>
      <c r="AU88" s="4"/>
      <c r="AV88">
        <f t="shared" si="14"/>
        <v>2380595575937.3784</v>
      </c>
      <c r="AW88" s="5">
        <f t="shared" si="81"/>
        <v>9.1887923850043176</v>
      </c>
      <c r="AX88">
        <f t="shared" si="82"/>
        <v>39702825927.294922</v>
      </c>
      <c r="AY88" s="4">
        <f t="shared" si="83"/>
        <v>0.15324779573289274</v>
      </c>
      <c r="AZ88" s="4">
        <f t="shared" si="16"/>
        <v>3.3207561852443993E-4</v>
      </c>
      <c r="BA88" s="5">
        <v>0</v>
      </c>
      <c r="BB88" s="4">
        <f t="shared" si="17"/>
        <v>0</v>
      </c>
      <c r="BC88" s="4">
        <f t="shared" si="114"/>
        <v>39702825927.294922</v>
      </c>
      <c r="BD88" s="4">
        <f t="shared" si="84"/>
        <v>215964022.6680533</v>
      </c>
      <c r="BE88" s="4">
        <f t="shared" si="85"/>
        <v>215964022.6680533</v>
      </c>
      <c r="BF88" s="4">
        <f t="shared" si="86"/>
        <v>0</v>
      </c>
      <c r="BG88" s="4">
        <f>SUM($BB$48:BB88)</f>
        <v>12884463590.918751</v>
      </c>
      <c r="BH88" s="14">
        <f>SUM($BC$48:BC88)</f>
        <v>2367711112346.4595</v>
      </c>
      <c r="BI88" s="4">
        <f t="shared" si="87"/>
        <v>2380595575937.3784</v>
      </c>
      <c r="BJ88" s="4">
        <f t="shared" si="88"/>
        <v>12949279677.640223</v>
      </c>
      <c r="BK88" s="4">
        <f t="shared" si="89"/>
        <v>70085202.300471887</v>
      </c>
      <c r="BL88" s="4">
        <f t="shared" si="90"/>
        <v>12879194475.339748</v>
      </c>
      <c r="BM88" s="27">
        <f t="shared" si="23"/>
        <v>11.171987000976625</v>
      </c>
      <c r="BN88">
        <f t="shared" si="24"/>
        <v>0.27330514044132032</v>
      </c>
      <c r="BO88">
        <f t="shared" si="91"/>
        <v>2.4463431654317958E-2</v>
      </c>
      <c r="BQ88" s="5">
        <f t="shared" si="92"/>
        <v>-4603.1396850478877</v>
      </c>
      <c r="BR88" s="5">
        <f t="shared" si="93"/>
        <v>-9867.62824527472</v>
      </c>
      <c r="BS88" s="5">
        <f t="shared" si="27"/>
        <v>-5559.0505730215964</v>
      </c>
      <c r="BU88" s="27">
        <f t="shared" si="94"/>
        <v>0.46766769648308665</v>
      </c>
      <c r="BV88" s="27">
        <f t="shared" si="95"/>
        <v>1.1470742246243459E-2</v>
      </c>
      <c r="BW88" s="27">
        <f t="shared" si="30"/>
        <v>0.4676676964830867</v>
      </c>
      <c r="BX88" s="27">
        <f t="shared" si="31"/>
        <v>1.147074224624346E-2</v>
      </c>
      <c r="BY88" s="27">
        <f t="shared" si="96"/>
        <v>2.4463431654317958E-2</v>
      </c>
      <c r="BZ88" s="27">
        <f t="shared" si="97"/>
        <v>0.99738591315597092</v>
      </c>
    </row>
    <row r="89" spans="6:78">
      <c r="F89">
        <f t="shared" si="34"/>
        <v>10250000</v>
      </c>
      <c r="G89">
        <f t="shared" si="98"/>
        <v>1.0000000000000002</v>
      </c>
      <c r="H89">
        <f t="shared" si="99"/>
        <v>0</v>
      </c>
      <c r="I89">
        <f t="shared" si="100"/>
        <v>4.7143143996902228E+19</v>
      </c>
      <c r="J89">
        <f t="shared" si="101"/>
        <v>2.1193285600309779E+20</v>
      </c>
      <c r="K89">
        <f t="shared" si="102"/>
        <v>2.59076E+20</v>
      </c>
      <c r="L89">
        <f t="shared" si="103"/>
        <v>6043992820115670</v>
      </c>
      <c r="M89">
        <f t="shared" si="104"/>
        <v>112999.9999999998</v>
      </c>
      <c r="N89">
        <f t="shared" si="105"/>
        <v>112.9999999999998</v>
      </c>
      <c r="O89">
        <f t="shared" si="106"/>
        <v>149700.0000000002</v>
      </c>
      <c r="P89">
        <f t="shared" si="107"/>
        <v>149.70000000000022</v>
      </c>
      <c r="Q89">
        <f t="shared" si="108"/>
        <v>0.14034375000000018</v>
      </c>
      <c r="R89">
        <f t="shared" si="109"/>
        <v>2004.491</v>
      </c>
      <c r="S89">
        <f t="shared" si="110"/>
        <v>2.6632151440191052</v>
      </c>
      <c r="T89">
        <f t="shared" si="111"/>
        <v>460.48463537865575</v>
      </c>
      <c r="V89">
        <f t="shared" si="112"/>
        <v>112568506329668.94</v>
      </c>
      <c r="W89">
        <f t="shared" si="71"/>
        <v>0</v>
      </c>
      <c r="X89">
        <f t="shared" si="113"/>
        <v>5060537550066.0654</v>
      </c>
      <c r="Y89">
        <f t="shared" si="72"/>
        <v>0</v>
      </c>
      <c r="Z89">
        <f t="shared" si="73"/>
        <v>117629043879735</v>
      </c>
      <c r="AA89">
        <f t="shared" si="6"/>
        <v>2387.8022716742398</v>
      </c>
      <c r="AB89">
        <f t="shared" si="7"/>
        <v>23.878022716742404</v>
      </c>
      <c r="AC89">
        <f t="shared" si="74"/>
        <v>454.03296283613685</v>
      </c>
      <c r="AD89">
        <f t="shared" si="75"/>
        <v>99.999999999999972</v>
      </c>
      <c r="AF89" s="9">
        <f t="shared" si="44"/>
        <v>6186052472698.709</v>
      </c>
      <c r="AG89">
        <f t="shared" si="76"/>
        <v>23.877365995687402</v>
      </c>
      <c r="AH89">
        <f t="shared" si="77"/>
        <v>0</v>
      </c>
      <c r="AI89">
        <v>21</v>
      </c>
      <c r="AJ89">
        <f t="shared" si="78"/>
        <v>5.1740327120740712E-2</v>
      </c>
      <c r="AK89">
        <v>0</v>
      </c>
      <c r="AL89" s="15">
        <f t="shared" si="10"/>
        <v>0</v>
      </c>
      <c r="AM89" s="13">
        <f t="shared" si="79"/>
        <v>5062806625627.3662</v>
      </c>
      <c r="AN89" s="15">
        <f>SUM($AL$48:AL89)</f>
        <v>1123245847071.3408</v>
      </c>
      <c r="AO89" s="4">
        <f t="shared" si="11"/>
        <v>6186052472698.707</v>
      </c>
      <c r="AP89">
        <f t="shared" si="12"/>
        <v>23.88872929430708</v>
      </c>
      <c r="AQ89" s="15">
        <f t="shared" si="13"/>
        <v>23.82628208133826</v>
      </c>
      <c r="AR89">
        <f t="shared" si="80"/>
        <v>0.99738591315597092</v>
      </c>
      <c r="AT89">
        <f t="shared" si="47"/>
        <v>10772468606062.344</v>
      </c>
      <c r="AU89" s="4"/>
      <c r="AV89">
        <f t="shared" si="14"/>
        <v>2419532847929.3774</v>
      </c>
      <c r="AW89" s="5">
        <f t="shared" si="81"/>
        <v>9.3390852411237528</v>
      </c>
      <c r="AX89">
        <f t="shared" si="82"/>
        <v>38937271991.999023</v>
      </c>
      <c r="AY89" s="4">
        <f t="shared" si="83"/>
        <v>0.1502928561194361</v>
      </c>
      <c r="AZ89" s="4">
        <f t="shared" si="16"/>
        <v>3.2567250260914608E-4</v>
      </c>
      <c r="BA89" s="5">
        <v>0</v>
      </c>
      <c r="BB89" s="4">
        <f t="shared" si="17"/>
        <v>0</v>
      </c>
      <c r="BC89" s="4">
        <f t="shared" si="114"/>
        <v>38937271991.999023</v>
      </c>
      <c r="BD89" s="4">
        <f t="shared" si="84"/>
        <v>211799782.37597379</v>
      </c>
      <c r="BE89" s="4">
        <f t="shared" si="85"/>
        <v>211799782.37597379</v>
      </c>
      <c r="BF89" s="4">
        <f t="shared" si="86"/>
        <v>0</v>
      </c>
      <c r="BG89" s="4">
        <f>SUM($BB$48:BB89)</f>
        <v>12884463590.918751</v>
      </c>
      <c r="BH89" s="14">
        <f>SUM($BC$48:BC89)</f>
        <v>2406648384338.4585</v>
      </c>
      <c r="BI89" s="4">
        <f t="shared" si="87"/>
        <v>2419532847929.3774</v>
      </c>
      <c r="BJ89" s="4">
        <f t="shared" si="88"/>
        <v>13161079460.016195</v>
      </c>
      <c r="BK89" s="4">
        <f t="shared" si="89"/>
        <v>70085202.300471887</v>
      </c>
      <c r="BL89" s="4">
        <f t="shared" si="90"/>
        <v>13090994257.715723</v>
      </c>
      <c r="BM89" s="27">
        <f t="shared" si="23"/>
        <v>11.355711566984596</v>
      </c>
      <c r="BN89">
        <f t="shared" si="24"/>
        <v>0.27330514044132032</v>
      </c>
      <c r="BO89">
        <f t="shared" si="91"/>
        <v>2.4067636697987563E-2</v>
      </c>
      <c r="BQ89" s="5">
        <f t="shared" si="92"/>
        <v>-4514.3877182685192</v>
      </c>
      <c r="BR89" s="5">
        <f t="shared" si="93"/>
        <v>-9867.62824527472</v>
      </c>
      <c r="BS89" s="5">
        <f t="shared" si="27"/>
        <v>-5486.4139364215798</v>
      </c>
      <c r="BU89" s="27">
        <f t="shared" si="94"/>
        <v>0.47535854364973584</v>
      </c>
      <c r="BV89" s="27">
        <f t="shared" si="95"/>
        <v>1.1470742246243459E-2</v>
      </c>
      <c r="BW89" s="27">
        <f t="shared" si="30"/>
        <v>0.4753585436497359</v>
      </c>
      <c r="BX89" s="27">
        <f t="shared" si="31"/>
        <v>1.147074224624346E-2</v>
      </c>
      <c r="BY89" s="27">
        <f t="shared" si="96"/>
        <v>2.4067636697987563E-2</v>
      </c>
      <c r="BZ89" s="27">
        <f t="shared" si="97"/>
        <v>0.99738591315597092</v>
      </c>
    </row>
    <row r="90" spans="6:78">
      <c r="F90">
        <f t="shared" si="34"/>
        <v>10500000</v>
      </c>
      <c r="G90">
        <f t="shared" si="98"/>
        <v>1.0000000000000002</v>
      </c>
      <c r="H90">
        <f t="shared" si="99"/>
        <v>0</v>
      </c>
      <c r="I90">
        <f t="shared" si="100"/>
        <v>4.7143143996902228E+19</v>
      </c>
      <c r="J90">
        <f t="shared" si="101"/>
        <v>2.1193285600309779E+20</v>
      </c>
      <c r="K90">
        <f t="shared" si="102"/>
        <v>2.59076E+20</v>
      </c>
      <c r="L90">
        <f t="shared" si="103"/>
        <v>6043992820115670</v>
      </c>
      <c r="M90">
        <f t="shared" si="104"/>
        <v>112999.9999999998</v>
      </c>
      <c r="N90">
        <f t="shared" si="105"/>
        <v>112.9999999999998</v>
      </c>
      <c r="O90">
        <f t="shared" si="106"/>
        <v>149700.0000000002</v>
      </c>
      <c r="P90">
        <f t="shared" si="107"/>
        <v>149.70000000000022</v>
      </c>
      <c r="Q90">
        <f t="shared" si="108"/>
        <v>0.14034375000000018</v>
      </c>
      <c r="R90">
        <f t="shared" si="109"/>
        <v>2004.491</v>
      </c>
      <c r="S90">
        <f t="shared" si="110"/>
        <v>2.6632151440191052</v>
      </c>
      <c r="T90">
        <f t="shared" si="111"/>
        <v>460.48463537865575</v>
      </c>
      <c r="V90">
        <f t="shared" si="112"/>
        <v>112568506329668.94</v>
      </c>
      <c r="W90">
        <f t="shared" si="71"/>
        <v>0</v>
      </c>
      <c r="X90">
        <f t="shared" si="113"/>
        <v>5060537550066.0654</v>
      </c>
      <c r="Y90">
        <f t="shared" si="72"/>
        <v>0</v>
      </c>
      <c r="Z90">
        <f t="shared" si="73"/>
        <v>117629043879735</v>
      </c>
      <c r="AA90">
        <f t="shared" si="6"/>
        <v>2387.8022716742398</v>
      </c>
      <c r="AB90">
        <f t="shared" si="7"/>
        <v>23.878022716742404</v>
      </c>
      <c r="AC90">
        <f t="shared" si="74"/>
        <v>454.03296283613685</v>
      </c>
      <c r="AD90">
        <f t="shared" si="75"/>
        <v>99.999999999999972</v>
      </c>
      <c r="AF90" s="9">
        <f t="shared" si="44"/>
        <v>6186052472698.709</v>
      </c>
      <c r="AG90">
        <f t="shared" si="76"/>
        <v>23.877365995687402</v>
      </c>
      <c r="AH90">
        <f t="shared" si="77"/>
        <v>0</v>
      </c>
      <c r="AI90">
        <v>22</v>
      </c>
      <c r="AJ90">
        <f t="shared" si="78"/>
        <v>5.1740327120740712E-2</v>
      </c>
      <c r="AK90">
        <v>0</v>
      </c>
      <c r="AL90" s="15">
        <f t="shared" si="10"/>
        <v>0</v>
      </c>
      <c r="AM90" s="13">
        <f t="shared" si="79"/>
        <v>5062806625627.3662</v>
      </c>
      <c r="AN90" s="15">
        <f>SUM($AL$48:AL90)</f>
        <v>1123245847071.3408</v>
      </c>
      <c r="AO90" s="4">
        <f t="shared" si="11"/>
        <v>6186052472698.707</v>
      </c>
      <c r="AP90">
        <f t="shared" si="12"/>
        <v>23.88872929430708</v>
      </c>
      <c r="AQ90" s="15">
        <f t="shared" si="13"/>
        <v>23.82628208133826</v>
      </c>
      <c r="AR90">
        <f t="shared" si="80"/>
        <v>0.99738591315597092</v>
      </c>
      <c r="AT90">
        <f t="shared" si="47"/>
        <v>10564752768672.795</v>
      </c>
      <c r="AU90" s="4"/>
      <c r="AV90">
        <f t="shared" si="14"/>
        <v>2457719327475.0723</v>
      </c>
      <c r="AW90" s="5">
        <f t="shared" si="81"/>
        <v>9.4864801350764711</v>
      </c>
      <c r="AX90">
        <f t="shared" si="82"/>
        <v>38186479545.694824</v>
      </c>
      <c r="AY90" s="4">
        <f t="shared" si="83"/>
        <v>0.14739489395271976</v>
      </c>
      <c r="AZ90" s="4">
        <f t="shared" si="16"/>
        <v>3.1939285222741992E-4</v>
      </c>
      <c r="BA90" s="5">
        <v>0</v>
      </c>
      <c r="BB90" s="4">
        <f t="shared" si="17"/>
        <v>0</v>
      </c>
      <c r="BC90" s="4">
        <f t="shared" si="114"/>
        <v>38186479545.694824</v>
      </c>
      <c r="BD90" s="4">
        <f t="shared" si="84"/>
        <v>207715837.38954973</v>
      </c>
      <c r="BE90" s="4">
        <f t="shared" si="85"/>
        <v>207715837.38954973</v>
      </c>
      <c r="BF90" s="4">
        <f t="shared" si="86"/>
        <v>0</v>
      </c>
      <c r="BG90" s="4">
        <f>SUM($BB$48:BB90)</f>
        <v>12884463590.918751</v>
      </c>
      <c r="BH90" s="14">
        <f>SUM($BC$48:BC90)</f>
        <v>2444834863884.1533</v>
      </c>
      <c r="BI90" s="4">
        <f t="shared" si="87"/>
        <v>2457719327475.0723</v>
      </c>
      <c r="BJ90" s="4">
        <f t="shared" si="88"/>
        <v>13368795297.405745</v>
      </c>
      <c r="BK90" s="4">
        <f t="shared" si="89"/>
        <v>70085202.300471887</v>
      </c>
      <c r="BL90" s="4">
        <f t="shared" si="90"/>
        <v>13298710095.105272</v>
      </c>
      <c r="BM90" s="27">
        <f t="shared" si="23"/>
        <v>11.53589353718905</v>
      </c>
      <c r="BN90">
        <f t="shared" si="24"/>
        <v>0.27330514044132032</v>
      </c>
      <c r="BO90">
        <f t="shared" si="91"/>
        <v>2.3691718336360145E-2</v>
      </c>
      <c r="BQ90" s="5">
        <f t="shared" si="92"/>
        <v>-4427.3470759565207</v>
      </c>
      <c r="BR90" s="5">
        <f t="shared" si="93"/>
        <v>-9867.62824527472</v>
      </c>
      <c r="BS90" s="5">
        <f t="shared" si="27"/>
        <v>-5415.1778868502461</v>
      </c>
      <c r="BU90" s="27">
        <f t="shared" si="94"/>
        <v>0.48290109511761131</v>
      </c>
      <c r="BV90" s="27">
        <f t="shared" si="95"/>
        <v>1.1470742246243459E-2</v>
      </c>
      <c r="BW90" s="27">
        <f t="shared" si="30"/>
        <v>0.48290109511761126</v>
      </c>
      <c r="BX90" s="27">
        <f t="shared" si="31"/>
        <v>1.147074224624346E-2</v>
      </c>
      <c r="BY90" s="27">
        <f t="shared" si="96"/>
        <v>2.3691718336360145E-2</v>
      </c>
      <c r="BZ90" s="27">
        <f t="shared" si="97"/>
        <v>0.99738591315597092</v>
      </c>
    </row>
    <row r="91" spans="6:78">
      <c r="F91">
        <f t="shared" si="34"/>
        <v>10750000</v>
      </c>
      <c r="G91">
        <f t="shared" si="98"/>
        <v>1.0000000000000002</v>
      </c>
      <c r="H91">
        <f t="shared" si="99"/>
        <v>0</v>
      </c>
      <c r="I91">
        <f t="shared" si="100"/>
        <v>4.7143143996902228E+19</v>
      </c>
      <c r="J91">
        <f t="shared" si="101"/>
        <v>2.1193285600309779E+20</v>
      </c>
      <c r="K91">
        <f t="shared" si="102"/>
        <v>2.59076E+20</v>
      </c>
      <c r="L91">
        <f t="shared" si="103"/>
        <v>6043992820115670</v>
      </c>
      <c r="M91">
        <f t="shared" si="104"/>
        <v>112999.9999999998</v>
      </c>
      <c r="N91">
        <f t="shared" si="105"/>
        <v>112.9999999999998</v>
      </c>
      <c r="O91">
        <f t="shared" si="106"/>
        <v>149700.0000000002</v>
      </c>
      <c r="P91">
        <f t="shared" si="107"/>
        <v>149.70000000000022</v>
      </c>
      <c r="Q91">
        <f t="shared" si="108"/>
        <v>0.14034375000000018</v>
      </c>
      <c r="R91">
        <f t="shared" si="109"/>
        <v>2004.491</v>
      </c>
      <c r="S91">
        <f t="shared" si="110"/>
        <v>2.6632151440191052</v>
      </c>
      <c r="T91">
        <f t="shared" si="111"/>
        <v>460.48463537865575</v>
      </c>
      <c r="V91">
        <f t="shared" si="112"/>
        <v>112568506329668.94</v>
      </c>
      <c r="W91">
        <f t="shared" si="71"/>
        <v>0</v>
      </c>
      <c r="X91">
        <f t="shared" si="113"/>
        <v>5060537550066.0654</v>
      </c>
      <c r="Y91">
        <f t="shared" si="72"/>
        <v>0</v>
      </c>
      <c r="Z91">
        <f t="shared" si="73"/>
        <v>117629043879735</v>
      </c>
      <c r="AA91">
        <f t="shared" si="6"/>
        <v>2387.8022716742398</v>
      </c>
      <c r="AB91">
        <f t="shared" si="7"/>
        <v>23.878022716742404</v>
      </c>
      <c r="AC91">
        <f t="shared" si="74"/>
        <v>454.03296283613685</v>
      </c>
      <c r="AD91">
        <f t="shared" si="75"/>
        <v>99.999999999999972</v>
      </c>
      <c r="AF91" s="9">
        <f t="shared" si="44"/>
        <v>6186052472698.709</v>
      </c>
      <c r="AG91">
        <f t="shared" si="76"/>
        <v>23.877365995687402</v>
      </c>
      <c r="AH91">
        <f t="shared" si="77"/>
        <v>0</v>
      </c>
      <c r="AI91">
        <v>23</v>
      </c>
      <c r="AJ91">
        <f t="shared" si="78"/>
        <v>5.1740327120740712E-2</v>
      </c>
      <c r="AK91">
        <v>0</v>
      </c>
      <c r="AL91" s="15">
        <f t="shared" si="10"/>
        <v>0</v>
      </c>
      <c r="AM91" s="13">
        <f t="shared" si="79"/>
        <v>5062806625627.3662</v>
      </c>
      <c r="AN91" s="15">
        <f>SUM($AL$48:AL91)</f>
        <v>1123245847071.3408</v>
      </c>
      <c r="AO91" s="4">
        <f t="shared" si="11"/>
        <v>6186052472698.707</v>
      </c>
      <c r="AP91">
        <f t="shared" si="12"/>
        <v>23.88872929430708</v>
      </c>
      <c r="AQ91" s="15">
        <f t="shared" si="13"/>
        <v>23.82628208133826</v>
      </c>
      <c r="AR91">
        <f t="shared" si="80"/>
        <v>0.99738591315597092</v>
      </c>
      <c r="AT91">
        <f t="shared" si="47"/>
        <v>10361042129226.283</v>
      </c>
      <c r="AU91" s="4"/>
      <c r="AV91">
        <f t="shared" si="14"/>
        <v>2495169491430.9189</v>
      </c>
      <c r="AW91" s="5">
        <f t="shared" si="81"/>
        <v>9.6310329456642805</v>
      </c>
      <c r="AX91">
        <f t="shared" si="82"/>
        <v>37450163955.84668</v>
      </c>
      <c r="AY91" s="4">
        <f t="shared" si="83"/>
        <v>0.14455281058780697</v>
      </c>
      <c r="AZ91" s="4">
        <f t="shared" si="16"/>
        <v>3.1323428670425616E-4</v>
      </c>
      <c r="BA91" s="5">
        <v>0</v>
      </c>
      <c r="BB91" s="4">
        <f t="shared" si="17"/>
        <v>0</v>
      </c>
      <c r="BC91" s="4">
        <f t="shared" si="114"/>
        <v>37450163955.84668</v>
      </c>
      <c r="BD91" s="4">
        <f t="shared" si="84"/>
        <v>203710639.44651154</v>
      </c>
      <c r="BE91" s="4">
        <f t="shared" si="85"/>
        <v>203710639.44651154</v>
      </c>
      <c r="BF91" s="4">
        <f t="shared" si="86"/>
        <v>0</v>
      </c>
      <c r="BG91" s="4">
        <f>SUM($BB$48:BB91)</f>
        <v>12884463590.918751</v>
      </c>
      <c r="BH91" s="14">
        <f>SUM($BC$48:BC91)</f>
        <v>2482285027840</v>
      </c>
      <c r="BI91" s="4">
        <f t="shared" si="87"/>
        <v>2495169491430.9189</v>
      </c>
      <c r="BJ91" s="4">
        <f t="shared" si="88"/>
        <v>13572505936.852257</v>
      </c>
      <c r="BK91" s="4">
        <f t="shared" si="89"/>
        <v>70085202.300471887</v>
      </c>
      <c r="BL91" s="4">
        <f t="shared" si="90"/>
        <v>13502420734.551785</v>
      </c>
      <c r="BM91" s="27">
        <f t="shared" si="23"/>
        <v>11.712601220283261</v>
      </c>
      <c r="BN91">
        <f t="shared" si="24"/>
        <v>0.27330514044132032</v>
      </c>
      <c r="BO91">
        <f t="shared" si="91"/>
        <v>2.3334282052395412E-2</v>
      </c>
      <c r="BQ91" s="5">
        <f t="shared" si="92"/>
        <v>-4341.984760179128</v>
      </c>
      <c r="BR91" s="5">
        <f t="shared" si="93"/>
        <v>-9867.62824527472</v>
      </c>
      <c r="BS91" s="5">
        <f t="shared" si="27"/>
        <v>-5345.3154180457832</v>
      </c>
      <c r="BU91" s="27">
        <f t="shared" si="94"/>
        <v>0.49029821033948801</v>
      </c>
      <c r="BV91" s="27">
        <f t="shared" si="95"/>
        <v>1.1470742246243459E-2</v>
      </c>
      <c r="BW91" s="27">
        <f t="shared" si="30"/>
        <v>0.49029821033948801</v>
      </c>
      <c r="BX91" s="27">
        <f t="shared" si="31"/>
        <v>1.147074224624346E-2</v>
      </c>
      <c r="BY91" s="27">
        <f t="shared" si="96"/>
        <v>2.3334282052395412E-2</v>
      </c>
      <c r="BZ91" s="27">
        <f t="shared" si="97"/>
        <v>0.99738591315597092</v>
      </c>
    </row>
    <row r="92" spans="6:78">
      <c r="F92">
        <f t="shared" si="34"/>
        <v>11000000</v>
      </c>
      <c r="G92">
        <f t="shared" si="98"/>
        <v>1.0000000000000002</v>
      </c>
      <c r="H92">
        <f t="shared" si="99"/>
        <v>0</v>
      </c>
      <c r="I92">
        <f t="shared" si="100"/>
        <v>4.7143143996902228E+19</v>
      </c>
      <c r="J92">
        <f t="shared" si="101"/>
        <v>2.1193285600309779E+20</v>
      </c>
      <c r="K92">
        <f t="shared" si="102"/>
        <v>2.59076E+20</v>
      </c>
      <c r="L92">
        <f t="shared" si="103"/>
        <v>6043992820115670</v>
      </c>
      <c r="M92">
        <f t="shared" si="104"/>
        <v>112999.9999999998</v>
      </c>
      <c r="N92">
        <f t="shared" si="105"/>
        <v>112.9999999999998</v>
      </c>
      <c r="O92">
        <f t="shared" si="106"/>
        <v>149700.0000000002</v>
      </c>
      <c r="P92">
        <f t="shared" si="107"/>
        <v>149.70000000000022</v>
      </c>
      <c r="Q92">
        <f t="shared" si="108"/>
        <v>0.14034375000000018</v>
      </c>
      <c r="R92">
        <f t="shared" si="109"/>
        <v>2004.491</v>
      </c>
      <c r="S92">
        <f t="shared" si="110"/>
        <v>2.6632151440191052</v>
      </c>
      <c r="T92">
        <f t="shared" si="111"/>
        <v>460.48463537865575</v>
      </c>
      <c r="V92">
        <f t="shared" si="112"/>
        <v>112568506329668.94</v>
      </c>
      <c r="W92">
        <f t="shared" si="71"/>
        <v>0</v>
      </c>
      <c r="X92">
        <f t="shared" si="113"/>
        <v>5060537550066.0654</v>
      </c>
      <c r="Y92">
        <f t="shared" si="72"/>
        <v>0</v>
      </c>
      <c r="Z92">
        <f t="shared" si="73"/>
        <v>117629043879735</v>
      </c>
      <c r="AA92">
        <f t="shared" si="6"/>
        <v>2387.8022716742398</v>
      </c>
      <c r="AB92">
        <f t="shared" si="7"/>
        <v>23.878022716742404</v>
      </c>
      <c r="AC92">
        <f t="shared" si="74"/>
        <v>454.03296283613685</v>
      </c>
      <c r="AD92">
        <f t="shared" si="75"/>
        <v>99.999999999999972</v>
      </c>
      <c r="AF92" s="9">
        <f t="shared" si="44"/>
        <v>6186052472698.709</v>
      </c>
      <c r="AG92">
        <f t="shared" si="76"/>
        <v>23.877365995687402</v>
      </c>
      <c r="AH92">
        <f t="shared" si="77"/>
        <v>0</v>
      </c>
      <c r="AI92">
        <v>24</v>
      </c>
      <c r="AJ92">
        <f t="shared" si="78"/>
        <v>5.1740327120740712E-2</v>
      </c>
      <c r="AK92">
        <v>0</v>
      </c>
      <c r="AL92" s="15">
        <f t="shared" si="10"/>
        <v>0</v>
      </c>
      <c r="AM92" s="13">
        <f t="shared" si="79"/>
        <v>5062806625627.3662</v>
      </c>
      <c r="AN92" s="15">
        <f>SUM($AL$48:AL92)</f>
        <v>1123245847071.3408</v>
      </c>
      <c r="AO92" s="4">
        <f t="shared" si="11"/>
        <v>6186052472698.707</v>
      </c>
      <c r="AP92">
        <f t="shared" si="12"/>
        <v>23.88872929430708</v>
      </c>
      <c r="AQ92" s="15">
        <f t="shared" si="13"/>
        <v>23.82628208133826</v>
      </c>
      <c r="AR92">
        <f t="shared" si="80"/>
        <v>0.99738591315597092</v>
      </c>
      <c r="AT92">
        <f t="shared" si="47"/>
        <v>10161259459087.938</v>
      </c>
      <c r="AU92" s="4"/>
      <c r="AV92">
        <f t="shared" si="14"/>
        <v>2531897537509.1523</v>
      </c>
      <c r="AW92" s="5">
        <f t="shared" si="81"/>
        <v>9.7727984742282281</v>
      </c>
      <c r="AX92">
        <f t="shared" si="82"/>
        <v>36728046078.233398</v>
      </c>
      <c r="AY92" s="4">
        <f t="shared" si="83"/>
        <v>0.14176552856394803</v>
      </c>
      <c r="AZ92" s="4">
        <f t="shared" si="16"/>
        <v>3.0719447126907503E-4</v>
      </c>
      <c r="BA92" s="5">
        <v>0</v>
      </c>
      <c r="BB92" s="4">
        <f t="shared" si="17"/>
        <v>0</v>
      </c>
      <c r="BC92" s="4">
        <f t="shared" si="114"/>
        <v>36728046078.233398</v>
      </c>
      <c r="BD92" s="4">
        <f t="shared" si="84"/>
        <v>199782670.1383453</v>
      </c>
      <c r="BE92" s="4">
        <f t="shared" si="85"/>
        <v>199782670.1383453</v>
      </c>
      <c r="BF92" s="4">
        <f t="shared" si="86"/>
        <v>0</v>
      </c>
      <c r="BG92" s="4">
        <f>SUM($BB$48:BB92)</f>
        <v>12884463590.918751</v>
      </c>
      <c r="BH92" s="14">
        <f>SUM($BC$48:BC92)</f>
        <v>2519013073918.2334</v>
      </c>
      <c r="BI92" s="4">
        <f t="shared" si="87"/>
        <v>2531897537509.1523</v>
      </c>
      <c r="BJ92" s="4">
        <f t="shared" si="88"/>
        <v>13772288606.990602</v>
      </c>
      <c r="BK92" s="4">
        <f t="shared" si="89"/>
        <v>70085202.300471887</v>
      </c>
      <c r="BL92" s="4">
        <f t="shared" si="90"/>
        <v>13702203404.690128</v>
      </c>
      <c r="BM92" s="27">
        <f t="shared" si="23"/>
        <v>11.885901607825327</v>
      </c>
      <c r="BN92">
        <f t="shared" si="24"/>
        <v>0.27330514044132032</v>
      </c>
      <c r="BO92">
        <f t="shared" si="91"/>
        <v>2.2994060480980617E-2</v>
      </c>
      <c r="BQ92" s="5">
        <f t="shared" si="92"/>
        <v>-4258.2684092730779</v>
      </c>
      <c r="BR92" s="5">
        <f t="shared" si="93"/>
        <v>-9867.62824527472</v>
      </c>
      <c r="BS92" s="5">
        <f t="shared" si="27"/>
        <v>-5276.8000444838781</v>
      </c>
      <c r="BU92" s="27">
        <f t="shared" si="94"/>
        <v>0.49755269363188165</v>
      </c>
      <c r="BV92" s="27">
        <f t="shared" si="95"/>
        <v>1.1470742246243459E-2</v>
      </c>
      <c r="BW92" s="27">
        <f t="shared" si="30"/>
        <v>0.49755269363188165</v>
      </c>
      <c r="BX92" s="27">
        <f t="shared" si="31"/>
        <v>1.147074224624346E-2</v>
      </c>
      <c r="BY92" s="27">
        <f t="shared" si="96"/>
        <v>2.2994060480980617E-2</v>
      </c>
      <c r="BZ92" s="27">
        <f t="shared" si="97"/>
        <v>0.99738591315597092</v>
      </c>
    </row>
    <row r="93" spans="6:78">
      <c r="F93">
        <f t="shared" si="34"/>
        <v>11250000</v>
      </c>
      <c r="G93">
        <f t="shared" si="98"/>
        <v>1.0000000000000002</v>
      </c>
      <c r="H93">
        <f t="shared" si="99"/>
        <v>0</v>
      </c>
      <c r="I93">
        <f t="shared" si="100"/>
        <v>4.7143143996902228E+19</v>
      </c>
      <c r="J93">
        <f t="shared" si="101"/>
        <v>2.1193285600309779E+20</v>
      </c>
      <c r="K93">
        <f t="shared" si="102"/>
        <v>2.59076E+20</v>
      </c>
      <c r="L93">
        <f t="shared" si="103"/>
        <v>6043992820115670</v>
      </c>
      <c r="M93">
        <f t="shared" si="104"/>
        <v>112999.9999999998</v>
      </c>
      <c r="N93">
        <f t="shared" si="105"/>
        <v>112.9999999999998</v>
      </c>
      <c r="O93">
        <f t="shared" si="106"/>
        <v>149700.0000000002</v>
      </c>
      <c r="P93">
        <f t="shared" si="107"/>
        <v>149.70000000000022</v>
      </c>
      <c r="Q93">
        <f t="shared" si="108"/>
        <v>0.14034375000000018</v>
      </c>
      <c r="R93">
        <f t="shared" si="109"/>
        <v>2004.491</v>
      </c>
      <c r="S93">
        <f t="shared" si="110"/>
        <v>2.6632151440191052</v>
      </c>
      <c r="T93">
        <f t="shared" si="111"/>
        <v>460.48463537865575</v>
      </c>
      <c r="V93">
        <f t="shared" si="112"/>
        <v>112568506329668.94</v>
      </c>
      <c r="W93">
        <f t="shared" si="71"/>
        <v>0</v>
      </c>
      <c r="X93">
        <f t="shared" si="113"/>
        <v>5060537550066.0654</v>
      </c>
      <c r="Y93">
        <f t="shared" si="72"/>
        <v>0</v>
      </c>
      <c r="Z93">
        <f t="shared" si="73"/>
        <v>117629043879735</v>
      </c>
      <c r="AA93">
        <f t="shared" si="6"/>
        <v>2387.8022716742398</v>
      </c>
      <c r="AB93">
        <f t="shared" si="7"/>
        <v>23.878022716742404</v>
      </c>
      <c r="AC93">
        <f t="shared" si="74"/>
        <v>454.03296283613685</v>
      </c>
      <c r="AD93">
        <f t="shared" si="75"/>
        <v>99.999999999999972</v>
      </c>
      <c r="AF93" s="9">
        <f t="shared" si="44"/>
        <v>6186052472698.709</v>
      </c>
      <c r="AG93">
        <f t="shared" si="76"/>
        <v>23.877365995687402</v>
      </c>
      <c r="AH93">
        <f t="shared" si="77"/>
        <v>0</v>
      </c>
      <c r="AI93">
        <v>25</v>
      </c>
      <c r="AJ93">
        <f t="shared" si="78"/>
        <v>5.1740327120740712E-2</v>
      </c>
      <c r="AK93">
        <v>0</v>
      </c>
      <c r="AL93" s="15">
        <f t="shared" si="10"/>
        <v>0</v>
      </c>
      <c r="AM93" s="13">
        <f t="shared" si="79"/>
        <v>5062806625627.3662</v>
      </c>
      <c r="AN93" s="15">
        <f>SUM($AL$48:AL93)</f>
        <v>1123245847071.3408</v>
      </c>
      <c r="AO93" s="4">
        <f t="shared" si="11"/>
        <v>6186052472698.707</v>
      </c>
      <c r="AP93">
        <f t="shared" si="12"/>
        <v>23.88872929430708</v>
      </c>
      <c r="AQ93" s="15">
        <f t="shared" si="13"/>
        <v>23.82628208133826</v>
      </c>
      <c r="AR93">
        <f t="shared" si="80"/>
        <v>0.99738591315597092</v>
      </c>
      <c r="AT93">
        <f t="shared" si="47"/>
        <v>9965329018753.293</v>
      </c>
      <c r="AU93" s="4"/>
      <c r="AV93">
        <f t="shared" si="14"/>
        <v>2567917389660.2734</v>
      </c>
      <c r="AW93" s="5">
        <f t="shared" si="81"/>
        <v>9.9118304654243286</v>
      </c>
      <c r="AX93">
        <f t="shared" si="82"/>
        <v>36019852151.121094</v>
      </c>
      <c r="AY93" s="4">
        <f t="shared" si="83"/>
        <v>0.13903199119610113</v>
      </c>
      <c r="AZ93" s="4">
        <f t="shared" si="16"/>
        <v>3.0127111617058084E-4</v>
      </c>
      <c r="BA93" s="5">
        <v>0</v>
      </c>
      <c r="BB93" s="4">
        <f t="shared" si="17"/>
        <v>0</v>
      </c>
      <c r="BC93" s="4">
        <f t="shared" si="114"/>
        <v>36019852151.121094</v>
      </c>
      <c r="BD93" s="4">
        <f t="shared" si="84"/>
        <v>195930440.33464476</v>
      </c>
      <c r="BE93" s="4">
        <f t="shared" si="85"/>
        <v>195930440.33464476</v>
      </c>
      <c r="BF93" s="4">
        <f t="shared" si="86"/>
        <v>0</v>
      </c>
      <c r="BG93" s="4">
        <f>SUM($BB$48:BB93)</f>
        <v>12884463590.918751</v>
      </c>
      <c r="BH93" s="14">
        <f>SUM($BC$48:BC93)</f>
        <v>2555032926069.3545</v>
      </c>
      <c r="BI93" s="4">
        <f t="shared" si="87"/>
        <v>2567917389660.2734</v>
      </c>
      <c r="BJ93" s="4">
        <f t="shared" si="88"/>
        <v>13968219047.325247</v>
      </c>
      <c r="BK93" s="4">
        <f t="shared" si="89"/>
        <v>70085202.300471887</v>
      </c>
      <c r="BL93" s="4">
        <f t="shared" si="90"/>
        <v>13898133845.024775</v>
      </c>
      <c r="BM93" s="27">
        <f t="shared" si="23"/>
        <v>12.055860399635289</v>
      </c>
      <c r="BN93">
        <f t="shared" si="24"/>
        <v>0.27330514044132032</v>
      </c>
      <c r="BO93">
        <f t="shared" si="91"/>
        <v>2.266989923420051E-2</v>
      </c>
      <c r="BQ93" s="5">
        <f t="shared" si="92"/>
        <v>-4176.1662855759942</v>
      </c>
      <c r="BR93" s="5">
        <f t="shared" si="93"/>
        <v>-9867.62824527472</v>
      </c>
      <c r="BS93" s="5">
        <f t="shared" si="27"/>
        <v>-5209.6057913367931</v>
      </c>
      <c r="BU93" s="27">
        <f t="shared" si="94"/>
        <v>0.50466729523819087</v>
      </c>
      <c r="BV93" s="27">
        <f t="shared" si="95"/>
        <v>1.1470742246243459E-2</v>
      </c>
      <c r="BW93" s="27">
        <f t="shared" si="30"/>
        <v>0.50466729523819076</v>
      </c>
      <c r="BX93" s="27">
        <f t="shared" si="31"/>
        <v>1.147074224624346E-2</v>
      </c>
      <c r="BY93" s="27">
        <f t="shared" si="96"/>
        <v>2.266989923420051E-2</v>
      </c>
      <c r="BZ93" s="27">
        <f t="shared" si="97"/>
        <v>0.99738591315597092</v>
      </c>
    </row>
    <row r="94" spans="6:78">
      <c r="F94">
        <f t="shared" si="34"/>
        <v>11500000</v>
      </c>
      <c r="G94">
        <f t="shared" si="98"/>
        <v>1.0000000000000002</v>
      </c>
      <c r="H94">
        <f t="shared" si="99"/>
        <v>0</v>
      </c>
      <c r="I94">
        <f t="shared" si="100"/>
        <v>4.7143143996902228E+19</v>
      </c>
      <c r="J94">
        <f t="shared" si="101"/>
        <v>2.1193285600309779E+20</v>
      </c>
      <c r="K94">
        <f t="shared" si="102"/>
        <v>2.59076E+20</v>
      </c>
      <c r="L94">
        <f t="shared" si="103"/>
        <v>6043992820115670</v>
      </c>
      <c r="M94">
        <f t="shared" si="104"/>
        <v>112999.9999999998</v>
      </c>
      <c r="N94">
        <f t="shared" si="105"/>
        <v>112.9999999999998</v>
      </c>
      <c r="O94">
        <f t="shared" si="106"/>
        <v>149700.0000000002</v>
      </c>
      <c r="P94">
        <f t="shared" si="107"/>
        <v>149.70000000000022</v>
      </c>
      <c r="Q94">
        <f t="shared" si="108"/>
        <v>0.14034375000000018</v>
      </c>
      <c r="R94">
        <f t="shared" si="109"/>
        <v>2004.491</v>
      </c>
      <c r="S94">
        <f t="shared" si="110"/>
        <v>2.6632151440191052</v>
      </c>
      <c r="T94">
        <f t="shared" si="111"/>
        <v>460.48463537865575</v>
      </c>
      <c r="V94">
        <f t="shared" si="112"/>
        <v>112568506329668.94</v>
      </c>
      <c r="W94">
        <f t="shared" si="71"/>
        <v>0</v>
      </c>
      <c r="X94">
        <f t="shared" si="113"/>
        <v>5060537550066.0654</v>
      </c>
      <c r="Y94">
        <f t="shared" si="72"/>
        <v>0</v>
      </c>
      <c r="Z94">
        <f t="shared" si="73"/>
        <v>117629043879735</v>
      </c>
      <c r="AA94">
        <f t="shared" si="6"/>
        <v>2387.8022716742398</v>
      </c>
      <c r="AB94">
        <f t="shared" si="7"/>
        <v>23.878022716742404</v>
      </c>
      <c r="AC94">
        <f t="shared" si="74"/>
        <v>454.03296283613685</v>
      </c>
      <c r="AD94">
        <f t="shared" si="75"/>
        <v>99.999999999999972</v>
      </c>
      <c r="AF94" s="9">
        <f t="shared" si="44"/>
        <v>6186052472698.709</v>
      </c>
      <c r="AG94">
        <f t="shared" si="76"/>
        <v>23.877365995687402</v>
      </c>
      <c r="AH94">
        <f t="shared" si="77"/>
        <v>0</v>
      </c>
      <c r="AI94">
        <v>26</v>
      </c>
      <c r="AJ94">
        <f t="shared" si="78"/>
        <v>5.1740327120740712E-2</v>
      </c>
      <c r="AK94">
        <v>0</v>
      </c>
      <c r="AL94" s="15">
        <f t="shared" si="10"/>
        <v>0</v>
      </c>
      <c r="AM94" s="13">
        <f t="shared" si="79"/>
        <v>5062806625627.3662</v>
      </c>
      <c r="AN94" s="15">
        <f>SUM($AL$48:AL94)</f>
        <v>1123245847071.3408</v>
      </c>
      <c r="AO94" s="4">
        <f t="shared" si="11"/>
        <v>6186052472698.707</v>
      </c>
      <c r="AP94">
        <f t="shared" si="12"/>
        <v>23.88872929430708</v>
      </c>
      <c r="AQ94" s="15">
        <f t="shared" si="13"/>
        <v>23.82628208133826</v>
      </c>
      <c r="AR94">
        <f t="shared" si="80"/>
        <v>0.99738591315597092</v>
      </c>
      <c r="AT94">
        <f t="shared" si="47"/>
        <v>9773176529134.7285</v>
      </c>
      <c r="AU94" s="4"/>
      <c r="AV94">
        <f t="shared" si="14"/>
        <v>2603242703351.75</v>
      </c>
      <c r="AW94" s="5">
        <f t="shared" si="81"/>
        <v>10.048181627598657</v>
      </c>
      <c r="AX94">
        <f t="shared" si="82"/>
        <v>35325313691.476562</v>
      </c>
      <c r="AY94" s="4">
        <f t="shared" si="83"/>
        <v>0.13635116217432938</v>
      </c>
      <c r="AZ94" s="4">
        <f t="shared" si="16"/>
        <v>2.9546197580868755E-4</v>
      </c>
      <c r="BA94" s="5">
        <v>0</v>
      </c>
      <c r="BB94" s="4">
        <f t="shared" si="17"/>
        <v>0</v>
      </c>
      <c r="BC94" s="4">
        <f t="shared" si="114"/>
        <v>35325313691.476562</v>
      </c>
      <c r="BD94" s="4">
        <f t="shared" si="84"/>
        <v>192152489.61856267</v>
      </c>
      <c r="BE94" s="4">
        <f t="shared" si="85"/>
        <v>192152489.61856267</v>
      </c>
      <c r="BF94" s="4">
        <f t="shared" si="86"/>
        <v>0</v>
      </c>
      <c r="BG94" s="4">
        <f>SUM($BB$48:BB94)</f>
        <v>12884463590.918751</v>
      </c>
      <c r="BH94" s="14">
        <f>SUM($BC$48:BC94)</f>
        <v>2590358239760.8311</v>
      </c>
      <c r="BI94" s="4">
        <f t="shared" si="87"/>
        <v>2603242703351.75</v>
      </c>
      <c r="BJ94" s="4">
        <f t="shared" si="88"/>
        <v>14160371536.94381</v>
      </c>
      <c r="BK94" s="4">
        <f t="shared" si="89"/>
        <v>70085202.300471887</v>
      </c>
      <c r="BL94" s="4">
        <f t="shared" si="90"/>
        <v>14090286334.643337</v>
      </c>
      <c r="BM94" s="27">
        <f t="shared" si="23"/>
        <v>12.222542028702563</v>
      </c>
      <c r="BN94">
        <f t="shared" si="24"/>
        <v>0.27330514044132032</v>
      </c>
      <c r="BO94">
        <f t="shared" si="91"/>
        <v>2.2360744581569829E-2</v>
      </c>
      <c r="BQ94" s="5">
        <f t="shared" si="92"/>
        <v>-4095.647263394344</v>
      </c>
      <c r="BR94" s="5">
        <f t="shared" si="93"/>
        <v>-9867.62824527472</v>
      </c>
      <c r="BS94" s="5">
        <f t="shared" si="27"/>
        <v>-5143.707184626066</v>
      </c>
      <c r="BU94" s="27">
        <f t="shared" si="94"/>
        <v>0.51164471237134057</v>
      </c>
      <c r="BV94" s="27">
        <f t="shared" si="95"/>
        <v>1.1470742246243459E-2</v>
      </c>
      <c r="BW94" s="27">
        <f t="shared" si="30"/>
        <v>0.51164471237134057</v>
      </c>
      <c r="BX94" s="27">
        <f t="shared" si="31"/>
        <v>1.147074224624346E-2</v>
      </c>
      <c r="BY94" s="27">
        <f t="shared" si="96"/>
        <v>2.2360744581569829E-2</v>
      </c>
      <c r="BZ94" s="27">
        <f t="shared" si="97"/>
        <v>0.99738591315597092</v>
      </c>
    </row>
    <row r="95" spans="6:78">
      <c r="F95">
        <f t="shared" si="34"/>
        <v>11750000</v>
      </c>
      <c r="G95">
        <f t="shared" si="98"/>
        <v>1.0000000000000002</v>
      </c>
      <c r="H95">
        <f t="shared" si="99"/>
        <v>0</v>
      </c>
      <c r="I95">
        <f t="shared" si="100"/>
        <v>4.7143143996902228E+19</v>
      </c>
      <c r="J95">
        <f t="shared" si="101"/>
        <v>2.1193285600309779E+20</v>
      </c>
      <c r="K95">
        <f t="shared" si="102"/>
        <v>2.59076E+20</v>
      </c>
      <c r="L95">
        <f t="shared" si="103"/>
        <v>6043992820115670</v>
      </c>
      <c r="M95">
        <f t="shared" si="104"/>
        <v>112999.9999999998</v>
      </c>
      <c r="N95">
        <f t="shared" si="105"/>
        <v>112.9999999999998</v>
      </c>
      <c r="O95">
        <f t="shared" si="106"/>
        <v>149700.0000000002</v>
      </c>
      <c r="P95">
        <f t="shared" si="107"/>
        <v>149.70000000000022</v>
      </c>
      <c r="Q95">
        <f t="shared" si="108"/>
        <v>0.14034375000000018</v>
      </c>
      <c r="R95">
        <f t="shared" si="109"/>
        <v>2004.491</v>
      </c>
      <c r="S95">
        <f t="shared" si="110"/>
        <v>2.6632151440191052</v>
      </c>
      <c r="T95">
        <f t="shared" si="111"/>
        <v>460.48463537865575</v>
      </c>
      <c r="V95">
        <f t="shared" si="112"/>
        <v>112568506329668.94</v>
      </c>
      <c r="W95">
        <f t="shared" si="71"/>
        <v>0</v>
      </c>
      <c r="X95">
        <f t="shared" si="113"/>
        <v>5060537550066.0654</v>
      </c>
      <c r="Y95">
        <f t="shared" si="72"/>
        <v>0</v>
      </c>
      <c r="Z95">
        <f t="shared" si="73"/>
        <v>117629043879735</v>
      </c>
      <c r="AA95">
        <f t="shared" si="6"/>
        <v>2387.8022716742398</v>
      </c>
      <c r="AB95">
        <f t="shared" si="7"/>
        <v>23.878022716742404</v>
      </c>
      <c r="AC95">
        <f t="shared" si="74"/>
        <v>454.03296283613685</v>
      </c>
      <c r="AD95">
        <f t="shared" si="75"/>
        <v>99.999999999999972</v>
      </c>
      <c r="AF95" s="9">
        <f t="shared" si="44"/>
        <v>6186052472698.709</v>
      </c>
      <c r="AG95">
        <f t="shared" si="76"/>
        <v>23.877365995687402</v>
      </c>
      <c r="AH95">
        <f t="shared" si="77"/>
        <v>0</v>
      </c>
      <c r="AI95">
        <v>27</v>
      </c>
      <c r="AJ95">
        <f t="shared" si="78"/>
        <v>5.1740327120740712E-2</v>
      </c>
      <c r="AK95">
        <v>0</v>
      </c>
      <c r="AL95" s="15">
        <f t="shared" si="10"/>
        <v>0</v>
      </c>
      <c r="AM95" s="13">
        <f t="shared" si="79"/>
        <v>5062806625627.3662</v>
      </c>
      <c r="AN95" s="15">
        <f>SUM($AL$48:AL95)</f>
        <v>1123245847071.3408</v>
      </c>
      <c r="AO95" s="4">
        <f t="shared" si="11"/>
        <v>6186052472698.707</v>
      </c>
      <c r="AP95">
        <f t="shared" si="12"/>
        <v>23.88872929430708</v>
      </c>
      <c r="AQ95" s="15">
        <f t="shared" si="13"/>
        <v>23.82628208133826</v>
      </c>
      <c r="AR95">
        <f t="shared" si="80"/>
        <v>0.99738591315597092</v>
      </c>
      <c r="AT95">
        <f t="shared" si="47"/>
        <v>9584729143401.5586</v>
      </c>
      <c r="AU95" s="4"/>
      <c r="AV95">
        <f t="shared" si="14"/>
        <v>2637886870744.936</v>
      </c>
      <c r="AW95" s="5">
        <f t="shared" si="81"/>
        <v>10.181903652769597</v>
      </c>
      <c r="AX95">
        <f t="shared" si="82"/>
        <v>34644167393.186035</v>
      </c>
      <c r="AY95" s="4">
        <f t="shared" si="83"/>
        <v>0.1337220251709384</v>
      </c>
      <c r="AZ95" s="4">
        <f t="shared" si="16"/>
        <v>2.8976484788321776E-4</v>
      </c>
      <c r="BA95" s="5">
        <v>0</v>
      </c>
      <c r="BB95" s="4">
        <f t="shared" si="17"/>
        <v>0</v>
      </c>
      <c r="BC95" s="4">
        <f t="shared" si="114"/>
        <v>34644167393.186035</v>
      </c>
      <c r="BD95" s="4">
        <f t="shared" si="84"/>
        <v>188447385.73317033</v>
      </c>
      <c r="BE95" s="4">
        <f t="shared" si="85"/>
        <v>188447385.73317033</v>
      </c>
      <c r="BF95" s="4">
        <f t="shared" si="86"/>
        <v>0</v>
      </c>
      <c r="BG95" s="4">
        <f>SUM($BB$48:BB95)</f>
        <v>12884463590.918751</v>
      </c>
      <c r="BH95" s="14">
        <f>SUM($BC$48:BC95)</f>
        <v>2625002407154.0171</v>
      </c>
      <c r="BI95" s="4">
        <f t="shared" si="87"/>
        <v>2637886870744.936</v>
      </c>
      <c r="BJ95" s="4">
        <f t="shared" si="88"/>
        <v>14348818922.676979</v>
      </c>
      <c r="BK95" s="4">
        <f t="shared" si="89"/>
        <v>70085202.300471887</v>
      </c>
      <c r="BL95" s="4">
        <f t="shared" si="90"/>
        <v>14278733720.376507</v>
      </c>
      <c r="BM95" s="27">
        <f t="shared" si="23"/>
        <v>12.386009685613105</v>
      </c>
      <c r="BN95">
        <f t="shared" si="24"/>
        <v>0.27330514044132032</v>
      </c>
      <c r="BO95">
        <f t="shared" si="91"/>
        <v>2.2065632708068706E-2</v>
      </c>
      <c r="BQ95" s="5">
        <f t="shared" si="92"/>
        <v>-4016.6808172033861</v>
      </c>
      <c r="BR95" s="5">
        <f t="shared" si="93"/>
        <v>-9867.62824527472</v>
      </c>
      <c r="BS95" s="5">
        <f t="shared" si="27"/>
        <v>-5079.0792415650812</v>
      </c>
      <c r="BU95" s="27">
        <f t="shared" si="94"/>
        <v>0.51848759023632174</v>
      </c>
      <c r="BV95" s="27">
        <f t="shared" si="95"/>
        <v>1.1470742246243459E-2</v>
      </c>
      <c r="BW95" s="27">
        <f t="shared" si="30"/>
        <v>0.51848759023632185</v>
      </c>
      <c r="BX95" s="27">
        <f t="shared" si="31"/>
        <v>1.147074224624346E-2</v>
      </c>
      <c r="BY95" s="27">
        <f t="shared" si="96"/>
        <v>2.2065632708068706E-2</v>
      </c>
      <c r="BZ95" s="27">
        <f t="shared" si="97"/>
        <v>0.99738591315597092</v>
      </c>
    </row>
    <row r="96" spans="6:78">
      <c r="F96">
        <f t="shared" si="34"/>
        <v>12000000</v>
      </c>
      <c r="G96">
        <f t="shared" si="98"/>
        <v>1.0000000000000002</v>
      </c>
      <c r="H96">
        <f t="shared" si="99"/>
        <v>0</v>
      </c>
      <c r="I96">
        <f t="shared" si="100"/>
        <v>4.7143143996902228E+19</v>
      </c>
      <c r="J96">
        <f t="shared" si="101"/>
        <v>2.1193285600309779E+20</v>
      </c>
      <c r="K96">
        <f t="shared" si="102"/>
        <v>2.59076E+20</v>
      </c>
      <c r="L96">
        <f t="shared" si="103"/>
        <v>6043992820115670</v>
      </c>
      <c r="M96">
        <f t="shared" si="104"/>
        <v>112999.9999999998</v>
      </c>
      <c r="N96">
        <f t="shared" si="105"/>
        <v>112.9999999999998</v>
      </c>
      <c r="O96">
        <f t="shared" si="106"/>
        <v>149700.0000000002</v>
      </c>
      <c r="P96">
        <f t="shared" si="107"/>
        <v>149.70000000000022</v>
      </c>
      <c r="Q96">
        <f t="shared" si="108"/>
        <v>0.14034375000000018</v>
      </c>
      <c r="R96">
        <f t="shared" si="109"/>
        <v>2004.491</v>
      </c>
      <c r="S96">
        <f t="shared" si="110"/>
        <v>2.6632151440191052</v>
      </c>
      <c r="T96">
        <f t="shared" si="111"/>
        <v>460.48463537865575</v>
      </c>
      <c r="V96">
        <f t="shared" si="112"/>
        <v>112568506329668.94</v>
      </c>
      <c r="W96">
        <f t="shared" si="71"/>
        <v>0</v>
      </c>
      <c r="X96">
        <f t="shared" si="113"/>
        <v>5060537550066.0654</v>
      </c>
      <c r="Y96">
        <f t="shared" si="72"/>
        <v>0</v>
      </c>
      <c r="Z96">
        <f t="shared" si="73"/>
        <v>117629043879735</v>
      </c>
      <c r="AA96">
        <f t="shared" si="6"/>
        <v>2387.8022716742398</v>
      </c>
      <c r="AB96">
        <f t="shared" si="7"/>
        <v>23.878022716742404</v>
      </c>
      <c r="AC96">
        <f t="shared" si="74"/>
        <v>454.03296283613685</v>
      </c>
      <c r="AD96">
        <f t="shared" si="75"/>
        <v>99.999999999999972</v>
      </c>
      <c r="AF96" s="9">
        <f t="shared" si="44"/>
        <v>6186052472698.709</v>
      </c>
      <c r="AG96">
        <f t="shared" si="76"/>
        <v>23.877365995687402</v>
      </c>
      <c r="AH96">
        <f t="shared" si="77"/>
        <v>0</v>
      </c>
      <c r="AI96">
        <v>28</v>
      </c>
      <c r="AJ96">
        <f t="shared" si="78"/>
        <v>5.1740327120740712E-2</v>
      </c>
      <c r="AK96">
        <v>0</v>
      </c>
      <c r="AL96" s="15">
        <f t="shared" si="10"/>
        <v>0</v>
      </c>
      <c r="AM96" s="13">
        <f t="shared" si="79"/>
        <v>5062806625627.3662</v>
      </c>
      <c r="AN96" s="15">
        <f>SUM($AL$48:AL96)</f>
        <v>1123245847071.3408</v>
      </c>
      <c r="AO96" s="4">
        <f t="shared" si="11"/>
        <v>6186052472698.707</v>
      </c>
      <c r="AP96">
        <f t="shared" si="12"/>
        <v>23.88872929430708</v>
      </c>
      <c r="AQ96" s="15">
        <f t="shared" si="13"/>
        <v>23.82628208133826</v>
      </c>
      <c r="AR96">
        <f t="shared" si="80"/>
        <v>0.99738591315597092</v>
      </c>
      <c r="AT96">
        <f t="shared" si="47"/>
        <v>9399915419363.1094</v>
      </c>
      <c r="AU96" s="4"/>
      <c r="AV96">
        <f t="shared" si="14"/>
        <v>2671863025772.1646</v>
      </c>
      <c r="AW96" s="5">
        <f t="shared" si="81"/>
        <v>10.313047236224754</v>
      </c>
      <c r="AX96">
        <f t="shared" si="82"/>
        <v>33976155027.228516</v>
      </c>
      <c r="AY96" s="4">
        <f t="shared" si="83"/>
        <v>0.131143583455158</v>
      </c>
      <c r="AZ96" s="4">
        <f t="shared" si="16"/>
        <v>2.8417757255894886E-4</v>
      </c>
      <c r="BA96" s="5">
        <v>0</v>
      </c>
      <c r="BB96" s="4">
        <f t="shared" si="17"/>
        <v>0</v>
      </c>
      <c r="BC96" s="4">
        <f t="shared" si="114"/>
        <v>33976155027.228516</v>
      </c>
      <c r="BD96" s="4">
        <f t="shared" si="84"/>
        <v>184813724.03844929</v>
      </c>
      <c r="BE96" s="4">
        <f t="shared" si="85"/>
        <v>184813724.03844929</v>
      </c>
      <c r="BF96" s="4">
        <f t="shared" si="86"/>
        <v>0</v>
      </c>
      <c r="BG96" s="4">
        <f>SUM($BB$48:BB96)</f>
        <v>12884463590.918751</v>
      </c>
      <c r="BH96" s="14">
        <f>SUM($BC$48:BC96)</f>
        <v>2658978562181.2456</v>
      </c>
      <c r="BI96" s="4">
        <f t="shared" si="87"/>
        <v>2671863025772.1646</v>
      </c>
      <c r="BJ96" s="4">
        <f t="shared" si="88"/>
        <v>14533632646.715429</v>
      </c>
      <c r="BK96" s="4">
        <f t="shared" si="89"/>
        <v>70085202.300471887</v>
      </c>
      <c r="BL96" s="4">
        <f t="shared" si="90"/>
        <v>14463547444.414957</v>
      </c>
      <c r="BM96" s="27">
        <f t="shared" si="23"/>
        <v>12.546325342505552</v>
      </c>
      <c r="BN96">
        <f t="shared" si="24"/>
        <v>0.27330514044132032</v>
      </c>
      <c r="BO96">
        <f t="shared" si="91"/>
        <v>2.1783680319160302E-2</v>
      </c>
      <c r="BQ96" s="5">
        <f t="shared" si="92"/>
        <v>-3939.2370100746543</v>
      </c>
      <c r="BR96" s="5">
        <f t="shared" si="93"/>
        <v>-9867.62824527472</v>
      </c>
      <c r="BS96" s="5">
        <f t="shared" si="27"/>
        <v>-5015.6974610878624</v>
      </c>
      <c r="BU96" s="27">
        <f t="shared" si="94"/>
        <v>0.52519852303301318</v>
      </c>
      <c r="BV96" s="27">
        <f t="shared" si="95"/>
        <v>1.1470742246243459E-2</v>
      </c>
      <c r="BW96" s="27">
        <f t="shared" si="30"/>
        <v>0.52519852303301306</v>
      </c>
      <c r="BX96" s="27">
        <f t="shared" si="31"/>
        <v>1.147074224624346E-2</v>
      </c>
      <c r="BY96" s="27">
        <f t="shared" si="96"/>
        <v>2.1783680319160302E-2</v>
      </c>
      <c r="BZ96" s="27">
        <f t="shared" si="97"/>
        <v>0.99738591315597092</v>
      </c>
    </row>
    <row r="97" spans="6:78">
      <c r="F97">
        <f t="shared" si="34"/>
        <v>12250000</v>
      </c>
      <c r="G97">
        <f t="shared" si="98"/>
        <v>1.0000000000000002</v>
      </c>
      <c r="H97">
        <f t="shared" si="99"/>
        <v>0</v>
      </c>
      <c r="I97">
        <f t="shared" si="100"/>
        <v>4.7143143996902228E+19</v>
      </c>
      <c r="J97">
        <f t="shared" si="101"/>
        <v>2.1193285600309779E+20</v>
      </c>
      <c r="K97">
        <f t="shared" si="102"/>
        <v>2.59076E+20</v>
      </c>
      <c r="L97">
        <f t="shared" si="103"/>
        <v>6043992820115670</v>
      </c>
      <c r="M97">
        <f t="shared" si="104"/>
        <v>112999.9999999998</v>
      </c>
      <c r="N97">
        <f t="shared" si="105"/>
        <v>112.9999999999998</v>
      </c>
      <c r="O97">
        <f t="shared" si="106"/>
        <v>149700.0000000002</v>
      </c>
      <c r="P97">
        <f t="shared" si="107"/>
        <v>149.70000000000022</v>
      </c>
      <c r="Q97">
        <f t="shared" si="108"/>
        <v>0.14034375000000018</v>
      </c>
      <c r="R97">
        <f t="shared" si="109"/>
        <v>2004.491</v>
      </c>
      <c r="S97">
        <f t="shared" si="110"/>
        <v>2.6632151440191052</v>
      </c>
      <c r="T97">
        <f t="shared" si="111"/>
        <v>460.48463537865575</v>
      </c>
      <c r="V97">
        <f t="shared" si="112"/>
        <v>112568506329668.94</v>
      </c>
      <c r="W97">
        <f t="shared" si="71"/>
        <v>0</v>
      </c>
      <c r="X97">
        <f t="shared" si="113"/>
        <v>5060537550066.0654</v>
      </c>
      <c r="Y97">
        <f t="shared" si="72"/>
        <v>0</v>
      </c>
      <c r="Z97">
        <f t="shared" si="73"/>
        <v>117629043879735</v>
      </c>
      <c r="AA97">
        <f t="shared" si="6"/>
        <v>2387.8022716742398</v>
      </c>
      <c r="AB97">
        <f t="shared" si="7"/>
        <v>23.878022716742404</v>
      </c>
      <c r="AC97">
        <f t="shared" si="74"/>
        <v>454.03296283613685</v>
      </c>
      <c r="AD97">
        <f t="shared" si="75"/>
        <v>99.999999999999972</v>
      </c>
      <c r="AF97" s="9">
        <f t="shared" si="44"/>
        <v>6186052472698.709</v>
      </c>
      <c r="AG97">
        <f t="shared" si="76"/>
        <v>23.877365995687402</v>
      </c>
      <c r="AH97">
        <f t="shared" si="77"/>
        <v>0</v>
      </c>
      <c r="AI97">
        <v>29</v>
      </c>
      <c r="AJ97">
        <f t="shared" si="78"/>
        <v>5.1740327120740712E-2</v>
      </c>
      <c r="AK97">
        <v>0</v>
      </c>
      <c r="AL97" s="15">
        <f t="shared" si="10"/>
        <v>0</v>
      </c>
      <c r="AM97" s="13">
        <f t="shared" si="79"/>
        <v>5062806625627.3662</v>
      </c>
      <c r="AN97" s="15">
        <f>SUM($AL$48:AL97)</f>
        <v>1123245847071.3408</v>
      </c>
      <c r="AO97" s="4">
        <f t="shared" si="11"/>
        <v>6186052472698.707</v>
      </c>
      <c r="AP97">
        <f t="shared" si="12"/>
        <v>23.88872929430708</v>
      </c>
      <c r="AQ97" s="15">
        <f t="shared" si="13"/>
        <v>23.82628208133826</v>
      </c>
      <c r="AR97">
        <f t="shared" si="80"/>
        <v>0.99738591315597092</v>
      </c>
      <c r="AT97">
        <f t="shared" si="47"/>
        <v>9218665292384.3086</v>
      </c>
      <c r="AU97" s="4"/>
      <c r="AV97">
        <f t="shared" si="14"/>
        <v>2705184049115.9473</v>
      </c>
      <c r="AW97" s="5">
        <f t="shared" si="81"/>
        <v>10.441662095740043</v>
      </c>
      <c r="AX97">
        <f t="shared" si="82"/>
        <v>33321023343.782715</v>
      </c>
      <c r="AY97" s="4">
        <f t="shared" si="83"/>
        <v>0.12861485951528784</v>
      </c>
      <c r="AZ97" s="4">
        <f t="shared" si="16"/>
        <v>2.7869803164683312E-4</v>
      </c>
      <c r="BA97" s="5">
        <v>0</v>
      </c>
      <c r="BB97" s="4">
        <f t="shared" si="17"/>
        <v>0</v>
      </c>
      <c r="BC97" s="4">
        <f t="shared" si="114"/>
        <v>33321023343.782715</v>
      </c>
      <c r="BD97" s="4">
        <f t="shared" si="84"/>
        <v>181250126.97880065</v>
      </c>
      <c r="BE97" s="4">
        <f t="shared" si="85"/>
        <v>181250126.97880065</v>
      </c>
      <c r="BF97" s="4">
        <f t="shared" si="86"/>
        <v>0</v>
      </c>
      <c r="BG97" s="4">
        <f>SUM($BB$48:BB97)</f>
        <v>12884463590.918751</v>
      </c>
      <c r="BH97" s="14">
        <f>SUM($BC$48:BC97)</f>
        <v>2692299585525.0283</v>
      </c>
      <c r="BI97" s="4">
        <f t="shared" si="87"/>
        <v>2705184049115.9473</v>
      </c>
      <c r="BJ97" s="4">
        <f t="shared" si="88"/>
        <v>14714882773.694229</v>
      </c>
      <c r="BK97" s="4">
        <f t="shared" si="89"/>
        <v>70085202.300471887</v>
      </c>
      <c r="BL97" s="4">
        <f t="shared" si="90"/>
        <v>14644797571.393757</v>
      </c>
      <c r="BM97" s="27">
        <f t="shared" si="23"/>
        <v>12.703549776565438</v>
      </c>
      <c r="BN97">
        <f t="shared" si="24"/>
        <v>0.27330514044132032</v>
      </c>
      <c r="BO97">
        <f t="shared" si="91"/>
        <v>2.1514076399770817E-2</v>
      </c>
      <c r="BQ97" s="5">
        <f t="shared" si="92"/>
        <v>-3863.2864823265977</v>
      </c>
      <c r="BR97" s="5">
        <f t="shared" si="93"/>
        <v>-9867.62824527472</v>
      </c>
      <c r="BS97" s="5">
        <f t="shared" si="27"/>
        <v>-4953.5378145604855</v>
      </c>
      <c r="BU97" s="27">
        <f t="shared" si="94"/>
        <v>0.53178005493966651</v>
      </c>
      <c r="BV97" s="27">
        <f t="shared" si="95"/>
        <v>1.1470742246243459E-2</v>
      </c>
      <c r="BW97" s="27">
        <f t="shared" si="30"/>
        <v>0.53178005493966651</v>
      </c>
      <c r="BX97" s="27">
        <f t="shared" si="31"/>
        <v>1.147074224624346E-2</v>
      </c>
      <c r="BY97" s="27">
        <f t="shared" si="96"/>
        <v>2.1514076399770817E-2</v>
      </c>
      <c r="BZ97" s="27">
        <f t="shared" si="97"/>
        <v>0.99738591315597092</v>
      </c>
    </row>
    <row r="98" spans="6:78">
      <c r="F98">
        <f t="shared" si="34"/>
        <v>12500000</v>
      </c>
      <c r="G98">
        <f t="shared" si="98"/>
        <v>1.0000000000000002</v>
      </c>
      <c r="H98">
        <f t="shared" si="99"/>
        <v>0</v>
      </c>
      <c r="I98">
        <f t="shared" si="100"/>
        <v>4.7143143996902228E+19</v>
      </c>
      <c r="J98">
        <f t="shared" si="101"/>
        <v>2.1193285600309779E+20</v>
      </c>
      <c r="K98">
        <f t="shared" si="102"/>
        <v>2.59076E+20</v>
      </c>
      <c r="L98">
        <f t="shared" si="103"/>
        <v>6043992820115670</v>
      </c>
      <c r="M98">
        <f t="shared" si="104"/>
        <v>112999.9999999998</v>
      </c>
      <c r="N98">
        <f t="shared" si="105"/>
        <v>112.9999999999998</v>
      </c>
      <c r="O98">
        <f t="shared" si="106"/>
        <v>149700.0000000002</v>
      </c>
      <c r="P98">
        <f t="shared" si="107"/>
        <v>149.70000000000022</v>
      </c>
      <c r="Q98">
        <f t="shared" si="108"/>
        <v>0.14034375000000018</v>
      </c>
      <c r="R98">
        <f t="shared" si="109"/>
        <v>2004.491</v>
      </c>
      <c r="S98">
        <f t="shared" si="110"/>
        <v>2.6632151440191052</v>
      </c>
      <c r="T98">
        <f t="shared" si="111"/>
        <v>460.48463537865575</v>
      </c>
      <c r="V98">
        <f t="shared" si="112"/>
        <v>112568506329668.94</v>
      </c>
      <c r="W98">
        <f t="shared" si="71"/>
        <v>0</v>
      </c>
      <c r="X98">
        <f t="shared" si="113"/>
        <v>5060537550066.0654</v>
      </c>
      <c r="Y98">
        <f t="shared" si="72"/>
        <v>0</v>
      </c>
      <c r="Z98">
        <f t="shared" si="73"/>
        <v>117629043879735</v>
      </c>
      <c r="AA98">
        <f t="shared" si="6"/>
        <v>2387.8022716742398</v>
      </c>
      <c r="AB98">
        <f t="shared" si="7"/>
        <v>23.878022716742404</v>
      </c>
      <c r="AC98">
        <f t="shared" si="74"/>
        <v>454.03296283613685</v>
      </c>
      <c r="AD98">
        <f t="shared" si="75"/>
        <v>99.999999999999972</v>
      </c>
      <c r="AF98" s="9">
        <f t="shared" si="44"/>
        <v>6186052472698.709</v>
      </c>
      <c r="AG98">
        <f t="shared" si="76"/>
        <v>23.877365995687402</v>
      </c>
      <c r="AH98">
        <f t="shared" si="77"/>
        <v>0</v>
      </c>
      <c r="AI98">
        <v>30</v>
      </c>
      <c r="AJ98">
        <f t="shared" si="78"/>
        <v>5.1740327120740712E-2</v>
      </c>
      <c r="AK98">
        <v>0</v>
      </c>
      <c r="AL98" s="15">
        <f t="shared" si="10"/>
        <v>0</v>
      </c>
      <c r="AM98" s="13">
        <f t="shared" si="79"/>
        <v>5062806625627.3662</v>
      </c>
      <c r="AN98" s="15">
        <f>SUM($AL$48:AL98)</f>
        <v>1123245847071.3408</v>
      </c>
      <c r="AO98" s="4">
        <f t="shared" si="11"/>
        <v>6186052472698.707</v>
      </c>
      <c r="AP98">
        <f t="shared" si="12"/>
        <v>23.88872929430708</v>
      </c>
      <c r="AQ98" s="15">
        <f t="shared" si="13"/>
        <v>23.82628208133826</v>
      </c>
      <c r="AR98">
        <f t="shared" si="80"/>
        <v>0.99738591315597092</v>
      </c>
      <c r="AT98">
        <f t="shared" si="47"/>
        <v>9040910048823.5195</v>
      </c>
      <c r="AU98" s="4"/>
      <c r="AV98">
        <f t="shared" si="14"/>
        <v>2737862573092.1626</v>
      </c>
      <c r="AW98" s="5">
        <f t="shared" si="81"/>
        <v>10.567796990428148</v>
      </c>
      <c r="AX98">
        <f t="shared" si="82"/>
        <v>32678523976.215332</v>
      </c>
      <c r="AY98" s="4">
        <f t="shared" si="83"/>
        <v>0.12613489468810438</v>
      </c>
      <c r="AZ98" s="4">
        <f t="shared" si="16"/>
        <v>2.7332414780095249E-4</v>
      </c>
      <c r="BA98" s="5">
        <v>0</v>
      </c>
      <c r="BB98" s="4">
        <f t="shared" si="17"/>
        <v>0</v>
      </c>
      <c r="BC98" s="4">
        <f t="shared" si="114"/>
        <v>32678523976.215332</v>
      </c>
      <c r="BD98" s="4">
        <f t="shared" si="84"/>
        <v>177755243.56078836</v>
      </c>
      <c r="BE98" s="4">
        <f t="shared" si="85"/>
        <v>177755243.56078836</v>
      </c>
      <c r="BF98" s="4">
        <f t="shared" si="86"/>
        <v>0</v>
      </c>
      <c r="BG98" s="4">
        <f>SUM($BB$48:BB98)</f>
        <v>12884463590.918751</v>
      </c>
      <c r="BH98" s="14">
        <f>SUM($BC$48:BC98)</f>
        <v>2724978109501.2437</v>
      </c>
      <c r="BI98" s="4">
        <f t="shared" si="87"/>
        <v>2737862573092.1626</v>
      </c>
      <c r="BJ98" s="4">
        <f t="shared" si="88"/>
        <v>14892638017.255018</v>
      </c>
      <c r="BK98" s="4">
        <f t="shared" si="89"/>
        <v>70085202.300471887</v>
      </c>
      <c r="BL98" s="4">
        <f t="shared" si="90"/>
        <v>14822552814.954546</v>
      </c>
      <c r="BM98" s="27">
        <f t="shared" si="23"/>
        <v>12.857742593066424</v>
      </c>
      <c r="BN98">
        <f t="shared" si="24"/>
        <v>0.27330514044132032</v>
      </c>
      <c r="BO98">
        <f t="shared" si="91"/>
        <v>2.1256074965188752E-2</v>
      </c>
      <c r="BQ98" s="5">
        <f t="shared" si="92"/>
        <v>-3788.8004403940276</v>
      </c>
      <c r="BR98" s="5">
        <f t="shared" si="93"/>
        <v>-9867.62824527472</v>
      </c>
      <c r="BS98" s="5">
        <f t="shared" si="27"/>
        <v>-4892.5767366715909</v>
      </c>
      <c r="BU98" s="27">
        <f t="shared" si="94"/>
        <v>0.53823468107742978</v>
      </c>
      <c r="BV98" s="27">
        <f t="shared" si="95"/>
        <v>1.1470742246243459E-2</v>
      </c>
      <c r="BW98" s="27">
        <f t="shared" si="30"/>
        <v>0.53823468107742978</v>
      </c>
      <c r="BX98" s="27">
        <f t="shared" si="31"/>
        <v>1.147074224624346E-2</v>
      </c>
      <c r="BY98" s="27">
        <f t="shared" si="96"/>
        <v>2.1256074965188752E-2</v>
      </c>
      <c r="BZ98" s="27">
        <f t="shared" si="97"/>
        <v>0.99738591315597092</v>
      </c>
    </row>
    <row r="99" spans="6:78">
      <c r="F99">
        <f t="shared" si="34"/>
        <v>12750000</v>
      </c>
      <c r="G99">
        <f t="shared" si="98"/>
        <v>1.0000000000000002</v>
      </c>
      <c r="H99">
        <f t="shared" si="99"/>
        <v>0</v>
      </c>
      <c r="I99">
        <f t="shared" si="100"/>
        <v>4.7143143996902228E+19</v>
      </c>
      <c r="J99">
        <f t="shared" si="101"/>
        <v>2.1193285600309779E+20</v>
      </c>
      <c r="K99">
        <f t="shared" si="102"/>
        <v>2.59076E+20</v>
      </c>
      <c r="L99">
        <f t="shared" si="103"/>
        <v>6043992820115670</v>
      </c>
      <c r="M99">
        <f t="shared" si="104"/>
        <v>112999.9999999998</v>
      </c>
      <c r="N99">
        <f t="shared" si="105"/>
        <v>112.9999999999998</v>
      </c>
      <c r="O99">
        <f t="shared" si="106"/>
        <v>149700.0000000002</v>
      </c>
      <c r="P99">
        <f t="shared" si="107"/>
        <v>149.70000000000022</v>
      </c>
      <c r="Q99">
        <f t="shared" si="108"/>
        <v>0.14034375000000018</v>
      </c>
      <c r="R99">
        <f t="shared" si="109"/>
        <v>2004.491</v>
      </c>
      <c r="S99">
        <f t="shared" si="110"/>
        <v>2.6632151440191052</v>
      </c>
      <c r="T99">
        <f t="shared" si="111"/>
        <v>460.48463537865575</v>
      </c>
      <c r="V99">
        <f t="shared" si="112"/>
        <v>112568506329668.94</v>
      </c>
      <c r="W99">
        <f t="shared" si="71"/>
        <v>0</v>
      </c>
      <c r="X99">
        <f t="shared" si="113"/>
        <v>5060537550066.0654</v>
      </c>
      <c r="Y99">
        <f t="shared" si="72"/>
        <v>0</v>
      </c>
      <c r="Z99">
        <f t="shared" si="73"/>
        <v>117629043879735</v>
      </c>
      <c r="AA99">
        <f t="shared" si="6"/>
        <v>2387.8022716742398</v>
      </c>
      <c r="AB99">
        <f t="shared" si="7"/>
        <v>23.878022716742404</v>
      </c>
      <c r="AC99">
        <f t="shared" si="74"/>
        <v>454.03296283613685</v>
      </c>
      <c r="AD99">
        <f t="shared" si="75"/>
        <v>99.999999999999972</v>
      </c>
      <c r="AF99" s="9">
        <f t="shared" si="44"/>
        <v>6186052472698.709</v>
      </c>
      <c r="AG99">
        <f t="shared" si="76"/>
        <v>23.877365995687402</v>
      </c>
      <c r="AH99">
        <f t="shared" si="77"/>
        <v>0</v>
      </c>
      <c r="AI99">
        <v>31</v>
      </c>
      <c r="AJ99">
        <f t="shared" si="78"/>
        <v>5.1740327120740712E-2</v>
      </c>
      <c r="AK99">
        <v>0</v>
      </c>
      <c r="AL99" s="15">
        <f t="shared" si="10"/>
        <v>0</v>
      </c>
      <c r="AM99" s="13">
        <f t="shared" si="79"/>
        <v>5062806625627.3662</v>
      </c>
      <c r="AN99" s="15">
        <f>SUM($AL$48:AL99)</f>
        <v>1123245847071.3408</v>
      </c>
      <c r="AO99" s="4">
        <f t="shared" si="11"/>
        <v>6186052472698.707</v>
      </c>
      <c r="AP99">
        <f t="shared" si="12"/>
        <v>23.88872929430708</v>
      </c>
      <c r="AQ99" s="15">
        <f t="shared" si="13"/>
        <v>23.82628208133826</v>
      </c>
      <c r="AR99">
        <f t="shared" si="80"/>
        <v>0.99738591315597092</v>
      </c>
      <c r="AT99">
        <f t="shared" si="47"/>
        <v>8866582299982.541</v>
      </c>
      <c r="AU99" s="4"/>
      <c r="AV99">
        <f t="shared" si="14"/>
        <v>2769910986439.0884</v>
      </c>
      <c r="AW99" s="5">
        <f t="shared" si="81"/>
        <v>10.69149973922358</v>
      </c>
      <c r="AX99">
        <f t="shared" si="82"/>
        <v>32048413346.925781</v>
      </c>
      <c r="AY99" s="4">
        <f t="shared" si="83"/>
        <v>0.12370274879543371</v>
      </c>
      <c r="AZ99" s="4">
        <f t="shared" si="16"/>
        <v>2.6805388373100128E-4</v>
      </c>
      <c r="BA99" s="5">
        <v>0</v>
      </c>
      <c r="BB99" s="4">
        <f t="shared" si="17"/>
        <v>0</v>
      </c>
      <c r="BC99" s="4">
        <f t="shared" si="114"/>
        <v>32048413346.925781</v>
      </c>
      <c r="BD99" s="4">
        <f t="shared" si="84"/>
        <v>174327748.84098008</v>
      </c>
      <c r="BE99" s="4">
        <f t="shared" si="85"/>
        <v>174327748.84098008</v>
      </c>
      <c r="BF99" s="4">
        <f t="shared" si="86"/>
        <v>0</v>
      </c>
      <c r="BG99" s="4">
        <f>SUM($BB$48:BB99)</f>
        <v>12884463590.918751</v>
      </c>
      <c r="BH99" s="14">
        <f>SUM($BC$48:BC99)</f>
        <v>2757026522848.1694</v>
      </c>
      <c r="BI99" s="4">
        <f t="shared" si="87"/>
        <v>2769910986439.0884</v>
      </c>
      <c r="BJ99" s="4">
        <f t="shared" si="88"/>
        <v>15066965766.095999</v>
      </c>
      <c r="BK99" s="4">
        <f t="shared" si="89"/>
        <v>70085202.300471887</v>
      </c>
      <c r="BL99" s="4">
        <f t="shared" si="90"/>
        <v>14996880563.795525</v>
      </c>
      <c r="BM99" s="27">
        <f t="shared" si="23"/>
        <v>13.008962247967206</v>
      </c>
      <c r="BN99">
        <f t="shared" si="24"/>
        <v>0.27330514044132032</v>
      </c>
      <c r="BO99">
        <f t="shared" si="91"/>
        <v>2.1008988667334111E-2</v>
      </c>
      <c r="BQ99" s="5">
        <f t="shared" si="92"/>
        <v>-3715.7506459122192</v>
      </c>
      <c r="BR99" s="5">
        <f t="shared" si="93"/>
        <v>-9867.62824527472</v>
      </c>
      <c r="BS99" s="5">
        <f t="shared" si="27"/>
        <v>-4832.791116498558</v>
      </c>
      <c r="BU99" s="27">
        <f t="shared" si="94"/>
        <v>0.54456484845627062</v>
      </c>
      <c r="BV99" s="27">
        <f t="shared" si="95"/>
        <v>1.1470742246243459E-2</v>
      </c>
      <c r="BW99" s="27">
        <f t="shared" si="30"/>
        <v>0.54456484845627062</v>
      </c>
      <c r="BX99" s="27">
        <f t="shared" si="31"/>
        <v>1.147074224624346E-2</v>
      </c>
      <c r="BY99" s="27">
        <f t="shared" si="96"/>
        <v>2.1008988667334111E-2</v>
      </c>
      <c r="BZ99" s="27">
        <f t="shared" si="97"/>
        <v>0.99738591315597092</v>
      </c>
    </row>
    <row r="100" spans="6:78">
      <c r="F100">
        <f t="shared" si="34"/>
        <v>13000000</v>
      </c>
      <c r="G100">
        <f t="shared" si="98"/>
        <v>1.0000000000000002</v>
      </c>
      <c r="H100">
        <f t="shared" si="99"/>
        <v>0</v>
      </c>
      <c r="I100">
        <f t="shared" si="100"/>
        <v>4.7143143996902228E+19</v>
      </c>
      <c r="J100">
        <f t="shared" si="101"/>
        <v>2.1193285600309779E+20</v>
      </c>
      <c r="K100">
        <f t="shared" si="102"/>
        <v>2.59076E+20</v>
      </c>
      <c r="L100">
        <f t="shared" si="103"/>
        <v>6043992820115670</v>
      </c>
      <c r="M100">
        <f t="shared" si="104"/>
        <v>112999.9999999998</v>
      </c>
      <c r="N100">
        <f t="shared" si="105"/>
        <v>112.9999999999998</v>
      </c>
      <c r="O100">
        <f t="shared" si="106"/>
        <v>149700.0000000002</v>
      </c>
      <c r="P100">
        <f t="shared" si="107"/>
        <v>149.70000000000022</v>
      </c>
      <c r="Q100">
        <f t="shared" si="108"/>
        <v>0.14034375000000018</v>
      </c>
      <c r="R100">
        <f t="shared" si="109"/>
        <v>2004.491</v>
      </c>
      <c r="S100">
        <f t="shared" si="110"/>
        <v>2.6632151440191052</v>
      </c>
      <c r="T100">
        <f t="shared" si="111"/>
        <v>460.48463537865575</v>
      </c>
      <c r="V100">
        <f t="shared" si="112"/>
        <v>112568506329668.94</v>
      </c>
      <c r="W100">
        <f t="shared" si="71"/>
        <v>0</v>
      </c>
      <c r="X100">
        <f t="shared" si="113"/>
        <v>5060537550066.0654</v>
      </c>
      <c r="Y100">
        <f t="shared" si="72"/>
        <v>0</v>
      </c>
      <c r="Z100">
        <f t="shared" si="73"/>
        <v>117629043879735</v>
      </c>
      <c r="AA100">
        <f t="shared" si="6"/>
        <v>2387.8022716742398</v>
      </c>
      <c r="AB100">
        <f t="shared" si="7"/>
        <v>23.878022716742404</v>
      </c>
      <c r="AC100">
        <f t="shared" si="74"/>
        <v>454.03296283613685</v>
      </c>
      <c r="AD100">
        <f t="shared" si="75"/>
        <v>99.999999999999972</v>
      </c>
      <c r="AF100" s="9">
        <f t="shared" si="44"/>
        <v>6186052472698.709</v>
      </c>
      <c r="AG100">
        <f t="shared" si="76"/>
        <v>23.877365995687402</v>
      </c>
      <c r="AH100">
        <f t="shared" si="77"/>
        <v>0</v>
      </c>
      <c r="AI100">
        <v>32</v>
      </c>
      <c r="AJ100">
        <f t="shared" si="78"/>
        <v>5.1740327120740712E-2</v>
      </c>
      <c r="AK100">
        <v>0</v>
      </c>
      <c r="AL100" s="15">
        <f t="shared" si="10"/>
        <v>0</v>
      </c>
      <c r="AM100" s="13">
        <f t="shared" si="79"/>
        <v>5062806625627.3662</v>
      </c>
      <c r="AN100" s="15">
        <f>SUM($AL$48:AL100)</f>
        <v>1123245847071.3408</v>
      </c>
      <c r="AO100" s="4">
        <f t="shared" si="11"/>
        <v>6186052472698.707</v>
      </c>
      <c r="AP100">
        <f t="shared" si="12"/>
        <v>23.88872929430708</v>
      </c>
      <c r="AQ100" s="15">
        <f t="shared" si="13"/>
        <v>23.82628208133826</v>
      </c>
      <c r="AR100">
        <f t="shared" si="80"/>
        <v>0.99738591315597092</v>
      </c>
      <c r="AT100">
        <f t="shared" si="47"/>
        <v>8695615956558.9209</v>
      </c>
      <c r="AU100" s="4"/>
      <c r="AV100">
        <f t="shared" si="14"/>
        <v>2801341439014.0864</v>
      </c>
      <c r="AW100" s="5">
        <f t="shared" si="81"/>
        <v>10.812817239011281</v>
      </c>
      <c r="AX100">
        <f t="shared" si="82"/>
        <v>31430452574.998047</v>
      </c>
      <c r="AY100" s="4">
        <f t="shared" si="83"/>
        <v>0.12131749978769955</v>
      </c>
      <c r="AZ100" s="4">
        <f t="shared" si="16"/>
        <v>2.6288524142988322E-4</v>
      </c>
      <c r="BA100" s="5">
        <v>0</v>
      </c>
      <c r="BB100" s="4">
        <f t="shared" si="17"/>
        <v>0</v>
      </c>
      <c r="BC100" s="4">
        <f t="shared" si="114"/>
        <v>31430452574.998047</v>
      </c>
      <c r="BD100" s="4">
        <f t="shared" si="84"/>
        <v>170966343.42361861</v>
      </c>
      <c r="BE100" s="4">
        <f t="shared" si="85"/>
        <v>170966343.42361861</v>
      </c>
      <c r="BF100" s="4">
        <f t="shared" si="86"/>
        <v>0</v>
      </c>
      <c r="BG100" s="4">
        <f>SUM($BB$48:BB100)</f>
        <v>12884463590.918751</v>
      </c>
      <c r="BH100" s="14">
        <f>SUM($BC$48:BC100)</f>
        <v>2788456975423.1675</v>
      </c>
      <c r="BI100" s="4">
        <f t="shared" si="87"/>
        <v>2801341439014.0864</v>
      </c>
      <c r="BJ100" s="4">
        <f t="shared" si="88"/>
        <v>15237932109.519617</v>
      </c>
      <c r="BK100" s="4">
        <f t="shared" si="89"/>
        <v>70085202.300471887</v>
      </c>
      <c r="BL100" s="4">
        <f t="shared" si="90"/>
        <v>15167846907.219145</v>
      </c>
      <c r="BM100" s="27">
        <f t="shared" si="23"/>
        <v>13.157266070072726</v>
      </c>
      <c r="BN100">
        <f t="shared" si="24"/>
        <v>0.27330514044132032</v>
      </c>
      <c r="BO100">
        <f t="shared" si="91"/>
        <v>2.0772183140916722E-2</v>
      </c>
      <c r="BQ100" s="5">
        <f t="shared" si="92"/>
        <v>-3644.1094050114707</v>
      </c>
      <c r="BR100" s="5">
        <f t="shared" si="93"/>
        <v>-9867.62824527472</v>
      </c>
      <c r="BS100" s="5">
        <f t="shared" si="27"/>
        <v>-4774.1582887459281</v>
      </c>
      <c r="BU100" s="27">
        <f t="shared" si="94"/>
        <v>0.55077295690266093</v>
      </c>
      <c r="BV100" s="27">
        <f t="shared" si="95"/>
        <v>1.1470742246243459E-2</v>
      </c>
      <c r="BW100" s="27">
        <f t="shared" si="30"/>
        <v>0.55077295690266093</v>
      </c>
      <c r="BX100" s="27">
        <f t="shared" si="31"/>
        <v>1.147074224624346E-2</v>
      </c>
      <c r="BY100" s="27">
        <f t="shared" si="96"/>
        <v>2.0772183140916722E-2</v>
      </c>
      <c r="BZ100" s="27">
        <f t="shared" si="97"/>
        <v>0.99738591315597092</v>
      </c>
    </row>
    <row r="101" spans="6:78">
      <c r="F101">
        <f t="shared" si="34"/>
        <v>13250000</v>
      </c>
      <c r="G101">
        <f t="shared" si="98"/>
        <v>1.0000000000000002</v>
      </c>
      <c r="H101">
        <f t="shared" si="99"/>
        <v>0</v>
      </c>
      <c r="I101">
        <f t="shared" si="100"/>
        <v>4.7143143996902228E+19</v>
      </c>
      <c r="J101">
        <f t="shared" si="101"/>
        <v>2.1193285600309779E+20</v>
      </c>
      <c r="K101">
        <f t="shared" si="102"/>
        <v>2.59076E+20</v>
      </c>
      <c r="L101">
        <f t="shared" si="103"/>
        <v>6043992820115670</v>
      </c>
      <c r="M101">
        <f t="shared" si="104"/>
        <v>112999.9999999998</v>
      </c>
      <c r="N101">
        <f t="shared" si="105"/>
        <v>112.9999999999998</v>
      </c>
      <c r="O101">
        <f t="shared" si="106"/>
        <v>149700.0000000002</v>
      </c>
      <c r="P101">
        <f t="shared" si="107"/>
        <v>149.70000000000022</v>
      </c>
      <c r="Q101">
        <f t="shared" si="108"/>
        <v>0.14034375000000018</v>
      </c>
      <c r="R101">
        <f t="shared" si="109"/>
        <v>2004.491</v>
      </c>
      <c r="S101">
        <f t="shared" si="110"/>
        <v>2.6632151440191052</v>
      </c>
      <c r="T101">
        <f t="shared" si="111"/>
        <v>460.48463537865575</v>
      </c>
      <c r="V101">
        <f t="shared" si="112"/>
        <v>112568506329668.94</v>
      </c>
      <c r="W101">
        <f t="shared" si="71"/>
        <v>0</v>
      </c>
      <c r="X101">
        <f t="shared" si="113"/>
        <v>5060537550066.0654</v>
      </c>
      <c r="Y101">
        <f t="shared" si="72"/>
        <v>0</v>
      </c>
      <c r="Z101">
        <f t="shared" si="73"/>
        <v>117629043879735</v>
      </c>
      <c r="AA101">
        <f t="shared" si="6"/>
        <v>2387.8022716742398</v>
      </c>
      <c r="AB101">
        <f t="shared" si="7"/>
        <v>23.878022716742404</v>
      </c>
      <c r="AC101">
        <f t="shared" si="74"/>
        <v>454.03296283613685</v>
      </c>
      <c r="AD101">
        <f t="shared" si="75"/>
        <v>99.999999999999972</v>
      </c>
      <c r="AF101" s="9">
        <f t="shared" si="44"/>
        <v>6186052472698.709</v>
      </c>
      <c r="AG101">
        <f t="shared" si="76"/>
        <v>23.877365995687402</v>
      </c>
      <c r="AH101">
        <f t="shared" si="77"/>
        <v>0</v>
      </c>
      <c r="AI101">
        <v>33</v>
      </c>
      <c r="AJ101">
        <f t="shared" si="78"/>
        <v>5.1740327120740712E-2</v>
      </c>
      <c r="AK101">
        <v>0</v>
      </c>
      <c r="AL101" s="15">
        <f t="shared" si="10"/>
        <v>0</v>
      </c>
      <c r="AM101" s="13">
        <f t="shared" si="79"/>
        <v>5062806625627.3662</v>
      </c>
      <c r="AN101" s="15">
        <f>SUM($AL$48:AL101)</f>
        <v>1123245847071.3408</v>
      </c>
      <c r="AO101" s="4">
        <f t="shared" si="11"/>
        <v>6186052472698.707</v>
      </c>
      <c r="AP101">
        <f t="shared" si="12"/>
        <v>23.88872929430708</v>
      </c>
      <c r="AQ101" s="15">
        <f t="shared" si="13"/>
        <v>23.82628208133826</v>
      </c>
      <c r="AR101">
        <f t="shared" si="80"/>
        <v>0.99738591315597092</v>
      </c>
      <c r="AT101">
        <f t="shared" si="47"/>
        <v>8527946203590.8701</v>
      </c>
      <c r="AU101" s="4"/>
      <c r="AV101">
        <f t="shared" si="14"/>
        <v>2832165846399.7329</v>
      </c>
      <c r="AW101" s="5">
        <f t="shared" ref="AW101:AW132" si="115">(AV101/$B$21)*10^9</f>
        <v>10.931795482405676</v>
      </c>
      <c r="AX101">
        <f t="shared" si="82"/>
        <v>30824407385.646484</v>
      </c>
      <c r="AY101" s="4">
        <f t="shared" ref="AY101:AY132" si="116">(AX101/$B$21)*10^9</f>
        <v>0.11897824339439581</v>
      </c>
      <c r="AZ101" s="4">
        <f t="shared" si="16"/>
        <v>2.578162614163139E-4</v>
      </c>
      <c r="BA101" s="5">
        <v>0</v>
      </c>
      <c r="BB101" s="4">
        <f t="shared" si="17"/>
        <v>0</v>
      </c>
      <c r="BC101" s="4">
        <f t="shared" si="114"/>
        <v>30824407385.646484</v>
      </c>
      <c r="BD101" s="4">
        <f t="shared" si="84"/>
        <v>167669752.96805093</v>
      </c>
      <c r="BE101" s="4">
        <f t="shared" si="85"/>
        <v>167669752.96805093</v>
      </c>
      <c r="BF101" s="4">
        <f t="shared" si="86"/>
        <v>0</v>
      </c>
      <c r="BG101" s="4">
        <f>SUM($BB$48:BB101)</f>
        <v>12884463590.918751</v>
      </c>
      <c r="BH101" s="14">
        <f>SUM($BC$48:BC101)</f>
        <v>2819281382808.814</v>
      </c>
      <c r="BI101" s="4">
        <f t="shared" si="87"/>
        <v>2832165846399.7329</v>
      </c>
      <c r="BJ101" s="4">
        <f t="shared" si="88"/>
        <v>15405601862.487667</v>
      </c>
      <c r="BK101" s="4">
        <f t="shared" si="89"/>
        <v>70085202.300471887</v>
      </c>
      <c r="BL101" s="4">
        <f t="shared" si="90"/>
        <v>15335516660.187195</v>
      </c>
      <c r="BM101" s="27">
        <f t="shared" si="23"/>
        <v>13.302710282768071</v>
      </c>
      <c r="BN101">
        <f t="shared" si="24"/>
        <v>0.27330514044132032</v>
      </c>
      <c r="BO101">
        <f t="shared" si="91"/>
        <v>2.0545071991483685E-2</v>
      </c>
      <c r="BQ101" s="5">
        <f t="shared" si="92"/>
        <v>-3573.8495578180982</v>
      </c>
      <c r="BR101" s="5">
        <f t="shared" si="93"/>
        <v>-9867.62824527472</v>
      </c>
      <c r="BS101" s="5">
        <f t="shared" si="27"/>
        <v>-4716.656025152779</v>
      </c>
      <c r="BU101" s="27">
        <f t="shared" si="94"/>
        <v>0.55686135996937425</v>
      </c>
      <c r="BV101" s="27">
        <f t="shared" si="95"/>
        <v>1.1470742246243459E-2</v>
      </c>
      <c r="BW101" s="27">
        <f t="shared" si="30"/>
        <v>0.55686135996937425</v>
      </c>
      <c r="BX101" s="27">
        <f t="shared" si="31"/>
        <v>1.147074224624346E-2</v>
      </c>
      <c r="BY101" s="27">
        <f t="shared" si="96"/>
        <v>2.0545071991483685E-2</v>
      </c>
      <c r="BZ101" s="27">
        <f t="shared" si="97"/>
        <v>0.99738591315597092</v>
      </c>
    </row>
    <row r="102" spans="6:78">
      <c r="F102">
        <f t="shared" si="34"/>
        <v>13500000</v>
      </c>
      <c r="G102">
        <f t="shared" si="98"/>
        <v>1.0000000000000002</v>
      </c>
      <c r="H102">
        <f t="shared" si="99"/>
        <v>0</v>
      </c>
      <c r="I102">
        <f t="shared" si="100"/>
        <v>4.7143143996902228E+19</v>
      </c>
      <c r="J102">
        <f t="shared" si="101"/>
        <v>2.1193285600309779E+20</v>
      </c>
      <c r="K102">
        <f t="shared" si="102"/>
        <v>2.59076E+20</v>
      </c>
      <c r="L102">
        <f t="shared" si="103"/>
        <v>6043992820115670</v>
      </c>
      <c r="M102">
        <f t="shared" si="104"/>
        <v>112999.9999999998</v>
      </c>
      <c r="N102">
        <f t="shared" si="105"/>
        <v>112.9999999999998</v>
      </c>
      <c r="O102">
        <f t="shared" si="106"/>
        <v>149700.0000000002</v>
      </c>
      <c r="P102">
        <f t="shared" si="107"/>
        <v>149.70000000000022</v>
      </c>
      <c r="Q102">
        <f t="shared" si="108"/>
        <v>0.14034375000000018</v>
      </c>
      <c r="R102">
        <f t="shared" si="109"/>
        <v>2004.491</v>
      </c>
      <c r="S102">
        <f t="shared" si="110"/>
        <v>2.6632151440191052</v>
      </c>
      <c r="T102">
        <f t="shared" si="111"/>
        <v>460.48463537865575</v>
      </c>
      <c r="V102">
        <f t="shared" si="112"/>
        <v>112568506329668.94</v>
      </c>
      <c r="W102">
        <f t="shared" si="71"/>
        <v>0</v>
      </c>
      <c r="X102">
        <f t="shared" si="113"/>
        <v>5060537550066.0654</v>
      </c>
      <c r="Y102">
        <f t="shared" si="72"/>
        <v>0</v>
      </c>
      <c r="Z102">
        <f t="shared" si="73"/>
        <v>117629043879735</v>
      </c>
      <c r="AA102">
        <f t="shared" si="6"/>
        <v>2387.8022716742398</v>
      </c>
      <c r="AB102">
        <f t="shared" si="7"/>
        <v>23.878022716742404</v>
      </c>
      <c r="AC102">
        <f t="shared" si="74"/>
        <v>454.03296283613685</v>
      </c>
      <c r="AD102">
        <f t="shared" si="75"/>
        <v>99.999999999999972</v>
      </c>
      <c r="AF102" s="9">
        <f t="shared" si="44"/>
        <v>6186052472698.709</v>
      </c>
      <c r="AG102">
        <f t="shared" si="76"/>
        <v>23.877365995687402</v>
      </c>
      <c r="AH102">
        <f t="shared" si="77"/>
        <v>0</v>
      </c>
      <c r="AI102">
        <v>34</v>
      </c>
      <c r="AJ102">
        <f t="shared" si="78"/>
        <v>5.1740327120740712E-2</v>
      </c>
      <c r="AK102">
        <v>0</v>
      </c>
      <c r="AL102" s="15">
        <f t="shared" si="10"/>
        <v>0</v>
      </c>
      <c r="AM102" s="13">
        <f t="shared" si="79"/>
        <v>5062806625627.3662</v>
      </c>
      <c r="AN102" s="15">
        <f>SUM($AL$48:AL102)</f>
        <v>1123245847071.3408</v>
      </c>
      <c r="AO102" s="4">
        <f t="shared" si="11"/>
        <v>6186052472698.707</v>
      </c>
      <c r="AP102">
        <f t="shared" si="12"/>
        <v>23.88872929430708</v>
      </c>
      <c r="AQ102" s="15">
        <f t="shared" si="13"/>
        <v>23.82628208133826</v>
      </c>
      <c r="AR102">
        <f t="shared" si="80"/>
        <v>0.99738591315597092</v>
      </c>
      <c r="AT102">
        <f t="shared" si="47"/>
        <v>8363509475885.2979</v>
      </c>
      <c r="AU102" s="4"/>
      <c r="AV102">
        <f t="shared" si="14"/>
        <v>2862395894421.1255</v>
      </c>
      <c r="AW102" s="5">
        <f t="shared" si="115"/>
        <v>11.048479575186915</v>
      </c>
      <c r="AX102">
        <f t="shared" si="82"/>
        <v>30230048021.392578</v>
      </c>
      <c r="AY102" s="4">
        <f t="shared" si="116"/>
        <v>0.11668409278124017</v>
      </c>
      <c r="AZ102" s="4">
        <f t="shared" si="16"/>
        <v>2.5284502199190002E-4</v>
      </c>
      <c r="BA102" s="5">
        <v>0</v>
      </c>
      <c r="BB102" s="4">
        <f t="shared" si="17"/>
        <v>0</v>
      </c>
      <c r="BC102" s="4">
        <f t="shared" si="114"/>
        <v>30230048021.392578</v>
      </c>
      <c r="BD102" s="4">
        <f t="shared" si="84"/>
        <v>164436727.7055732</v>
      </c>
      <c r="BE102" s="4">
        <f t="shared" si="85"/>
        <v>164436727.7055732</v>
      </c>
      <c r="BF102" s="4">
        <f t="shared" si="86"/>
        <v>0</v>
      </c>
      <c r="BG102" s="4">
        <f>SUM($BB$48:BB102)</f>
        <v>12884463590.918751</v>
      </c>
      <c r="BH102" s="14">
        <f>SUM($BC$48:BC102)</f>
        <v>2849511430830.2065</v>
      </c>
      <c r="BI102" s="4">
        <f t="shared" si="87"/>
        <v>2862395894421.1255</v>
      </c>
      <c r="BJ102" s="4">
        <f t="shared" si="88"/>
        <v>15570038590.193241</v>
      </c>
      <c r="BK102" s="4">
        <f t="shared" si="89"/>
        <v>70085202.300471887</v>
      </c>
      <c r="BL102" s="4">
        <f t="shared" si="90"/>
        <v>15499953387.892769</v>
      </c>
      <c r="BM102" s="27">
        <f t="shared" si="23"/>
        <v>13.445350025333287</v>
      </c>
      <c r="BN102">
        <f t="shared" si="24"/>
        <v>0.27330514044132032</v>
      </c>
      <c r="BO102">
        <f t="shared" si="91"/>
        <v>2.0327112341915067E-2</v>
      </c>
      <c r="BQ102" s="5">
        <f t="shared" si="92"/>
        <v>-3504.9444681578711</v>
      </c>
      <c r="BR102" s="5">
        <f t="shared" si="93"/>
        <v>-9867.62824527472</v>
      </c>
      <c r="BS102" s="5">
        <f t="shared" si="27"/>
        <v>-4660.2625260657824</v>
      </c>
      <c r="BU102" s="27">
        <f t="shared" si="94"/>
        <v>0.56283236582773977</v>
      </c>
      <c r="BV102" s="27">
        <f t="shared" si="95"/>
        <v>1.1470742246243459E-2</v>
      </c>
      <c r="BW102" s="27">
        <f t="shared" si="30"/>
        <v>0.56283236582773977</v>
      </c>
      <c r="BX102" s="27">
        <f t="shared" si="31"/>
        <v>1.147074224624346E-2</v>
      </c>
      <c r="BY102" s="27">
        <f t="shared" si="96"/>
        <v>2.0327112341915067E-2</v>
      </c>
      <c r="BZ102" s="27">
        <f t="shared" si="97"/>
        <v>0.99738591315597092</v>
      </c>
    </row>
    <row r="103" spans="6:78">
      <c r="F103">
        <f t="shared" si="34"/>
        <v>13750000</v>
      </c>
      <c r="G103">
        <f t="shared" si="98"/>
        <v>1.0000000000000002</v>
      </c>
      <c r="H103">
        <f t="shared" si="99"/>
        <v>0</v>
      </c>
      <c r="I103">
        <f t="shared" si="100"/>
        <v>4.7143143996902228E+19</v>
      </c>
      <c r="J103">
        <f t="shared" si="101"/>
        <v>2.1193285600309779E+20</v>
      </c>
      <c r="K103">
        <f t="shared" si="102"/>
        <v>2.59076E+20</v>
      </c>
      <c r="L103">
        <f t="shared" si="103"/>
        <v>6043992820115670</v>
      </c>
      <c r="M103">
        <f t="shared" si="104"/>
        <v>112999.9999999998</v>
      </c>
      <c r="N103">
        <f t="shared" si="105"/>
        <v>112.9999999999998</v>
      </c>
      <c r="O103">
        <f t="shared" si="106"/>
        <v>149700.0000000002</v>
      </c>
      <c r="P103">
        <f t="shared" si="107"/>
        <v>149.70000000000022</v>
      </c>
      <c r="Q103">
        <f t="shared" si="108"/>
        <v>0.14034375000000018</v>
      </c>
      <c r="R103">
        <f t="shared" si="109"/>
        <v>2004.491</v>
      </c>
      <c r="S103">
        <f t="shared" si="110"/>
        <v>2.6632151440191052</v>
      </c>
      <c r="T103">
        <f t="shared" si="111"/>
        <v>460.48463537865575</v>
      </c>
      <c r="V103">
        <f t="shared" si="112"/>
        <v>112568506329668.94</v>
      </c>
      <c r="W103">
        <f t="shared" si="71"/>
        <v>0</v>
      </c>
      <c r="X103">
        <f t="shared" si="113"/>
        <v>5060537550066.0654</v>
      </c>
      <c r="Y103">
        <f t="shared" si="72"/>
        <v>0</v>
      </c>
      <c r="Z103">
        <f t="shared" si="73"/>
        <v>117629043879735</v>
      </c>
      <c r="AA103">
        <f t="shared" si="6"/>
        <v>2387.8022716742398</v>
      </c>
      <c r="AB103">
        <f t="shared" si="7"/>
        <v>23.878022716742404</v>
      </c>
      <c r="AC103">
        <f t="shared" si="74"/>
        <v>454.03296283613685</v>
      </c>
      <c r="AD103">
        <f t="shared" si="75"/>
        <v>99.999999999999972</v>
      </c>
      <c r="AF103" s="9">
        <f t="shared" si="44"/>
        <v>6186052472698.709</v>
      </c>
      <c r="AG103">
        <f t="shared" si="76"/>
        <v>23.877365995687402</v>
      </c>
      <c r="AH103">
        <f t="shared" si="77"/>
        <v>0</v>
      </c>
      <c r="AI103">
        <v>35</v>
      </c>
      <c r="AJ103">
        <f t="shared" si="78"/>
        <v>5.1740327120740712E-2</v>
      </c>
      <c r="AK103">
        <v>0</v>
      </c>
      <c r="AL103" s="15">
        <f t="shared" si="10"/>
        <v>0</v>
      </c>
      <c r="AM103" s="13">
        <f t="shared" si="79"/>
        <v>5062806625627.3662</v>
      </c>
      <c r="AN103" s="15">
        <f>SUM($AL$48:AL103)</f>
        <v>1123245847071.3408</v>
      </c>
      <c r="AO103" s="4">
        <f t="shared" si="11"/>
        <v>6186052472698.707</v>
      </c>
      <c r="AP103">
        <f t="shared" si="12"/>
        <v>23.88872929430708</v>
      </c>
      <c r="AQ103" s="15">
        <f t="shared" si="13"/>
        <v>23.82628208133826</v>
      </c>
      <c r="AR103">
        <f t="shared" si="80"/>
        <v>0.99738591315597092</v>
      </c>
      <c r="AT103">
        <f t="shared" si="47"/>
        <v>8202243433919.6436</v>
      </c>
      <c r="AU103" s="4"/>
      <c r="AV103">
        <f t="shared" si="14"/>
        <v>2892043043576.0913</v>
      </c>
      <c r="AW103" s="5">
        <f t="shared" si="115"/>
        <v>11.162913753400899</v>
      </c>
      <c r="AX103">
        <f t="shared" si="82"/>
        <v>29647149154.96582</v>
      </c>
      <c r="AY103" s="4">
        <f t="shared" si="116"/>
        <v>0.11443417821398284</v>
      </c>
      <c r="AZ103" s="4">
        <f t="shared" si="16"/>
        <v>2.4796963851264023E-4</v>
      </c>
      <c r="BA103" s="5">
        <v>0</v>
      </c>
      <c r="BB103" s="4">
        <f t="shared" si="17"/>
        <v>0</v>
      </c>
      <c r="BC103" s="4">
        <f t="shared" si="114"/>
        <v>29647149154.96582</v>
      </c>
      <c r="BD103" s="4">
        <f t="shared" si="84"/>
        <v>161266041.96565393</v>
      </c>
      <c r="BE103" s="4">
        <f t="shared" si="85"/>
        <v>161266041.96565393</v>
      </c>
      <c r="BF103" s="4">
        <f t="shared" si="86"/>
        <v>0</v>
      </c>
      <c r="BG103" s="4">
        <f>SUM($BB$48:BB103)</f>
        <v>12884463590.918751</v>
      </c>
      <c r="BH103" s="14">
        <f>SUM($BC$48:BC103)</f>
        <v>2879158579985.1724</v>
      </c>
      <c r="BI103" s="4">
        <f t="shared" si="87"/>
        <v>2892043043576.0913</v>
      </c>
      <c r="BJ103" s="4">
        <f t="shared" si="88"/>
        <v>15731304632.158895</v>
      </c>
      <c r="BK103" s="4">
        <f t="shared" si="89"/>
        <v>70085202.300471887</v>
      </c>
      <c r="BL103" s="4">
        <f t="shared" si="90"/>
        <v>15661219429.858421</v>
      </c>
      <c r="BM103" s="27">
        <f t="shared" si="23"/>
        <v>13.585239373847196</v>
      </c>
      <c r="BN103">
        <f t="shared" si="24"/>
        <v>0.27330514044132032</v>
      </c>
      <c r="BO103">
        <f t="shared" si="91"/>
        <v>2.0117800866097157E-2</v>
      </c>
      <c r="BQ103" s="5">
        <f t="shared" si="92"/>
        <v>-3437.3680134579831</v>
      </c>
      <c r="BR103" s="5">
        <f t="shared" si="93"/>
        <v>-9867.62824527472</v>
      </c>
      <c r="BS103" s="5">
        <f t="shared" si="27"/>
        <v>-4604.9564121747462</v>
      </c>
      <c r="BU103" s="27">
        <f t="shared" si="94"/>
        <v>0.56868823814269154</v>
      </c>
      <c r="BV103" s="27">
        <f t="shared" si="95"/>
        <v>1.1470742246243459E-2</v>
      </c>
      <c r="BW103" s="27">
        <f t="shared" si="30"/>
        <v>0.56868823814269154</v>
      </c>
      <c r="BX103" s="27">
        <f t="shared" si="31"/>
        <v>1.147074224624346E-2</v>
      </c>
      <c r="BY103" s="27">
        <f t="shared" si="96"/>
        <v>2.0117800866097157E-2</v>
      </c>
      <c r="BZ103" s="27">
        <f t="shared" si="97"/>
        <v>0.99738591315597092</v>
      </c>
    </row>
    <row r="104" spans="6:78">
      <c r="F104">
        <f t="shared" si="34"/>
        <v>14000000</v>
      </c>
      <c r="G104">
        <f t="shared" si="98"/>
        <v>1.0000000000000002</v>
      </c>
      <c r="H104">
        <f t="shared" si="99"/>
        <v>0</v>
      </c>
      <c r="I104">
        <f t="shared" si="100"/>
        <v>4.7143143996902228E+19</v>
      </c>
      <c r="J104">
        <f t="shared" si="101"/>
        <v>2.1193285600309779E+20</v>
      </c>
      <c r="K104">
        <f t="shared" si="102"/>
        <v>2.59076E+20</v>
      </c>
      <c r="L104">
        <f t="shared" si="103"/>
        <v>6043992820115670</v>
      </c>
      <c r="M104">
        <f t="shared" si="104"/>
        <v>112999.9999999998</v>
      </c>
      <c r="N104">
        <f t="shared" si="105"/>
        <v>112.9999999999998</v>
      </c>
      <c r="O104">
        <f t="shared" si="106"/>
        <v>149700.0000000002</v>
      </c>
      <c r="P104">
        <f t="shared" si="107"/>
        <v>149.70000000000022</v>
      </c>
      <c r="Q104">
        <f t="shared" si="108"/>
        <v>0.14034375000000018</v>
      </c>
      <c r="R104">
        <f t="shared" si="109"/>
        <v>2004.491</v>
      </c>
      <c r="S104">
        <f t="shared" si="110"/>
        <v>2.6632151440191052</v>
      </c>
      <c r="T104">
        <f t="shared" si="111"/>
        <v>460.48463537865575</v>
      </c>
      <c r="V104">
        <f t="shared" si="112"/>
        <v>112568506329668.94</v>
      </c>
      <c r="W104">
        <f t="shared" si="71"/>
        <v>0</v>
      </c>
      <c r="X104">
        <f t="shared" si="113"/>
        <v>5060537550066.0654</v>
      </c>
      <c r="Y104">
        <f t="shared" si="72"/>
        <v>0</v>
      </c>
      <c r="Z104">
        <f t="shared" si="73"/>
        <v>117629043879735</v>
      </c>
      <c r="AA104">
        <f t="shared" si="6"/>
        <v>2387.8022716742398</v>
      </c>
      <c r="AB104">
        <f t="shared" si="7"/>
        <v>23.878022716742404</v>
      </c>
      <c r="AC104">
        <f t="shared" si="74"/>
        <v>454.03296283613685</v>
      </c>
      <c r="AD104">
        <f t="shared" si="75"/>
        <v>99.999999999999972</v>
      </c>
      <c r="AF104" s="9">
        <f t="shared" si="44"/>
        <v>6186052472698.709</v>
      </c>
      <c r="AG104">
        <f t="shared" si="76"/>
        <v>23.877365995687402</v>
      </c>
      <c r="AH104">
        <f t="shared" si="77"/>
        <v>0</v>
      </c>
      <c r="AI104">
        <v>36</v>
      </c>
      <c r="AJ104">
        <f t="shared" si="78"/>
        <v>5.1740327120740712E-2</v>
      </c>
      <c r="AK104">
        <v>0</v>
      </c>
      <c r="AL104" s="15">
        <f t="shared" si="10"/>
        <v>0</v>
      </c>
      <c r="AM104" s="13">
        <f t="shared" si="79"/>
        <v>5062806625627.3662</v>
      </c>
      <c r="AN104" s="15">
        <f>SUM($AL$48:AL104)</f>
        <v>1123245847071.3408</v>
      </c>
      <c r="AO104" s="4">
        <f t="shared" si="11"/>
        <v>6186052472698.707</v>
      </c>
      <c r="AP104">
        <f t="shared" si="12"/>
        <v>23.88872929430708</v>
      </c>
      <c r="AQ104" s="15">
        <f t="shared" si="13"/>
        <v>23.82628208133826</v>
      </c>
      <c r="AR104">
        <f t="shared" si="80"/>
        <v>0.99738591315597092</v>
      </c>
      <c r="AT104">
        <f t="shared" si="47"/>
        <v>8044086940208.374</v>
      </c>
      <c r="AU104" s="4"/>
      <c r="AV104">
        <f t="shared" si="14"/>
        <v>2921118533379.9712</v>
      </c>
      <c r="AW104" s="5">
        <f t="shared" si="115"/>
        <v>11.275141400129581</v>
      </c>
      <c r="AX104">
        <f t="shared" si="82"/>
        <v>29075489803.879883</v>
      </c>
      <c r="AY104" s="4">
        <f t="shared" si="116"/>
        <v>0.11222764672868148</v>
      </c>
      <c r="AZ104" s="4">
        <f t="shared" si="16"/>
        <v>2.4318826267443735E-4</v>
      </c>
      <c r="BA104" s="5">
        <v>0</v>
      </c>
      <c r="BB104" s="4">
        <f t="shared" si="17"/>
        <v>0</v>
      </c>
      <c r="BC104" s="4">
        <f t="shared" si="114"/>
        <v>29075489803.879883</v>
      </c>
      <c r="BD104" s="4">
        <f t="shared" si="84"/>
        <v>158156493.71127003</v>
      </c>
      <c r="BE104" s="4">
        <f t="shared" si="85"/>
        <v>158156493.71127003</v>
      </c>
      <c r="BF104" s="4">
        <f t="shared" si="86"/>
        <v>0</v>
      </c>
      <c r="BG104" s="4">
        <f>SUM($BB$48:BB104)</f>
        <v>12884463590.918751</v>
      </c>
      <c r="BH104" s="14">
        <f>SUM($BC$48:BC104)</f>
        <v>2908234069789.0522</v>
      </c>
      <c r="BI104" s="4">
        <f t="shared" si="87"/>
        <v>2921118533379.9712</v>
      </c>
      <c r="BJ104" s="4">
        <f t="shared" si="88"/>
        <v>15889461125.870165</v>
      </c>
      <c r="BK104" s="4">
        <f t="shared" si="89"/>
        <v>70085202.300471887</v>
      </c>
      <c r="BL104" s="4">
        <f t="shared" si="90"/>
        <v>15819375923.569693</v>
      </c>
      <c r="BM104" s="27">
        <f t="shared" si="23"/>
        <v>13.722431361688171</v>
      </c>
      <c r="BN104">
        <f t="shared" si="24"/>
        <v>0.27330514044132032</v>
      </c>
      <c r="BO104">
        <f t="shared" si="91"/>
        <v>1.991667024871149E-2</v>
      </c>
      <c r="BQ104" s="5">
        <f t="shared" si="92"/>
        <v>-3371.0945748437393</v>
      </c>
      <c r="BR104" s="5">
        <f t="shared" si="93"/>
        <v>-9867.62824527472</v>
      </c>
      <c r="BS104" s="5">
        <f t="shared" si="27"/>
        <v>-4550.7167164075154</v>
      </c>
      <c r="BU104" s="27">
        <f t="shared" si="94"/>
        <v>0.57443119693094613</v>
      </c>
      <c r="BV104" s="27">
        <f t="shared" si="95"/>
        <v>1.1470742246243459E-2</v>
      </c>
      <c r="BW104" s="27">
        <f t="shared" si="30"/>
        <v>0.57443119693094613</v>
      </c>
      <c r="BX104" s="27">
        <f t="shared" si="31"/>
        <v>1.147074224624346E-2</v>
      </c>
      <c r="BY104" s="27">
        <f t="shared" si="96"/>
        <v>1.991667024871149E-2</v>
      </c>
      <c r="BZ104" s="27">
        <f t="shared" si="97"/>
        <v>0.99738591315597092</v>
      </c>
    </row>
    <row r="105" spans="6:78">
      <c r="F105">
        <f t="shared" si="34"/>
        <v>14250000</v>
      </c>
      <c r="G105">
        <f t="shared" si="98"/>
        <v>1.0000000000000002</v>
      </c>
      <c r="H105">
        <f t="shared" si="99"/>
        <v>0</v>
      </c>
      <c r="I105">
        <f t="shared" si="100"/>
        <v>4.7143143996902228E+19</v>
      </c>
      <c r="J105">
        <f t="shared" si="101"/>
        <v>2.1193285600309779E+20</v>
      </c>
      <c r="K105">
        <f t="shared" si="102"/>
        <v>2.59076E+20</v>
      </c>
      <c r="L105">
        <f t="shared" si="103"/>
        <v>6043992820115670</v>
      </c>
      <c r="M105">
        <f t="shared" si="104"/>
        <v>112999.9999999998</v>
      </c>
      <c r="N105">
        <f t="shared" si="105"/>
        <v>112.9999999999998</v>
      </c>
      <c r="O105">
        <f t="shared" si="106"/>
        <v>149700.0000000002</v>
      </c>
      <c r="P105">
        <f t="shared" si="107"/>
        <v>149.70000000000022</v>
      </c>
      <c r="Q105">
        <f t="shared" si="108"/>
        <v>0.14034375000000018</v>
      </c>
      <c r="R105">
        <f t="shared" si="109"/>
        <v>2004.491</v>
      </c>
      <c r="S105">
        <f t="shared" si="110"/>
        <v>2.6632151440191052</v>
      </c>
      <c r="T105">
        <f t="shared" si="111"/>
        <v>460.48463537865575</v>
      </c>
      <c r="V105">
        <f t="shared" si="112"/>
        <v>112568506329668.94</v>
      </c>
      <c r="W105">
        <f t="shared" si="71"/>
        <v>0</v>
      </c>
      <c r="X105">
        <f t="shared" si="113"/>
        <v>5060537550066.0654</v>
      </c>
      <c r="Y105">
        <f t="shared" si="72"/>
        <v>0</v>
      </c>
      <c r="Z105">
        <f t="shared" si="73"/>
        <v>117629043879735</v>
      </c>
      <c r="AA105">
        <f t="shared" si="6"/>
        <v>2387.8022716742398</v>
      </c>
      <c r="AB105">
        <f t="shared" si="7"/>
        <v>23.878022716742404</v>
      </c>
      <c r="AC105">
        <f t="shared" si="74"/>
        <v>454.03296283613685</v>
      </c>
      <c r="AD105">
        <f t="shared" si="75"/>
        <v>99.999999999999972</v>
      </c>
      <c r="AF105" s="9">
        <f t="shared" si="44"/>
        <v>6186052472698.709</v>
      </c>
      <c r="AG105">
        <f t="shared" si="76"/>
        <v>23.877365995687402</v>
      </c>
      <c r="AH105">
        <f t="shared" si="77"/>
        <v>0</v>
      </c>
      <c r="AI105">
        <v>37</v>
      </c>
      <c r="AJ105">
        <f t="shared" si="78"/>
        <v>5.1740327120740712E-2</v>
      </c>
      <c r="AK105">
        <v>0</v>
      </c>
      <c r="AL105" s="15">
        <f t="shared" si="10"/>
        <v>0</v>
      </c>
      <c r="AM105" s="13">
        <f t="shared" si="79"/>
        <v>5062806625627.3662</v>
      </c>
      <c r="AN105" s="15">
        <f>SUM($AL$48:AL105)</f>
        <v>1123245847071.3408</v>
      </c>
      <c r="AO105" s="4">
        <f t="shared" si="11"/>
        <v>6186052472698.707</v>
      </c>
      <c r="AP105">
        <f t="shared" si="12"/>
        <v>23.88872929430708</v>
      </c>
      <c r="AQ105" s="15">
        <f t="shared" si="13"/>
        <v>23.82628208133826</v>
      </c>
      <c r="AR105">
        <f t="shared" si="80"/>
        <v>0.99738591315597092</v>
      </c>
      <c r="AT105">
        <f t="shared" si="47"/>
        <v>7888980036125.1816</v>
      </c>
      <c r="AU105" s="4"/>
      <c r="AV105">
        <f t="shared" si="14"/>
        <v>2949633386626.6255</v>
      </c>
      <c r="AW105" s="5">
        <f t="shared" si="115"/>
        <v>11.385205061937908</v>
      </c>
      <c r="AX105">
        <f t="shared" si="82"/>
        <v>28514853246.654297</v>
      </c>
      <c r="AY105" s="4">
        <f t="shared" si="116"/>
        <v>0.11006366180832766</v>
      </c>
      <c r="AZ105" s="4">
        <f t="shared" si="16"/>
        <v>2.3849908181237413E-4</v>
      </c>
      <c r="BA105" s="5">
        <v>0</v>
      </c>
      <c r="BB105" s="4">
        <f t="shared" si="17"/>
        <v>0</v>
      </c>
      <c r="BC105" s="4">
        <f t="shared" si="114"/>
        <v>28514853246.654297</v>
      </c>
      <c r="BD105" s="4">
        <f t="shared" si="84"/>
        <v>155106904.08319351</v>
      </c>
      <c r="BE105" s="4">
        <f t="shared" si="85"/>
        <v>155106904.08319351</v>
      </c>
      <c r="BF105" s="4">
        <f t="shared" si="86"/>
        <v>0</v>
      </c>
      <c r="BG105" s="4">
        <f>SUM($BB$48:BB105)</f>
        <v>12884463590.918751</v>
      </c>
      <c r="BH105" s="14">
        <f>SUM($BC$48:BC105)</f>
        <v>2936748923035.7065</v>
      </c>
      <c r="BI105" s="4">
        <f t="shared" si="87"/>
        <v>2949633386626.6255</v>
      </c>
      <c r="BJ105" s="4">
        <f t="shared" si="88"/>
        <v>16044568029.953358</v>
      </c>
      <c r="BK105" s="4">
        <f t="shared" si="89"/>
        <v>70085202.300471887</v>
      </c>
      <c r="BL105" s="4">
        <f t="shared" si="90"/>
        <v>15974482827.652885</v>
      </c>
      <c r="BM105" s="27">
        <f t="shared" si="23"/>
        <v>13.856977999639568</v>
      </c>
      <c r="BN105">
        <f t="shared" si="24"/>
        <v>0.27330514044132032</v>
      </c>
      <c r="BO105">
        <f t="shared" si="91"/>
        <v>1.9723286018670825E-2</v>
      </c>
      <c r="BQ105" s="5">
        <f t="shared" si="92"/>
        <v>-3306.0990274261994</v>
      </c>
      <c r="BR105" s="5">
        <f t="shared" si="93"/>
        <v>-9867.62824527472</v>
      </c>
      <c r="BS105" s="5">
        <f t="shared" si="27"/>
        <v>-4497.5228759811607</v>
      </c>
      <c r="BU105" s="27">
        <f t="shared" si="94"/>
        <v>0.58006341940263118</v>
      </c>
      <c r="BV105" s="27">
        <f t="shared" si="95"/>
        <v>1.1470742246243459E-2</v>
      </c>
      <c r="BW105" s="27">
        <f t="shared" si="30"/>
        <v>0.58006341940263106</v>
      </c>
      <c r="BX105" s="27">
        <f t="shared" si="31"/>
        <v>1.147074224624346E-2</v>
      </c>
      <c r="BY105" s="27">
        <f t="shared" si="96"/>
        <v>1.9723286018670825E-2</v>
      </c>
      <c r="BZ105" s="27">
        <f t="shared" si="97"/>
        <v>0.99738591315597092</v>
      </c>
    </row>
    <row r="106" spans="6:78">
      <c r="F106">
        <f t="shared" si="34"/>
        <v>14500000</v>
      </c>
      <c r="G106">
        <f t="shared" si="98"/>
        <v>1.0000000000000002</v>
      </c>
      <c r="H106">
        <f t="shared" si="99"/>
        <v>0</v>
      </c>
      <c r="I106">
        <f t="shared" si="100"/>
        <v>4.7143143996902228E+19</v>
      </c>
      <c r="J106">
        <f t="shared" si="101"/>
        <v>2.1193285600309779E+20</v>
      </c>
      <c r="K106">
        <f t="shared" si="102"/>
        <v>2.59076E+20</v>
      </c>
      <c r="L106">
        <f t="shared" si="103"/>
        <v>6043992820115670</v>
      </c>
      <c r="M106">
        <f t="shared" si="104"/>
        <v>112999.9999999998</v>
      </c>
      <c r="N106">
        <f t="shared" si="105"/>
        <v>112.9999999999998</v>
      </c>
      <c r="O106">
        <f t="shared" si="106"/>
        <v>149700.0000000002</v>
      </c>
      <c r="P106">
        <f t="shared" si="107"/>
        <v>149.70000000000022</v>
      </c>
      <c r="Q106">
        <f t="shared" si="108"/>
        <v>0.14034375000000018</v>
      </c>
      <c r="R106">
        <f t="shared" si="109"/>
        <v>2004.491</v>
      </c>
      <c r="S106">
        <f t="shared" si="110"/>
        <v>2.6632151440191052</v>
      </c>
      <c r="T106">
        <f t="shared" si="111"/>
        <v>460.48463537865575</v>
      </c>
      <c r="V106">
        <f t="shared" si="112"/>
        <v>112568506329668.94</v>
      </c>
      <c r="W106">
        <f t="shared" si="71"/>
        <v>0</v>
      </c>
      <c r="X106">
        <f t="shared" si="113"/>
        <v>5060537550066.0654</v>
      </c>
      <c r="Y106">
        <f t="shared" si="72"/>
        <v>0</v>
      </c>
      <c r="Z106">
        <f t="shared" si="73"/>
        <v>117629043879735</v>
      </c>
      <c r="AA106">
        <f t="shared" si="6"/>
        <v>2387.8022716742398</v>
      </c>
      <c r="AB106">
        <f t="shared" si="7"/>
        <v>23.878022716742404</v>
      </c>
      <c r="AC106">
        <f t="shared" si="74"/>
        <v>454.03296283613685</v>
      </c>
      <c r="AD106">
        <f t="shared" si="75"/>
        <v>99.999999999999972</v>
      </c>
      <c r="AF106" s="9">
        <f t="shared" si="44"/>
        <v>6186052472698.709</v>
      </c>
      <c r="AG106">
        <f t="shared" si="76"/>
        <v>23.877365995687402</v>
      </c>
      <c r="AH106">
        <f t="shared" si="77"/>
        <v>0</v>
      </c>
      <c r="AI106">
        <v>38</v>
      </c>
      <c r="AJ106">
        <f t="shared" si="78"/>
        <v>5.1740327120740712E-2</v>
      </c>
      <c r="AK106">
        <v>0</v>
      </c>
      <c r="AL106" s="15">
        <f t="shared" si="10"/>
        <v>0</v>
      </c>
      <c r="AM106" s="13">
        <f t="shared" si="79"/>
        <v>5062806625627.3662</v>
      </c>
      <c r="AN106" s="15">
        <f>SUM($AL$48:AL106)</f>
        <v>1123245847071.3408</v>
      </c>
      <c r="AO106" s="4">
        <f t="shared" si="11"/>
        <v>6186052472698.707</v>
      </c>
      <c r="AP106">
        <f t="shared" si="12"/>
        <v>23.88872929430708</v>
      </c>
      <c r="AQ106" s="15">
        <f t="shared" si="13"/>
        <v>23.82628208133826</v>
      </c>
      <c r="AR106">
        <f t="shared" si="80"/>
        <v>0.99738591315597092</v>
      </c>
      <c r="AT106">
        <f t="shared" si="47"/>
        <v>7736863919172.1006</v>
      </c>
      <c r="AU106" s="4"/>
      <c r="AV106">
        <f t="shared" si="14"/>
        <v>2977598413567.2793</v>
      </c>
      <c r="AW106" s="5">
        <f t="shared" si="115"/>
        <v>11.493146465003626</v>
      </c>
      <c r="AX106">
        <f t="shared" si="82"/>
        <v>27965026940.653809</v>
      </c>
      <c r="AY106" s="4">
        <f t="shared" si="116"/>
        <v>0.10794140306571742</v>
      </c>
      <c r="AZ106" s="4">
        <f t="shared" si="16"/>
        <v>2.3390031821351911E-4</v>
      </c>
      <c r="BA106" s="5">
        <v>0</v>
      </c>
      <c r="BB106" s="4">
        <f t="shared" si="17"/>
        <v>0</v>
      </c>
      <c r="BC106" s="4">
        <f t="shared" si="114"/>
        <v>27965026940.653809</v>
      </c>
      <c r="BD106" s="4">
        <f t="shared" si="84"/>
        <v>152116116.95307773</v>
      </c>
      <c r="BE106" s="4">
        <f t="shared" si="85"/>
        <v>152116116.95307773</v>
      </c>
      <c r="BF106" s="4">
        <f t="shared" si="86"/>
        <v>0</v>
      </c>
      <c r="BG106" s="4">
        <f>SUM($BB$48:BB106)</f>
        <v>12884463590.918751</v>
      </c>
      <c r="BH106" s="14">
        <f>SUM($BC$48:BC106)</f>
        <v>2964713949976.3604</v>
      </c>
      <c r="BI106" s="4">
        <f t="shared" si="87"/>
        <v>2977598413567.2793</v>
      </c>
      <c r="BJ106" s="4">
        <f t="shared" si="88"/>
        <v>16196684146.906437</v>
      </c>
      <c r="BK106" s="4">
        <f t="shared" si="89"/>
        <v>70085202.300471887</v>
      </c>
      <c r="BL106" s="4">
        <f t="shared" si="90"/>
        <v>16126598944.605963</v>
      </c>
      <c r="BM106" s="27">
        <f t="shared" si="23"/>
        <v>13.988930295607519</v>
      </c>
      <c r="BN106">
        <f t="shared" si="24"/>
        <v>0.27330514044132032</v>
      </c>
      <c r="BO106">
        <f t="shared" si="91"/>
        <v>1.9537243710988916E-2</v>
      </c>
      <c r="BQ106" s="5">
        <f t="shared" si="92"/>
        <v>-3242.3567307770895</v>
      </c>
      <c r="BR106" s="5">
        <f t="shared" si="93"/>
        <v>-9867.62824527472</v>
      </c>
      <c r="BS106" s="5">
        <f t="shared" si="27"/>
        <v>-4445.3547246064218</v>
      </c>
      <c r="BU106" s="27">
        <f t="shared" si="94"/>
        <v>0.58558704078668677</v>
      </c>
      <c r="BV106" s="27">
        <f t="shared" si="95"/>
        <v>1.1470742246243459E-2</v>
      </c>
      <c r="BW106" s="27">
        <f t="shared" si="30"/>
        <v>0.58558704078668677</v>
      </c>
      <c r="BX106" s="27">
        <f t="shared" si="31"/>
        <v>1.147074224624346E-2</v>
      </c>
      <c r="BY106" s="27">
        <f t="shared" si="96"/>
        <v>1.9537243710988916E-2</v>
      </c>
      <c r="BZ106" s="27">
        <f t="shared" si="97"/>
        <v>0.99738591315597092</v>
      </c>
    </row>
    <row r="107" spans="6:78">
      <c r="F107">
        <f t="shared" si="34"/>
        <v>14750000</v>
      </c>
      <c r="G107">
        <f t="shared" si="98"/>
        <v>1.0000000000000002</v>
      </c>
      <c r="H107">
        <f t="shared" si="99"/>
        <v>0</v>
      </c>
      <c r="I107">
        <f t="shared" si="100"/>
        <v>4.7143143996902228E+19</v>
      </c>
      <c r="J107">
        <f t="shared" si="101"/>
        <v>2.1193285600309779E+20</v>
      </c>
      <c r="K107">
        <f t="shared" si="102"/>
        <v>2.59076E+20</v>
      </c>
      <c r="L107">
        <f t="shared" si="103"/>
        <v>6043992820115670</v>
      </c>
      <c r="M107">
        <f t="shared" si="104"/>
        <v>112999.9999999998</v>
      </c>
      <c r="N107">
        <f t="shared" si="105"/>
        <v>112.9999999999998</v>
      </c>
      <c r="O107">
        <f t="shared" si="106"/>
        <v>149700.0000000002</v>
      </c>
      <c r="P107">
        <f t="shared" si="107"/>
        <v>149.70000000000022</v>
      </c>
      <c r="Q107">
        <f t="shared" si="108"/>
        <v>0.14034375000000018</v>
      </c>
      <c r="R107">
        <f t="shared" si="109"/>
        <v>2004.491</v>
      </c>
      <c r="S107">
        <f t="shared" si="110"/>
        <v>2.6632151440191052</v>
      </c>
      <c r="T107">
        <f t="shared" si="111"/>
        <v>460.48463537865575</v>
      </c>
      <c r="V107">
        <f t="shared" si="112"/>
        <v>112568506329668.94</v>
      </c>
      <c r="W107">
        <f t="shared" si="71"/>
        <v>0</v>
      </c>
      <c r="X107">
        <f t="shared" si="113"/>
        <v>5060537550066.0654</v>
      </c>
      <c r="Y107">
        <f t="shared" si="72"/>
        <v>0</v>
      </c>
      <c r="Z107">
        <f t="shared" si="73"/>
        <v>117629043879735</v>
      </c>
      <c r="AA107">
        <f t="shared" si="6"/>
        <v>2387.8022716742398</v>
      </c>
      <c r="AB107">
        <f t="shared" si="7"/>
        <v>23.878022716742404</v>
      </c>
      <c r="AC107">
        <f t="shared" si="74"/>
        <v>454.03296283613685</v>
      </c>
      <c r="AD107">
        <f t="shared" si="75"/>
        <v>99.999999999999972</v>
      </c>
      <c r="AF107" s="9">
        <f t="shared" si="44"/>
        <v>6186052472698.709</v>
      </c>
      <c r="AG107">
        <f t="shared" si="76"/>
        <v>23.877365995687402</v>
      </c>
      <c r="AH107">
        <f t="shared" si="77"/>
        <v>0</v>
      </c>
      <c r="AI107">
        <v>39</v>
      </c>
      <c r="AJ107">
        <f t="shared" si="78"/>
        <v>5.1740327120740712E-2</v>
      </c>
      <c r="AK107">
        <v>0</v>
      </c>
      <c r="AL107" s="15">
        <f t="shared" si="10"/>
        <v>0</v>
      </c>
      <c r="AM107" s="13">
        <f t="shared" si="79"/>
        <v>5062806625627.3662</v>
      </c>
      <c r="AN107" s="15">
        <f>SUM($AL$48:AL107)</f>
        <v>1123245847071.3408</v>
      </c>
      <c r="AO107" s="4">
        <f t="shared" si="11"/>
        <v>6186052472698.707</v>
      </c>
      <c r="AP107">
        <f t="shared" si="12"/>
        <v>23.88872929430708</v>
      </c>
      <c r="AQ107" s="15">
        <f t="shared" si="13"/>
        <v>23.82628208133826</v>
      </c>
      <c r="AR107">
        <f t="shared" si="80"/>
        <v>0.99738591315597092</v>
      </c>
      <c r="AT107">
        <f t="shared" si="47"/>
        <v>7587680920686.9229</v>
      </c>
      <c r="AU107" s="4"/>
      <c r="AV107">
        <f t="shared" si="14"/>
        <v>3005024216008.7949</v>
      </c>
      <c r="AW107" s="5">
        <f t="shared" si="115"/>
        <v>11.599006530936077</v>
      </c>
      <c r="AX107">
        <f t="shared" si="82"/>
        <v>27425802441.515625</v>
      </c>
      <c r="AY107" s="4">
        <f t="shared" si="116"/>
        <v>0.10586006593245081</v>
      </c>
      <c r="AZ107" s="4">
        <f t="shared" si="16"/>
        <v>2.2939022844301388E-4</v>
      </c>
      <c r="BA107" s="5">
        <v>0</v>
      </c>
      <c r="BB107" s="4">
        <f t="shared" si="17"/>
        <v>0</v>
      </c>
      <c r="BC107" s="4">
        <f t="shared" si="114"/>
        <v>27425802441.515625</v>
      </c>
      <c r="BD107" s="4">
        <f t="shared" si="84"/>
        <v>149182998.48518074</v>
      </c>
      <c r="BE107" s="4">
        <f t="shared" si="85"/>
        <v>149182998.48518074</v>
      </c>
      <c r="BF107" s="4">
        <f t="shared" si="86"/>
        <v>0</v>
      </c>
      <c r="BG107" s="4">
        <f>SUM($BB$48:BB107)</f>
        <v>12884463590.918751</v>
      </c>
      <c r="BH107" s="14">
        <f>SUM($BC$48:BC107)</f>
        <v>2992139752417.876</v>
      </c>
      <c r="BI107" s="4">
        <f t="shared" si="87"/>
        <v>3005024216008.7949</v>
      </c>
      <c r="BJ107" s="4">
        <f t="shared" si="88"/>
        <v>16345867145.391617</v>
      </c>
      <c r="BK107" s="4">
        <f t="shared" si="89"/>
        <v>70085202.300471887</v>
      </c>
      <c r="BL107" s="4">
        <f t="shared" si="90"/>
        <v>16275781943.091145</v>
      </c>
      <c r="BM107" s="27">
        <f t="shared" si="23"/>
        <v>14.118338273958525</v>
      </c>
      <c r="BN107">
        <f t="shared" si="24"/>
        <v>0.27330514044132032</v>
      </c>
      <c r="BO107">
        <f t="shared" si="91"/>
        <v>1.9358166318017435E-2</v>
      </c>
      <c r="BQ107" s="5">
        <f t="shared" si="92"/>
        <v>-3179.8435195873822</v>
      </c>
      <c r="BR107" s="5">
        <f t="shared" si="93"/>
        <v>-9867.62824527472</v>
      </c>
      <c r="BS107" s="5">
        <f t="shared" si="27"/>
        <v>-4394.1924848424869</v>
      </c>
      <c r="BU107" s="27">
        <f t="shared" si="94"/>
        <v>0.59100415514035165</v>
      </c>
      <c r="BV107" s="27">
        <f t="shared" si="95"/>
        <v>1.1470742246243459E-2</v>
      </c>
      <c r="BW107" s="27">
        <f t="shared" si="30"/>
        <v>0.59100415514035165</v>
      </c>
      <c r="BX107" s="27">
        <f t="shared" si="31"/>
        <v>1.147074224624346E-2</v>
      </c>
      <c r="BY107" s="27">
        <f t="shared" si="96"/>
        <v>1.9358166318017435E-2</v>
      </c>
      <c r="BZ107" s="27">
        <f t="shared" si="97"/>
        <v>0.99738591315597092</v>
      </c>
    </row>
    <row r="108" spans="6:78">
      <c r="F108">
        <f t="shared" si="34"/>
        <v>15000000</v>
      </c>
      <c r="G108">
        <f t="shared" si="98"/>
        <v>1.0000000000000002</v>
      </c>
      <c r="H108">
        <f t="shared" si="99"/>
        <v>0</v>
      </c>
      <c r="I108">
        <f t="shared" si="100"/>
        <v>4.7143143996902228E+19</v>
      </c>
      <c r="J108">
        <f t="shared" si="101"/>
        <v>2.1193285600309779E+20</v>
      </c>
      <c r="K108">
        <f t="shared" si="102"/>
        <v>2.59076E+20</v>
      </c>
      <c r="L108">
        <f t="shared" si="103"/>
        <v>6043992820115670</v>
      </c>
      <c r="M108">
        <f t="shared" si="104"/>
        <v>112999.9999999998</v>
      </c>
      <c r="N108">
        <f t="shared" si="105"/>
        <v>112.9999999999998</v>
      </c>
      <c r="O108">
        <f t="shared" si="106"/>
        <v>149700.0000000002</v>
      </c>
      <c r="P108">
        <f t="shared" si="107"/>
        <v>149.70000000000022</v>
      </c>
      <c r="Q108">
        <f t="shared" si="108"/>
        <v>0.14034375000000018</v>
      </c>
      <c r="R108">
        <f t="shared" si="109"/>
        <v>2004.491</v>
      </c>
      <c r="S108">
        <f t="shared" si="110"/>
        <v>2.6632151440191052</v>
      </c>
      <c r="T108">
        <f t="shared" si="111"/>
        <v>460.48463537865575</v>
      </c>
      <c r="V108">
        <f t="shared" si="112"/>
        <v>112568506329668.94</v>
      </c>
      <c r="W108">
        <f t="shared" si="71"/>
        <v>0</v>
      </c>
      <c r="X108">
        <f t="shared" si="113"/>
        <v>5060537550066.0654</v>
      </c>
      <c r="Y108">
        <f t="shared" si="72"/>
        <v>0</v>
      </c>
      <c r="Z108">
        <f t="shared" si="73"/>
        <v>117629043879735</v>
      </c>
      <c r="AA108">
        <f t="shared" si="6"/>
        <v>2387.8022716742398</v>
      </c>
      <c r="AB108">
        <f t="shared" si="7"/>
        <v>23.878022716742404</v>
      </c>
      <c r="AC108">
        <f t="shared" si="74"/>
        <v>454.03296283613685</v>
      </c>
      <c r="AD108">
        <f t="shared" si="75"/>
        <v>99.999999999999972</v>
      </c>
      <c r="AF108" s="9">
        <f t="shared" si="44"/>
        <v>6186052472698.709</v>
      </c>
      <c r="AG108">
        <f t="shared" si="76"/>
        <v>23.877365995687402</v>
      </c>
      <c r="AH108">
        <f t="shared" si="77"/>
        <v>0</v>
      </c>
      <c r="AI108">
        <v>40</v>
      </c>
      <c r="AJ108">
        <f t="shared" si="78"/>
        <v>5.1740327120740712E-2</v>
      </c>
      <c r="AK108">
        <v>0</v>
      </c>
      <c r="AL108" s="15">
        <f t="shared" si="10"/>
        <v>0</v>
      </c>
      <c r="AM108" s="13">
        <f t="shared" si="79"/>
        <v>5062806625627.3662</v>
      </c>
      <c r="AN108" s="15">
        <f>SUM($AL$48:AL108)</f>
        <v>1123245847071.3408</v>
      </c>
      <c r="AO108" s="4">
        <f t="shared" si="11"/>
        <v>6186052472698.707</v>
      </c>
      <c r="AP108">
        <f t="shared" si="12"/>
        <v>23.88872929430708</v>
      </c>
      <c r="AQ108" s="15">
        <f t="shared" si="13"/>
        <v>23.82628208133826</v>
      </c>
      <c r="AR108">
        <f t="shared" si="80"/>
        <v>0.99738591315597092</v>
      </c>
      <c r="AT108">
        <f t="shared" si="47"/>
        <v>7441374483980.4629</v>
      </c>
      <c r="AU108" s="4"/>
      <c r="AV108">
        <f t="shared" si="14"/>
        <v>3031921191332.9102</v>
      </c>
      <c r="AW108" s="5">
        <f t="shared" si="115"/>
        <v>11.702825392289947</v>
      </c>
      <c r="AX108">
        <f t="shared" si="82"/>
        <v>26896975324.115234</v>
      </c>
      <c r="AY108" s="4">
        <f t="shared" si="116"/>
        <v>0.10381886135387004</v>
      </c>
      <c r="AZ108" s="4">
        <f t="shared" si="16"/>
        <v>2.2496710268302855E-4</v>
      </c>
      <c r="BA108" s="5">
        <v>0</v>
      </c>
      <c r="BB108" s="4">
        <f t="shared" si="17"/>
        <v>0</v>
      </c>
      <c r="BC108" s="4">
        <f t="shared" si="114"/>
        <v>26896975324.115234</v>
      </c>
      <c r="BD108" s="4">
        <f t="shared" si="84"/>
        <v>146306436.70645797</v>
      </c>
      <c r="BE108" s="4">
        <f t="shared" si="85"/>
        <v>146306436.70645797</v>
      </c>
      <c r="BF108" s="4">
        <f t="shared" si="86"/>
        <v>0</v>
      </c>
      <c r="BG108" s="4">
        <f>SUM($BB$48:BB108)</f>
        <v>12884463590.918751</v>
      </c>
      <c r="BH108" s="14">
        <f>SUM($BC$48:BC108)</f>
        <v>3019036727741.9912</v>
      </c>
      <c r="BI108" s="4">
        <f t="shared" si="87"/>
        <v>3031921191332.9102</v>
      </c>
      <c r="BJ108" s="4">
        <f t="shared" si="88"/>
        <v>16492173582.098076</v>
      </c>
      <c r="BK108" s="4">
        <f t="shared" si="89"/>
        <v>70085202.300471887</v>
      </c>
      <c r="BL108" s="4">
        <f t="shared" si="90"/>
        <v>16422088379.797602</v>
      </c>
      <c r="BM108" s="27">
        <f t="shared" si="23"/>
        <v>14.245250994484133</v>
      </c>
      <c r="BN108">
        <f t="shared" si="24"/>
        <v>0.27330514044132032</v>
      </c>
      <c r="BO108">
        <f t="shared" si="91"/>
        <v>1.918570199620534E-2</v>
      </c>
      <c r="BQ108" s="5">
        <f t="shared" si="92"/>
        <v>-3118.5356945060062</v>
      </c>
      <c r="BR108" s="5">
        <f t="shared" si="93"/>
        <v>-9867.62824527472</v>
      </c>
      <c r="BS108" s="5">
        <f t="shared" si="27"/>
        <v>-4344.0167605991755</v>
      </c>
      <c r="BU108" s="27">
        <f t="shared" si="94"/>
        <v>0.59631681614303855</v>
      </c>
      <c r="BV108" s="27">
        <f t="shared" si="95"/>
        <v>1.1470742246243459E-2</v>
      </c>
      <c r="BW108" s="27">
        <f t="shared" si="30"/>
        <v>0.59631681614303844</v>
      </c>
      <c r="BX108" s="27">
        <f t="shared" si="31"/>
        <v>1.147074224624346E-2</v>
      </c>
      <c r="BY108" s="27">
        <f t="shared" si="96"/>
        <v>1.918570199620534E-2</v>
      </c>
      <c r="BZ108" s="27">
        <f t="shared" si="97"/>
        <v>0.99738591315597092</v>
      </c>
    </row>
    <row r="109" spans="6:78">
      <c r="F109">
        <f t="shared" si="34"/>
        <v>15250000</v>
      </c>
      <c r="G109">
        <f t="shared" si="98"/>
        <v>1.0000000000000002</v>
      </c>
      <c r="H109">
        <f t="shared" si="99"/>
        <v>0</v>
      </c>
      <c r="I109">
        <f t="shared" si="100"/>
        <v>4.7143143996902228E+19</v>
      </c>
      <c r="J109">
        <f t="shared" si="101"/>
        <v>2.1193285600309779E+20</v>
      </c>
      <c r="K109">
        <f t="shared" si="102"/>
        <v>2.59076E+20</v>
      </c>
      <c r="L109">
        <f t="shared" si="103"/>
        <v>6043992820115670</v>
      </c>
      <c r="M109">
        <f t="shared" si="104"/>
        <v>112999.9999999998</v>
      </c>
      <c r="N109">
        <f t="shared" si="105"/>
        <v>112.9999999999998</v>
      </c>
      <c r="O109">
        <f t="shared" si="106"/>
        <v>149700.0000000002</v>
      </c>
      <c r="P109">
        <f t="shared" si="107"/>
        <v>149.70000000000022</v>
      </c>
      <c r="Q109">
        <f t="shared" si="108"/>
        <v>0.14034375000000018</v>
      </c>
      <c r="R109">
        <f t="shared" si="109"/>
        <v>2004.491</v>
      </c>
      <c r="S109">
        <f t="shared" si="110"/>
        <v>2.6632151440191052</v>
      </c>
      <c r="T109">
        <f t="shared" si="111"/>
        <v>460.48463537865575</v>
      </c>
      <c r="V109">
        <f t="shared" si="112"/>
        <v>112568506329668.94</v>
      </c>
      <c r="W109">
        <f t="shared" si="71"/>
        <v>0</v>
      </c>
      <c r="X109">
        <f t="shared" si="113"/>
        <v>5060537550066.0654</v>
      </c>
      <c r="Y109">
        <f t="shared" si="72"/>
        <v>0</v>
      </c>
      <c r="Z109">
        <f t="shared" si="73"/>
        <v>117629043879735</v>
      </c>
      <c r="AA109">
        <f t="shared" si="6"/>
        <v>2387.8022716742398</v>
      </c>
      <c r="AB109">
        <f t="shared" si="7"/>
        <v>23.878022716742404</v>
      </c>
      <c r="AC109">
        <f t="shared" si="74"/>
        <v>454.03296283613685</v>
      </c>
      <c r="AD109">
        <f t="shared" si="75"/>
        <v>99.999999999999972</v>
      </c>
      <c r="AF109" s="9">
        <f t="shared" si="44"/>
        <v>6186052472698.709</v>
      </c>
      <c r="AG109">
        <f t="shared" si="76"/>
        <v>23.877365995687402</v>
      </c>
      <c r="AH109">
        <f t="shared" si="77"/>
        <v>0</v>
      </c>
      <c r="AI109">
        <v>41</v>
      </c>
      <c r="AJ109">
        <f t="shared" si="78"/>
        <v>5.1740327120740712E-2</v>
      </c>
      <c r="AK109">
        <v>0</v>
      </c>
      <c r="AL109" s="15">
        <f t="shared" si="10"/>
        <v>0</v>
      </c>
      <c r="AM109" s="13">
        <f t="shared" si="79"/>
        <v>5062806625627.3662</v>
      </c>
      <c r="AN109" s="15">
        <f>SUM($AL$48:AL109)</f>
        <v>1123245847071.3408</v>
      </c>
      <c r="AO109" s="4">
        <f t="shared" si="11"/>
        <v>6186052472698.707</v>
      </c>
      <c r="AP109">
        <f t="shared" si="12"/>
        <v>23.88872929430708</v>
      </c>
      <c r="AQ109" s="15">
        <f t="shared" si="13"/>
        <v>23.82628208133826</v>
      </c>
      <c r="AR109">
        <f t="shared" si="80"/>
        <v>0.99738591315597092</v>
      </c>
      <c r="AT109">
        <f t="shared" si="47"/>
        <v>7297889142895.3779</v>
      </c>
      <c r="AU109" s="4"/>
      <c r="AV109">
        <f t="shared" si="14"/>
        <v>3058299536437.9922</v>
      </c>
      <c r="AW109" s="5">
        <f t="shared" si="115"/>
        <v>11.804642407779927</v>
      </c>
      <c r="AX109">
        <f t="shared" si="82"/>
        <v>26378345105.082031</v>
      </c>
      <c r="AY109" s="4">
        <f t="shared" si="116"/>
        <v>0.1018170154899799</v>
      </c>
      <c r="AZ109" s="4">
        <f t="shared" si="16"/>
        <v>2.2062926408468044E-4</v>
      </c>
      <c r="BA109" s="5">
        <v>0</v>
      </c>
      <c r="BB109" s="4">
        <f t="shared" si="17"/>
        <v>0</v>
      </c>
      <c r="BC109" s="4">
        <f t="shared" si="114"/>
        <v>26378345105.082031</v>
      </c>
      <c r="BD109" s="4">
        <f t="shared" si="84"/>
        <v>143485341.08508503</v>
      </c>
      <c r="BE109" s="4">
        <f t="shared" si="85"/>
        <v>143485341.08508503</v>
      </c>
      <c r="BF109" s="4">
        <f t="shared" si="86"/>
        <v>0</v>
      </c>
      <c r="BG109" s="4">
        <f>SUM($BB$48:BB109)</f>
        <v>12884463590.918751</v>
      </c>
      <c r="BH109" s="14">
        <f>SUM($BC$48:BC109)</f>
        <v>3045415072847.0732</v>
      </c>
      <c r="BI109" s="4">
        <f t="shared" si="87"/>
        <v>3058299536437.9922</v>
      </c>
      <c r="BJ109" s="4">
        <f t="shared" si="88"/>
        <v>16635658923.183161</v>
      </c>
      <c r="BK109" s="4">
        <f t="shared" si="89"/>
        <v>70085202.300471887</v>
      </c>
      <c r="BL109" s="4">
        <f t="shared" si="90"/>
        <v>16565573720.882687</v>
      </c>
      <c r="BM109" s="27">
        <f t="shared" si="23"/>
        <v>14.36971657100001</v>
      </c>
      <c r="BN109">
        <f t="shared" si="24"/>
        <v>0.27330514044132032</v>
      </c>
      <c r="BO109">
        <f t="shared" si="91"/>
        <v>1.9019521998985441E-2</v>
      </c>
      <c r="BQ109" s="5">
        <f t="shared" si="92"/>
        <v>-3058.4100131551918</v>
      </c>
      <c r="BR109" s="5">
        <f t="shared" si="93"/>
        <v>-9867.62824527472</v>
      </c>
      <c r="BS109" s="5">
        <f t="shared" si="27"/>
        <v>-4294.8085297836878</v>
      </c>
      <c r="BU109" s="27">
        <f t="shared" si="94"/>
        <v>0.60152703787490513</v>
      </c>
      <c r="BV109" s="27">
        <f t="shared" si="95"/>
        <v>1.1470742246243459E-2</v>
      </c>
      <c r="BW109" s="27">
        <f t="shared" si="30"/>
        <v>0.60152703787490513</v>
      </c>
      <c r="BX109" s="27">
        <f t="shared" si="31"/>
        <v>1.147074224624346E-2</v>
      </c>
      <c r="BY109" s="27">
        <f t="shared" si="96"/>
        <v>1.9019521998985441E-2</v>
      </c>
      <c r="BZ109" s="27">
        <f t="shared" si="97"/>
        <v>0.99738591315597092</v>
      </c>
    </row>
    <row r="110" spans="6:78">
      <c r="F110">
        <f t="shared" si="34"/>
        <v>15500000</v>
      </c>
      <c r="G110">
        <f t="shared" si="98"/>
        <v>1.0000000000000002</v>
      </c>
      <c r="H110">
        <f t="shared" si="99"/>
        <v>0</v>
      </c>
      <c r="I110">
        <f t="shared" si="100"/>
        <v>4.7143143996902228E+19</v>
      </c>
      <c r="J110">
        <f t="shared" si="101"/>
        <v>2.1193285600309779E+20</v>
      </c>
      <c r="K110">
        <f t="shared" si="102"/>
        <v>2.59076E+20</v>
      </c>
      <c r="L110">
        <f t="shared" si="103"/>
        <v>6043992820115670</v>
      </c>
      <c r="M110">
        <f t="shared" si="104"/>
        <v>112999.9999999998</v>
      </c>
      <c r="N110">
        <f t="shared" si="105"/>
        <v>112.9999999999998</v>
      </c>
      <c r="O110">
        <f t="shared" si="106"/>
        <v>149700.0000000002</v>
      </c>
      <c r="P110">
        <f t="shared" si="107"/>
        <v>149.70000000000022</v>
      </c>
      <c r="Q110">
        <f t="shared" si="108"/>
        <v>0.14034375000000018</v>
      </c>
      <c r="R110">
        <f t="shared" si="109"/>
        <v>2004.491</v>
      </c>
      <c r="S110">
        <f t="shared" si="110"/>
        <v>2.6632151440191052</v>
      </c>
      <c r="T110">
        <f t="shared" si="111"/>
        <v>460.48463537865575</v>
      </c>
      <c r="V110">
        <f t="shared" si="112"/>
        <v>112568506329668.94</v>
      </c>
      <c r="W110">
        <f t="shared" si="71"/>
        <v>0</v>
      </c>
      <c r="X110">
        <f t="shared" si="113"/>
        <v>5060537550066.0654</v>
      </c>
      <c r="Y110">
        <f t="shared" si="72"/>
        <v>0</v>
      </c>
      <c r="Z110">
        <f t="shared" si="73"/>
        <v>117629043879735</v>
      </c>
      <c r="AA110">
        <f t="shared" si="6"/>
        <v>2387.8022716742398</v>
      </c>
      <c r="AB110">
        <f t="shared" si="7"/>
        <v>23.878022716742404</v>
      </c>
      <c r="AC110">
        <f t="shared" si="74"/>
        <v>454.03296283613685</v>
      </c>
      <c r="AD110">
        <f t="shared" si="75"/>
        <v>99.999999999999972</v>
      </c>
      <c r="AF110" s="9">
        <f t="shared" si="44"/>
        <v>6186052472698.709</v>
      </c>
      <c r="AG110">
        <f t="shared" si="76"/>
        <v>23.877365995687402</v>
      </c>
      <c r="AH110">
        <f t="shared" si="77"/>
        <v>0</v>
      </c>
      <c r="AI110">
        <v>42</v>
      </c>
      <c r="AJ110">
        <f t="shared" si="78"/>
        <v>5.1740327120740712E-2</v>
      </c>
      <c r="AK110">
        <v>0</v>
      </c>
      <c r="AL110" s="15">
        <f t="shared" si="10"/>
        <v>0</v>
      </c>
      <c r="AM110" s="13">
        <f t="shared" si="79"/>
        <v>5062806625627.3662</v>
      </c>
      <c r="AN110" s="15">
        <f>SUM($AL$48:AL110)</f>
        <v>1123245847071.3408</v>
      </c>
      <c r="AO110" s="4">
        <f t="shared" si="11"/>
        <v>6186052472698.707</v>
      </c>
      <c r="AP110">
        <f t="shared" si="12"/>
        <v>23.88872929430708</v>
      </c>
      <c r="AQ110" s="15">
        <f t="shared" si="13"/>
        <v>23.82628208133826</v>
      </c>
      <c r="AR110">
        <f t="shared" si="80"/>
        <v>0.99738591315597092</v>
      </c>
      <c r="AT110">
        <f t="shared" si="47"/>
        <v>7157170500778.4238</v>
      </c>
      <c r="AU110" s="4"/>
      <c r="AV110">
        <f t="shared" si="14"/>
        <v>3084169251604.7734</v>
      </c>
      <c r="AW110" s="5">
        <f t="shared" si="115"/>
        <v>11.904496177201954</v>
      </c>
      <c r="AX110">
        <f t="shared" si="82"/>
        <v>25869715166.78125</v>
      </c>
      <c r="AY110" s="4">
        <f t="shared" si="116"/>
        <v>9.9853769422027713E-2</v>
      </c>
      <c r="AZ110" s="4">
        <f t="shared" si="16"/>
        <v>2.1637506813221646E-4</v>
      </c>
      <c r="BA110" s="5">
        <v>0</v>
      </c>
      <c r="BB110" s="4">
        <f t="shared" si="17"/>
        <v>0</v>
      </c>
      <c r="BC110" s="4">
        <f t="shared" si="114"/>
        <v>25869715166.78125</v>
      </c>
      <c r="BD110" s="4">
        <f t="shared" si="84"/>
        <v>140718642.11695632</v>
      </c>
      <c r="BE110" s="4">
        <f t="shared" si="85"/>
        <v>140718642.11695632</v>
      </c>
      <c r="BF110" s="4">
        <f t="shared" si="86"/>
        <v>0</v>
      </c>
      <c r="BG110" s="4">
        <f>SUM($BB$48:BB110)</f>
        <v>12884463590.918751</v>
      </c>
      <c r="BH110" s="14">
        <f>SUM($BC$48:BC110)</f>
        <v>3071284788013.8545</v>
      </c>
      <c r="BI110" s="4">
        <f t="shared" si="87"/>
        <v>3084169251604.7734</v>
      </c>
      <c r="BJ110" s="4">
        <f t="shared" si="88"/>
        <v>16776377565.300116</v>
      </c>
      <c r="BK110" s="4">
        <f t="shared" si="89"/>
        <v>70085202.300471887</v>
      </c>
      <c r="BL110" s="4">
        <f t="shared" si="90"/>
        <v>16706292362.999643</v>
      </c>
      <c r="BM110" s="27">
        <f t="shared" si="23"/>
        <v>14.491782189586319</v>
      </c>
      <c r="BN110">
        <f t="shared" si="24"/>
        <v>0.27330514044132032</v>
      </c>
      <c r="BO110">
        <f t="shared" si="91"/>
        <v>1.8859318810195425E-2</v>
      </c>
      <c r="BQ110" s="5">
        <f t="shared" si="92"/>
        <v>-2999.4436813190596</v>
      </c>
      <c r="BR110" s="5">
        <f t="shared" si="93"/>
        <v>-9867.62824527472</v>
      </c>
      <c r="BS110" s="5">
        <f t="shared" si="27"/>
        <v>-4246.5491370891632</v>
      </c>
      <c r="BU110" s="27">
        <f t="shared" si="94"/>
        <v>0.60663679558041017</v>
      </c>
      <c r="BV110" s="27">
        <f t="shared" si="95"/>
        <v>1.1470742246243459E-2</v>
      </c>
      <c r="BW110" s="27">
        <f t="shared" si="30"/>
        <v>0.60663679558041017</v>
      </c>
      <c r="BX110" s="27">
        <f t="shared" si="31"/>
        <v>1.147074224624346E-2</v>
      </c>
      <c r="BY110" s="27">
        <f t="shared" si="96"/>
        <v>1.8859318810195425E-2</v>
      </c>
      <c r="BZ110" s="27">
        <f t="shared" si="97"/>
        <v>0.99738591315597092</v>
      </c>
    </row>
    <row r="111" spans="6:78">
      <c r="F111">
        <f t="shared" si="34"/>
        <v>15750000</v>
      </c>
      <c r="G111">
        <f t="shared" si="98"/>
        <v>1.0000000000000002</v>
      </c>
      <c r="H111">
        <f t="shared" si="99"/>
        <v>0</v>
      </c>
      <c r="I111">
        <f t="shared" si="100"/>
        <v>4.7143143996902228E+19</v>
      </c>
      <c r="J111">
        <f t="shared" si="101"/>
        <v>2.1193285600309779E+20</v>
      </c>
      <c r="K111">
        <f t="shared" si="102"/>
        <v>2.59076E+20</v>
      </c>
      <c r="L111">
        <f t="shared" si="103"/>
        <v>6043992820115670</v>
      </c>
      <c r="M111">
        <f t="shared" si="104"/>
        <v>112999.9999999998</v>
      </c>
      <c r="N111">
        <f t="shared" si="105"/>
        <v>112.9999999999998</v>
      </c>
      <c r="O111">
        <f t="shared" si="106"/>
        <v>149700.0000000002</v>
      </c>
      <c r="P111">
        <f t="shared" si="107"/>
        <v>149.70000000000022</v>
      </c>
      <c r="Q111">
        <f t="shared" si="108"/>
        <v>0.14034375000000018</v>
      </c>
      <c r="R111">
        <f t="shared" si="109"/>
        <v>2004.491</v>
      </c>
      <c r="S111">
        <f t="shared" si="110"/>
        <v>2.6632151440191052</v>
      </c>
      <c r="T111">
        <f t="shared" si="111"/>
        <v>460.48463537865575</v>
      </c>
      <c r="V111">
        <f t="shared" si="112"/>
        <v>112568506329668.94</v>
      </c>
      <c r="W111">
        <f t="shared" si="71"/>
        <v>0</v>
      </c>
      <c r="X111">
        <f t="shared" si="113"/>
        <v>5060537550066.0654</v>
      </c>
      <c r="Y111">
        <f t="shared" si="72"/>
        <v>0</v>
      </c>
      <c r="Z111">
        <f t="shared" si="73"/>
        <v>117629043879735</v>
      </c>
      <c r="AA111">
        <f t="shared" si="6"/>
        <v>2387.8022716742398</v>
      </c>
      <c r="AB111">
        <f t="shared" si="7"/>
        <v>23.878022716742404</v>
      </c>
      <c r="AC111">
        <f t="shared" si="74"/>
        <v>454.03296283613685</v>
      </c>
      <c r="AD111">
        <f t="shared" si="75"/>
        <v>99.999999999999972</v>
      </c>
      <c r="AF111" s="9">
        <f t="shared" si="44"/>
        <v>6186052472698.709</v>
      </c>
      <c r="AG111">
        <f t="shared" si="76"/>
        <v>23.877365995687402</v>
      </c>
      <c r="AH111">
        <f t="shared" si="77"/>
        <v>0</v>
      </c>
      <c r="AI111">
        <v>43</v>
      </c>
      <c r="AJ111">
        <f t="shared" si="78"/>
        <v>5.1740327120740712E-2</v>
      </c>
      <c r="AK111">
        <v>0</v>
      </c>
      <c r="AL111" s="15">
        <f t="shared" si="10"/>
        <v>0</v>
      </c>
      <c r="AM111" s="13">
        <f t="shared" si="79"/>
        <v>5062806625627.3662</v>
      </c>
      <c r="AN111" s="15">
        <f>SUM($AL$48:AL111)</f>
        <v>1123245847071.3408</v>
      </c>
      <c r="AO111" s="4">
        <f t="shared" si="11"/>
        <v>6186052472698.707</v>
      </c>
      <c r="AP111">
        <f t="shared" si="12"/>
        <v>23.88872929430708</v>
      </c>
      <c r="AQ111" s="15">
        <f t="shared" si="13"/>
        <v>23.82628208133826</v>
      </c>
      <c r="AR111">
        <f t="shared" si="80"/>
        <v>0.99738591315597092</v>
      </c>
      <c r="AT111">
        <f t="shared" si="47"/>
        <v>7019165209858.167</v>
      </c>
      <c r="AU111" s="4"/>
      <c r="AV111">
        <f t="shared" si="14"/>
        <v>3109540144287.5532</v>
      </c>
      <c r="AW111" s="5">
        <f t="shared" si="115"/>
        <v>12.002424556066766</v>
      </c>
      <c r="AX111">
        <f t="shared" si="82"/>
        <v>25370892682.779785</v>
      </c>
      <c r="AY111" s="4">
        <f t="shared" si="116"/>
        <v>9.7928378864811039E-2</v>
      </c>
      <c r="AZ111" s="4">
        <f t="shared" si="16"/>
        <v>2.1220290201960719E-4</v>
      </c>
      <c r="BA111" s="5">
        <v>0</v>
      </c>
      <c r="BB111" s="4">
        <f t="shared" si="17"/>
        <v>0</v>
      </c>
      <c r="BC111" s="4">
        <f t="shared" si="114"/>
        <v>25370892682.779785</v>
      </c>
      <c r="BD111" s="4">
        <f t="shared" si="84"/>
        <v>138005290.92025557</v>
      </c>
      <c r="BE111" s="4">
        <f t="shared" si="85"/>
        <v>138005290.92025557</v>
      </c>
      <c r="BF111" s="4">
        <f t="shared" si="86"/>
        <v>0</v>
      </c>
      <c r="BG111" s="4">
        <f>SUM($BB$48:BB111)</f>
        <v>12884463590.918751</v>
      </c>
      <c r="BH111" s="14">
        <f>SUM($BC$48:BC111)</f>
        <v>3096655680696.6343</v>
      </c>
      <c r="BI111" s="4">
        <f t="shared" si="87"/>
        <v>3109540144287.5532</v>
      </c>
      <c r="BJ111" s="4">
        <f t="shared" si="88"/>
        <v>16914382856.220371</v>
      </c>
      <c r="BK111" s="4">
        <f t="shared" si="89"/>
        <v>70085202.300471887</v>
      </c>
      <c r="BL111" s="4">
        <f t="shared" si="90"/>
        <v>16844297653.919899</v>
      </c>
      <c r="BM111" s="27">
        <f t="shared" si="23"/>
        <v>14.611494126476412</v>
      </c>
      <c r="BN111">
        <f t="shared" si="24"/>
        <v>0.27330514044132032</v>
      </c>
      <c r="BO111">
        <f t="shared" si="91"/>
        <v>1.8704804455697943E-2</v>
      </c>
      <c r="BQ111" s="5">
        <f t="shared" si="92"/>
        <v>-2941.6143443021338</v>
      </c>
      <c r="BR111" s="5">
        <f t="shared" si="93"/>
        <v>-9867.62824527472</v>
      </c>
      <c r="BS111" s="5">
        <f t="shared" si="27"/>
        <v>-4199.2202869222638</v>
      </c>
      <c r="BU111" s="27">
        <f t="shared" si="94"/>
        <v>0.61164802641714711</v>
      </c>
      <c r="BV111" s="27">
        <f t="shared" si="95"/>
        <v>1.1470742246243459E-2</v>
      </c>
      <c r="BW111" s="27">
        <f t="shared" si="30"/>
        <v>0.61164802641714699</v>
      </c>
      <c r="BX111" s="27">
        <f t="shared" si="31"/>
        <v>1.147074224624346E-2</v>
      </c>
      <c r="BY111" s="27">
        <f t="shared" si="96"/>
        <v>1.8704804455697943E-2</v>
      </c>
      <c r="BZ111" s="27">
        <f t="shared" si="97"/>
        <v>0.99738591315597092</v>
      </c>
    </row>
    <row r="112" spans="6:78">
      <c r="F112">
        <f t="shared" si="34"/>
        <v>16000000</v>
      </c>
      <c r="G112">
        <f t="shared" si="98"/>
        <v>1.0000000000000002</v>
      </c>
      <c r="H112">
        <f t="shared" si="99"/>
        <v>0</v>
      </c>
      <c r="I112">
        <f t="shared" si="100"/>
        <v>4.7143143996902228E+19</v>
      </c>
      <c r="J112">
        <f t="shared" si="101"/>
        <v>2.1193285600309779E+20</v>
      </c>
      <c r="K112">
        <f t="shared" si="102"/>
        <v>2.59076E+20</v>
      </c>
      <c r="L112">
        <f t="shared" si="103"/>
        <v>6043992820115670</v>
      </c>
      <c r="M112">
        <f t="shared" si="104"/>
        <v>112999.9999999998</v>
      </c>
      <c r="N112">
        <f t="shared" si="105"/>
        <v>112.9999999999998</v>
      </c>
      <c r="O112">
        <f t="shared" si="106"/>
        <v>149700.0000000002</v>
      </c>
      <c r="P112">
        <f t="shared" si="107"/>
        <v>149.70000000000022</v>
      </c>
      <c r="Q112">
        <f t="shared" si="108"/>
        <v>0.14034375000000018</v>
      </c>
      <c r="R112">
        <f t="shared" si="109"/>
        <v>2004.491</v>
      </c>
      <c r="S112">
        <f t="shared" si="110"/>
        <v>2.6632151440191052</v>
      </c>
      <c r="T112">
        <f t="shared" si="111"/>
        <v>460.48463537865575</v>
      </c>
      <c r="V112">
        <f t="shared" si="112"/>
        <v>112568506329668.94</v>
      </c>
      <c r="W112">
        <f t="shared" si="71"/>
        <v>0</v>
      </c>
      <c r="X112">
        <f t="shared" si="113"/>
        <v>5060537550066.0654</v>
      </c>
      <c r="Y112">
        <f t="shared" si="72"/>
        <v>0</v>
      </c>
      <c r="Z112">
        <f t="shared" si="73"/>
        <v>117629043879735</v>
      </c>
      <c r="AA112">
        <f t="shared" ref="AA112:AA175" si="117">(V112/I112)*10^9</f>
        <v>2387.8022716742398</v>
      </c>
      <c r="AB112">
        <f t="shared" ref="AB112:AB175" si="118">(X112/J112)*10^9</f>
        <v>23.878022716742404</v>
      </c>
      <c r="AC112">
        <f t="shared" si="74"/>
        <v>454.03296283613685</v>
      </c>
      <c r="AD112">
        <f t="shared" si="75"/>
        <v>99.999999999999972</v>
      </c>
      <c r="AF112" s="9">
        <f t="shared" si="44"/>
        <v>6186052472698.709</v>
      </c>
      <c r="AG112">
        <f t="shared" si="76"/>
        <v>23.877365995687402</v>
      </c>
      <c r="AH112">
        <f t="shared" si="77"/>
        <v>0</v>
      </c>
      <c r="AI112">
        <v>44</v>
      </c>
      <c r="AJ112">
        <f t="shared" si="78"/>
        <v>5.1740327120740712E-2</v>
      </c>
      <c r="AK112">
        <v>0</v>
      </c>
      <c r="AL112" s="15">
        <f t="shared" ref="AL112:AL175" si="119">(AK112*10^-9)*H112</f>
        <v>0</v>
      </c>
      <c r="AM112" s="13">
        <f t="shared" si="79"/>
        <v>5062806625627.3662</v>
      </c>
      <c r="AN112" s="15">
        <f>SUM($AL$48:AL112)</f>
        <v>1123245847071.3408</v>
      </c>
      <c r="AO112" s="4">
        <f t="shared" ref="AO112:AO175" si="120">AN112+AM112</f>
        <v>6186052472698.707</v>
      </c>
      <c r="AP112">
        <f t="shared" ref="AP112:AP175" si="121">(AM112/J112)*10^9</f>
        <v>23.88872929430708</v>
      </c>
      <c r="AQ112" s="15">
        <f t="shared" ref="AQ112:AQ175" si="122">(AN112/I112)*10^9</f>
        <v>23.82628208133826</v>
      </c>
      <c r="AR112">
        <f t="shared" si="80"/>
        <v>0.99738591315597092</v>
      </c>
      <c r="AT112">
        <f t="shared" si="47"/>
        <v>6883820951020.3389</v>
      </c>
      <c r="AU112" s="4"/>
      <c r="AV112">
        <f t="shared" ref="AV112:AV175" si="123">($AT$48-AT112)*($B$20/1000)</f>
        <v>3134421832832.2993</v>
      </c>
      <c r="AW112" s="5">
        <f t="shared" si="115"/>
        <v>12.098464669951285</v>
      </c>
      <c r="AX112">
        <f t="shared" si="82"/>
        <v>24881688544.746094</v>
      </c>
      <c r="AY112" s="4">
        <f t="shared" si="116"/>
        <v>9.6040113884520745E-2</v>
      </c>
      <c r="AZ112" s="4">
        <f t="shared" ref="AZ112:AZ175" si="124">AY112/(T112+1)</f>
        <v>2.0811118403913544E-4</v>
      </c>
      <c r="BA112" s="5">
        <v>0</v>
      </c>
      <c r="BB112" s="4">
        <f t="shared" ref="BB112:BB175" si="125">(BA112*10^-9)*H112</f>
        <v>0</v>
      </c>
      <c r="BC112" s="4">
        <f t="shared" si="114"/>
        <v>24881688544.746094</v>
      </c>
      <c r="BD112" s="4">
        <f t="shared" si="84"/>
        <v>135344258.83782688</v>
      </c>
      <c r="BE112" s="4">
        <f t="shared" si="85"/>
        <v>135344258.83782688</v>
      </c>
      <c r="BF112" s="4">
        <f t="shared" si="86"/>
        <v>0</v>
      </c>
      <c r="BG112" s="4">
        <f>SUM($BB$48:BB112)</f>
        <v>12884463590.918751</v>
      </c>
      <c r="BH112" s="14">
        <f>SUM($BC$48:BC112)</f>
        <v>3121537369241.3804</v>
      </c>
      <c r="BI112" s="4">
        <f t="shared" si="87"/>
        <v>3134421832832.2993</v>
      </c>
      <c r="BJ112" s="4">
        <f t="shared" si="88"/>
        <v>17049727115.058199</v>
      </c>
      <c r="BK112" s="4">
        <f t="shared" si="89"/>
        <v>70085202.300471887</v>
      </c>
      <c r="BL112" s="4">
        <f t="shared" si="90"/>
        <v>16979641912.757727</v>
      </c>
      <c r="BM112" s="27">
        <f t="shared" ref="BM112:BM175" si="126">(BH112/J112)*10^9</f>
        <v>14.728897765600598</v>
      </c>
      <c r="BN112">
        <f t="shared" ref="BN112:BN175" si="127">(BG112/I112)*10^9</f>
        <v>0.27330514044132032</v>
      </c>
      <c r="BO112">
        <f t="shared" si="91"/>
        <v>1.8555708973663026E-2</v>
      </c>
      <c r="BQ112" s="5">
        <f t="shared" si="92"/>
        <v>-2884.9000784544487</v>
      </c>
      <c r="BR112" s="5">
        <f t="shared" si="93"/>
        <v>-9867.62824527472</v>
      </c>
      <c r="BS112" s="5">
        <f t="shared" ref="BS112:BS175" si="128">(((AW112/AG112)/$B$28)-1)*10^4</f>
        <v>-4152.8040364671515</v>
      </c>
      <c r="BU112" s="27">
        <f t="shared" si="94"/>
        <v>0.61656263019023949</v>
      </c>
      <c r="BV112" s="27">
        <f t="shared" si="95"/>
        <v>1.1470742246243459E-2</v>
      </c>
      <c r="BW112" s="27">
        <f t="shared" ref="BW112:BW175" si="129">BH112/AM112</f>
        <v>0.6165626301902396</v>
      </c>
      <c r="BX112" s="27">
        <f t="shared" ref="BX112:BX175" si="130">BG112/AN112</f>
        <v>1.147074224624346E-2</v>
      </c>
      <c r="BY112" s="27">
        <f t="shared" si="96"/>
        <v>1.8555708973663026E-2</v>
      </c>
      <c r="BZ112" s="27">
        <f t="shared" si="97"/>
        <v>0.99738591315597092</v>
      </c>
    </row>
    <row r="113" spans="6:78">
      <c r="F113">
        <f t="shared" ref="F113:F176" si="131">F112+$B$6</f>
        <v>16250000</v>
      </c>
      <c r="G113">
        <f t="shared" si="98"/>
        <v>1.0000000000000002</v>
      </c>
      <c r="H113">
        <f t="shared" si="99"/>
        <v>0</v>
      </c>
      <c r="I113">
        <f t="shared" si="100"/>
        <v>4.7143143996902228E+19</v>
      </c>
      <c r="J113">
        <f t="shared" si="101"/>
        <v>2.1193285600309779E+20</v>
      </c>
      <c r="K113">
        <f t="shared" si="102"/>
        <v>2.59076E+20</v>
      </c>
      <c r="L113">
        <f t="shared" si="103"/>
        <v>6043992820115670</v>
      </c>
      <c r="M113">
        <f t="shared" si="104"/>
        <v>112999.9999999998</v>
      </c>
      <c r="N113">
        <f t="shared" si="105"/>
        <v>112.9999999999998</v>
      </c>
      <c r="O113">
        <f t="shared" si="106"/>
        <v>149700.0000000002</v>
      </c>
      <c r="P113">
        <f t="shared" si="107"/>
        <v>149.70000000000022</v>
      </c>
      <c r="Q113">
        <f t="shared" si="108"/>
        <v>0.14034375000000018</v>
      </c>
      <c r="R113">
        <f t="shared" si="109"/>
        <v>2004.491</v>
      </c>
      <c r="S113">
        <f t="shared" si="110"/>
        <v>2.6632151440191052</v>
      </c>
      <c r="T113">
        <f t="shared" si="111"/>
        <v>460.48463537865575</v>
      </c>
      <c r="V113">
        <f t="shared" si="112"/>
        <v>112568506329668.94</v>
      </c>
      <c r="W113">
        <f t="shared" si="71"/>
        <v>0</v>
      </c>
      <c r="X113">
        <f t="shared" si="113"/>
        <v>5060537550066.0654</v>
      </c>
      <c r="Y113">
        <f t="shared" si="72"/>
        <v>0</v>
      </c>
      <c r="Z113">
        <f t="shared" si="73"/>
        <v>117629043879735</v>
      </c>
      <c r="AA113">
        <f t="shared" si="117"/>
        <v>2387.8022716742398</v>
      </c>
      <c r="AB113">
        <f t="shared" si="118"/>
        <v>23.878022716742404</v>
      </c>
      <c r="AC113">
        <f t="shared" si="74"/>
        <v>454.03296283613685</v>
      </c>
      <c r="AD113">
        <f t="shared" si="75"/>
        <v>99.999999999999972</v>
      </c>
      <c r="AF113" s="9">
        <f t="shared" ref="AF113:AF176" si="132">$B$3</f>
        <v>6186052472698.709</v>
      </c>
      <c r="AG113">
        <f t="shared" si="76"/>
        <v>23.877365995687402</v>
      </c>
      <c r="AH113">
        <f t="shared" si="77"/>
        <v>0</v>
      </c>
      <c r="AI113">
        <v>45</v>
      </c>
      <c r="AJ113">
        <f t="shared" si="78"/>
        <v>5.1740327120740712E-2</v>
      </c>
      <c r="AK113">
        <v>0</v>
      </c>
      <c r="AL113" s="15">
        <f t="shared" si="119"/>
        <v>0</v>
      </c>
      <c r="AM113" s="13">
        <f t="shared" si="79"/>
        <v>5062806625627.3662</v>
      </c>
      <c r="AN113" s="15">
        <f>SUM($AL$48:AL113)</f>
        <v>1123245847071.3408</v>
      </c>
      <c r="AO113" s="4">
        <f t="shared" si="120"/>
        <v>6186052472698.707</v>
      </c>
      <c r="AP113">
        <f t="shared" si="121"/>
        <v>23.88872929430708</v>
      </c>
      <c r="AQ113" s="15">
        <f t="shared" si="122"/>
        <v>23.82628208133826</v>
      </c>
      <c r="AR113">
        <f t="shared" si="80"/>
        <v>0.99738591315597092</v>
      </c>
      <c r="AT113">
        <f t="shared" ref="AT113:AT176" si="133">((AT112)*EXP((F113-F112)*$B$11))</f>
        <v>6751086413973.1641</v>
      </c>
      <c r="AU113" s="4"/>
      <c r="AV113">
        <f t="shared" si="123"/>
        <v>3158823750123.0522</v>
      </c>
      <c r="AW113" s="5">
        <f t="shared" si="115"/>
        <v>12.192652928573285</v>
      </c>
      <c r="AX113">
        <f t="shared" si="82"/>
        <v>24401917290.75293</v>
      </c>
      <c r="AY113" s="4">
        <f t="shared" si="116"/>
        <v>9.4188258621998686E-2</v>
      </c>
      <c r="AZ113" s="4">
        <f t="shared" si="124"/>
        <v>2.0409836298171806E-4</v>
      </c>
      <c r="BA113" s="5">
        <v>0</v>
      </c>
      <c r="BB113" s="4">
        <f t="shared" si="125"/>
        <v>0</v>
      </c>
      <c r="BC113" s="4">
        <f t="shared" si="114"/>
        <v>24401917290.75293</v>
      </c>
      <c r="BD113" s="4">
        <f t="shared" si="84"/>
        <v>132734537.04717651</v>
      </c>
      <c r="BE113" s="4">
        <f t="shared" si="85"/>
        <v>132734537.04717651</v>
      </c>
      <c r="BF113" s="4">
        <f t="shared" si="86"/>
        <v>0</v>
      </c>
      <c r="BG113" s="4">
        <f>SUM($BB$48:BB113)</f>
        <v>12884463590.918751</v>
      </c>
      <c r="BH113" s="14">
        <f>SUM($BC$48:BC113)</f>
        <v>3145939286532.1333</v>
      </c>
      <c r="BI113" s="4">
        <f t="shared" si="87"/>
        <v>3158823750123.0522</v>
      </c>
      <c r="BJ113" s="4">
        <f t="shared" si="88"/>
        <v>17182461652.105373</v>
      </c>
      <c r="BK113" s="4">
        <f t="shared" si="89"/>
        <v>70085202.300471887</v>
      </c>
      <c r="BL113" s="4">
        <f t="shared" si="90"/>
        <v>17112376449.804903</v>
      </c>
      <c r="BM113" s="27">
        <f t="shared" si="126"/>
        <v>14.844037615791624</v>
      </c>
      <c r="BN113">
        <f t="shared" si="127"/>
        <v>0.27330514044132032</v>
      </c>
      <c r="BO113">
        <f t="shared" si="91"/>
        <v>1.8411779026386219E-2</v>
      </c>
      <c r="BQ113" s="5">
        <f t="shared" si="92"/>
        <v>-2829.279382860087</v>
      </c>
      <c r="BR113" s="5">
        <f t="shared" si="93"/>
        <v>-9867.62824527472</v>
      </c>
      <c r="BS113" s="5">
        <f t="shared" si="128"/>
        <v>-4107.2827888831844</v>
      </c>
      <c r="BU113" s="27">
        <f t="shared" si="94"/>
        <v>0.62138247007257541</v>
      </c>
      <c r="BV113" s="27">
        <f t="shared" si="95"/>
        <v>1.1470742246243459E-2</v>
      </c>
      <c r="BW113" s="27">
        <f t="shared" si="129"/>
        <v>0.62138247007257541</v>
      </c>
      <c r="BX113" s="27">
        <f t="shared" si="130"/>
        <v>1.147074224624346E-2</v>
      </c>
      <c r="BY113" s="27">
        <f t="shared" si="96"/>
        <v>1.8411779026386219E-2</v>
      </c>
      <c r="BZ113" s="27">
        <f t="shared" si="97"/>
        <v>0.99738591315597092</v>
      </c>
    </row>
    <row r="114" spans="6:78">
      <c r="F114">
        <f t="shared" si="131"/>
        <v>16500000</v>
      </c>
      <c r="G114">
        <f t="shared" si="98"/>
        <v>1.0000000000000002</v>
      </c>
      <c r="H114">
        <f t="shared" si="99"/>
        <v>0</v>
      </c>
      <c r="I114">
        <f t="shared" si="100"/>
        <v>4.7143143996902228E+19</v>
      </c>
      <c r="J114">
        <f t="shared" si="101"/>
        <v>2.1193285600309779E+20</v>
      </c>
      <c r="K114">
        <f t="shared" si="102"/>
        <v>2.59076E+20</v>
      </c>
      <c r="L114">
        <f t="shared" si="103"/>
        <v>6043992820115670</v>
      </c>
      <c r="M114">
        <f t="shared" si="104"/>
        <v>112999.9999999998</v>
      </c>
      <c r="N114">
        <f t="shared" si="105"/>
        <v>112.9999999999998</v>
      </c>
      <c r="O114">
        <f t="shared" si="106"/>
        <v>149700.0000000002</v>
      </c>
      <c r="P114">
        <f t="shared" si="107"/>
        <v>149.70000000000022</v>
      </c>
      <c r="Q114">
        <f t="shared" si="108"/>
        <v>0.14034375000000018</v>
      </c>
      <c r="R114">
        <f t="shared" si="109"/>
        <v>2004.491</v>
      </c>
      <c r="S114">
        <f t="shared" si="110"/>
        <v>2.6632151440191052</v>
      </c>
      <c r="T114">
        <f t="shared" si="111"/>
        <v>460.48463537865575</v>
      </c>
      <c r="V114">
        <f t="shared" si="112"/>
        <v>112568506329668.94</v>
      </c>
      <c r="W114">
        <f t="shared" si="71"/>
        <v>0</v>
      </c>
      <c r="X114">
        <f t="shared" si="113"/>
        <v>5060537550066.0654</v>
      </c>
      <c r="Y114">
        <f t="shared" si="72"/>
        <v>0</v>
      </c>
      <c r="Z114">
        <f t="shared" si="73"/>
        <v>117629043879735</v>
      </c>
      <c r="AA114">
        <f t="shared" si="117"/>
        <v>2387.8022716742398</v>
      </c>
      <c r="AB114">
        <f t="shared" si="118"/>
        <v>23.878022716742404</v>
      </c>
      <c r="AC114">
        <f t="shared" si="74"/>
        <v>454.03296283613685</v>
      </c>
      <c r="AD114">
        <f t="shared" si="75"/>
        <v>99.999999999999972</v>
      </c>
      <c r="AF114" s="9">
        <f t="shared" si="132"/>
        <v>6186052472698.709</v>
      </c>
      <c r="AG114">
        <f t="shared" si="76"/>
        <v>23.877365995687402</v>
      </c>
      <c r="AH114">
        <f t="shared" si="77"/>
        <v>0</v>
      </c>
      <c r="AI114">
        <v>46</v>
      </c>
      <c r="AJ114">
        <f t="shared" si="78"/>
        <v>5.1740327120740712E-2</v>
      </c>
      <c r="AK114">
        <v>0</v>
      </c>
      <c r="AL114" s="15">
        <f t="shared" si="119"/>
        <v>0</v>
      </c>
      <c r="AM114" s="13">
        <f t="shared" si="79"/>
        <v>5062806625627.3662</v>
      </c>
      <c r="AN114" s="15">
        <f>SUM($AL$48:AL114)</f>
        <v>1123245847071.3408</v>
      </c>
      <c r="AO114" s="4">
        <f t="shared" si="120"/>
        <v>6186052472698.707</v>
      </c>
      <c r="AP114">
        <f t="shared" si="121"/>
        <v>23.88872929430708</v>
      </c>
      <c r="AQ114" s="15">
        <f t="shared" si="122"/>
        <v>23.82628208133826</v>
      </c>
      <c r="AR114">
        <f t="shared" si="80"/>
        <v>0.99738591315597092</v>
      </c>
      <c r="AT114">
        <f t="shared" si="133"/>
        <v>6620911277795.1416</v>
      </c>
      <c r="AU114" s="4"/>
      <c r="AV114">
        <f t="shared" si="123"/>
        <v>3182755147158.02</v>
      </c>
      <c r="AW114" s="5">
        <f t="shared" si="115"/>
        <v>12.285025039594636</v>
      </c>
      <c r="AX114">
        <f t="shared" si="82"/>
        <v>23931397034.967773</v>
      </c>
      <c r="AY114" s="4">
        <f t="shared" si="116"/>
        <v>9.2372111021351927E-2</v>
      </c>
      <c r="AZ114" s="4">
        <f t="shared" si="124"/>
        <v>2.0016291754883472E-4</v>
      </c>
      <c r="BA114" s="5">
        <v>0</v>
      </c>
      <c r="BB114" s="4">
        <f t="shared" si="125"/>
        <v>0</v>
      </c>
      <c r="BC114" s="4">
        <f t="shared" si="114"/>
        <v>23931397034.967773</v>
      </c>
      <c r="BD114" s="4">
        <f t="shared" si="84"/>
        <v>130175136.17802313</v>
      </c>
      <c r="BE114" s="4">
        <f t="shared" si="85"/>
        <v>130175136.17802313</v>
      </c>
      <c r="BF114" s="4">
        <f t="shared" si="86"/>
        <v>0</v>
      </c>
      <c r="BG114" s="4">
        <f>SUM($BB$48:BB114)</f>
        <v>12884463590.918751</v>
      </c>
      <c r="BH114" s="14">
        <f>SUM($BC$48:BC114)</f>
        <v>3169870683567.1011</v>
      </c>
      <c r="BI114" s="4">
        <f t="shared" si="87"/>
        <v>3182755147158.02</v>
      </c>
      <c r="BJ114" s="4">
        <f t="shared" si="88"/>
        <v>17312636788.283398</v>
      </c>
      <c r="BK114" s="4">
        <f t="shared" si="89"/>
        <v>70085202.300471887</v>
      </c>
      <c r="BL114" s="4">
        <f t="shared" si="90"/>
        <v>17242551585.982925</v>
      </c>
      <c r="BM114" s="27">
        <f t="shared" si="126"/>
        <v>14.956957327658376</v>
      </c>
      <c r="BN114">
        <f t="shared" si="127"/>
        <v>0.27330514044132032</v>
      </c>
      <c r="BO114">
        <f t="shared" si="91"/>
        <v>1.8272776638596475E-2</v>
      </c>
      <c r="BQ114" s="5">
        <f t="shared" si="92"/>
        <v>-2774.7311711859934</v>
      </c>
      <c r="BR114" s="5">
        <f t="shared" si="93"/>
        <v>-9867.62824527472</v>
      </c>
      <c r="BS114" s="5">
        <f t="shared" si="128"/>
        <v>-4062.6392866338001</v>
      </c>
      <c r="BU114" s="27">
        <f t="shared" si="94"/>
        <v>0.62610937331115246</v>
      </c>
      <c r="BV114" s="27">
        <f t="shared" si="95"/>
        <v>1.1470742246243459E-2</v>
      </c>
      <c r="BW114" s="27">
        <f t="shared" si="129"/>
        <v>0.62610937331115257</v>
      </c>
      <c r="BX114" s="27">
        <f t="shared" si="130"/>
        <v>1.147074224624346E-2</v>
      </c>
      <c r="BY114" s="27">
        <f t="shared" si="96"/>
        <v>1.8272776638596475E-2</v>
      </c>
      <c r="BZ114" s="27">
        <f t="shared" si="97"/>
        <v>0.99738591315597092</v>
      </c>
    </row>
    <row r="115" spans="6:78">
      <c r="F115">
        <f t="shared" si="131"/>
        <v>16750000</v>
      </c>
      <c r="G115">
        <f t="shared" si="98"/>
        <v>1.0000000000000002</v>
      </c>
      <c r="H115">
        <f t="shared" si="99"/>
        <v>0</v>
      </c>
      <c r="I115">
        <f t="shared" si="100"/>
        <v>4.7143143996902228E+19</v>
      </c>
      <c r="J115">
        <f t="shared" si="101"/>
        <v>2.1193285600309779E+20</v>
      </c>
      <c r="K115">
        <f t="shared" si="102"/>
        <v>2.59076E+20</v>
      </c>
      <c r="L115">
        <f t="shared" si="103"/>
        <v>6043992820115670</v>
      </c>
      <c r="M115">
        <f t="shared" si="104"/>
        <v>112999.9999999998</v>
      </c>
      <c r="N115">
        <f t="shared" si="105"/>
        <v>112.9999999999998</v>
      </c>
      <c r="O115">
        <f t="shared" si="106"/>
        <v>149700.0000000002</v>
      </c>
      <c r="P115">
        <f t="shared" si="107"/>
        <v>149.70000000000022</v>
      </c>
      <c r="Q115">
        <f t="shared" si="108"/>
        <v>0.14034375000000018</v>
      </c>
      <c r="R115">
        <f t="shared" si="109"/>
        <v>2004.491</v>
      </c>
      <c r="S115">
        <f t="shared" si="110"/>
        <v>2.6632151440191052</v>
      </c>
      <c r="T115">
        <f t="shared" si="111"/>
        <v>460.48463537865575</v>
      </c>
      <c r="V115">
        <f t="shared" si="112"/>
        <v>112568506329668.94</v>
      </c>
      <c r="W115">
        <f t="shared" si="71"/>
        <v>0</v>
      </c>
      <c r="X115">
        <f t="shared" si="113"/>
        <v>5060537550066.0654</v>
      </c>
      <c r="Y115">
        <f t="shared" si="72"/>
        <v>0</v>
      </c>
      <c r="Z115">
        <f t="shared" si="73"/>
        <v>117629043879735</v>
      </c>
      <c r="AA115">
        <f t="shared" si="117"/>
        <v>2387.8022716742398</v>
      </c>
      <c r="AB115">
        <f t="shared" si="118"/>
        <v>23.878022716742404</v>
      </c>
      <c r="AC115">
        <f t="shared" si="74"/>
        <v>454.03296283613685</v>
      </c>
      <c r="AD115">
        <f t="shared" si="75"/>
        <v>99.999999999999972</v>
      </c>
      <c r="AF115" s="9">
        <f t="shared" si="132"/>
        <v>6186052472698.709</v>
      </c>
      <c r="AG115">
        <f t="shared" si="76"/>
        <v>23.877365995687402</v>
      </c>
      <c r="AH115">
        <f t="shared" si="77"/>
        <v>0</v>
      </c>
      <c r="AI115">
        <v>47</v>
      </c>
      <c r="AJ115">
        <f t="shared" si="78"/>
        <v>5.1740327120740712E-2</v>
      </c>
      <c r="AK115">
        <v>0</v>
      </c>
      <c r="AL115" s="15">
        <f t="shared" si="119"/>
        <v>0</v>
      </c>
      <c r="AM115" s="13">
        <f t="shared" si="79"/>
        <v>5062806625627.3662</v>
      </c>
      <c r="AN115" s="15">
        <f>SUM($AL$48:AL115)</f>
        <v>1123245847071.3408</v>
      </c>
      <c r="AO115" s="4">
        <f t="shared" si="120"/>
        <v>6186052472698.707</v>
      </c>
      <c r="AP115">
        <f t="shared" si="121"/>
        <v>23.88872929430708</v>
      </c>
      <c r="AQ115" s="15">
        <f t="shared" si="122"/>
        <v>23.82628208133826</v>
      </c>
      <c r="AR115">
        <f t="shared" si="80"/>
        <v>0.99738591315597092</v>
      </c>
      <c r="AT115">
        <f t="shared" si="133"/>
        <v>6493246191857.9053</v>
      </c>
      <c r="AU115" s="4"/>
      <c r="AV115">
        <f t="shared" si="123"/>
        <v>3206225096556.7212</v>
      </c>
      <c r="AW115" s="5">
        <f t="shared" si="115"/>
        <v>12.375616022158445</v>
      </c>
      <c r="AX115">
        <f t="shared" si="82"/>
        <v>23469949398.701172</v>
      </c>
      <c r="AY115" s="4">
        <f t="shared" si="116"/>
        <v>9.0590982563808195E-2</v>
      </c>
      <c r="AZ115" s="4">
        <f t="shared" si="124"/>
        <v>1.9630335577581429E-4</v>
      </c>
      <c r="BA115" s="5">
        <v>0</v>
      </c>
      <c r="BB115" s="4">
        <f t="shared" si="125"/>
        <v>0</v>
      </c>
      <c r="BC115" s="4">
        <f t="shared" si="114"/>
        <v>23469949398.701172</v>
      </c>
      <c r="BD115" s="4">
        <f t="shared" si="84"/>
        <v>127665085.9372344</v>
      </c>
      <c r="BE115" s="4">
        <f t="shared" si="85"/>
        <v>127665085.9372344</v>
      </c>
      <c r="BF115" s="4">
        <f t="shared" si="86"/>
        <v>0</v>
      </c>
      <c r="BG115" s="4">
        <f>SUM($BB$48:BB115)</f>
        <v>12884463590.918751</v>
      </c>
      <c r="BH115" s="14">
        <f>SUM($BC$48:BC115)</f>
        <v>3193340632965.8022</v>
      </c>
      <c r="BI115" s="4">
        <f t="shared" si="87"/>
        <v>3206225096556.7212</v>
      </c>
      <c r="BJ115" s="4">
        <f t="shared" si="88"/>
        <v>17440301874.220634</v>
      </c>
      <c r="BK115" s="4">
        <f t="shared" si="89"/>
        <v>70085202.300471887</v>
      </c>
      <c r="BL115" s="4">
        <f t="shared" si="90"/>
        <v>17370216671.920158</v>
      </c>
      <c r="BM115" s="27">
        <f t="shared" si="126"/>
        <v>15.067699710134258</v>
      </c>
      <c r="BN115">
        <f t="shared" si="127"/>
        <v>0.27330514044132032</v>
      </c>
      <c r="BO115">
        <f t="shared" si="91"/>
        <v>1.8138478049008391E-2</v>
      </c>
      <c r="BQ115" s="5">
        <f t="shared" si="92"/>
        <v>-2721.2347636879285</v>
      </c>
      <c r="BR115" s="5">
        <f t="shared" si="93"/>
        <v>-9867.62824527472</v>
      </c>
      <c r="BS115" s="5">
        <f t="shared" si="128"/>
        <v>-4018.8566049440165</v>
      </c>
      <c r="BU115" s="27">
        <f t="shared" si="94"/>
        <v>0.63074513191980619</v>
      </c>
      <c r="BV115" s="27">
        <f t="shared" si="95"/>
        <v>1.1470742246243459E-2</v>
      </c>
      <c r="BW115" s="27">
        <f t="shared" si="129"/>
        <v>0.6307451319198063</v>
      </c>
      <c r="BX115" s="27">
        <f t="shared" si="130"/>
        <v>1.147074224624346E-2</v>
      </c>
      <c r="BY115" s="27">
        <f t="shared" si="96"/>
        <v>1.8138478049008391E-2</v>
      </c>
      <c r="BZ115" s="27">
        <f t="shared" si="97"/>
        <v>0.99738591315597092</v>
      </c>
    </row>
    <row r="116" spans="6:78">
      <c r="F116">
        <f t="shared" si="131"/>
        <v>17000000</v>
      </c>
      <c r="G116">
        <f t="shared" si="98"/>
        <v>1.0000000000000002</v>
      </c>
      <c r="H116">
        <f t="shared" si="99"/>
        <v>0</v>
      </c>
      <c r="I116">
        <f t="shared" si="100"/>
        <v>4.7143143996902228E+19</v>
      </c>
      <c r="J116">
        <f t="shared" si="101"/>
        <v>2.1193285600309779E+20</v>
      </c>
      <c r="K116">
        <f t="shared" si="102"/>
        <v>2.59076E+20</v>
      </c>
      <c r="L116">
        <f t="shared" si="103"/>
        <v>6043992820115670</v>
      </c>
      <c r="M116">
        <f t="shared" si="104"/>
        <v>112999.9999999998</v>
      </c>
      <c r="N116">
        <f t="shared" si="105"/>
        <v>112.9999999999998</v>
      </c>
      <c r="O116">
        <f t="shared" si="106"/>
        <v>149700.0000000002</v>
      </c>
      <c r="P116">
        <f t="shared" si="107"/>
        <v>149.70000000000022</v>
      </c>
      <c r="Q116">
        <f t="shared" si="108"/>
        <v>0.14034375000000018</v>
      </c>
      <c r="R116">
        <f t="shared" si="109"/>
        <v>2004.491</v>
      </c>
      <c r="S116">
        <f t="shared" si="110"/>
        <v>2.6632151440191052</v>
      </c>
      <c r="T116">
        <f t="shared" si="111"/>
        <v>460.48463537865575</v>
      </c>
      <c r="V116">
        <f t="shared" si="112"/>
        <v>112568506329668.94</v>
      </c>
      <c r="W116">
        <f t="shared" si="71"/>
        <v>0</v>
      </c>
      <c r="X116">
        <f t="shared" si="113"/>
        <v>5060537550066.0654</v>
      </c>
      <c r="Y116">
        <f t="shared" si="72"/>
        <v>0</v>
      </c>
      <c r="Z116">
        <f t="shared" si="73"/>
        <v>117629043879735</v>
      </c>
      <c r="AA116">
        <f t="shared" si="117"/>
        <v>2387.8022716742398</v>
      </c>
      <c r="AB116">
        <f t="shared" si="118"/>
        <v>23.878022716742404</v>
      </c>
      <c r="AC116">
        <f t="shared" si="74"/>
        <v>454.03296283613685</v>
      </c>
      <c r="AD116">
        <f t="shared" si="75"/>
        <v>99.999999999999972</v>
      </c>
      <c r="AF116" s="9">
        <f t="shared" si="132"/>
        <v>6186052472698.709</v>
      </c>
      <c r="AG116">
        <f t="shared" si="76"/>
        <v>23.877365995687402</v>
      </c>
      <c r="AH116">
        <f t="shared" si="77"/>
        <v>0</v>
      </c>
      <c r="AI116">
        <v>48</v>
      </c>
      <c r="AJ116">
        <f t="shared" si="78"/>
        <v>5.1740327120740712E-2</v>
      </c>
      <c r="AK116">
        <v>0</v>
      </c>
      <c r="AL116" s="15">
        <f t="shared" si="119"/>
        <v>0</v>
      </c>
      <c r="AM116" s="13">
        <f t="shared" si="79"/>
        <v>5062806625627.3662</v>
      </c>
      <c r="AN116" s="15">
        <f>SUM($AL$48:AL116)</f>
        <v>1123245847071.3408</v>
      </c>
      <c r="AO116" s="4">
        <f t="shared" si="120"/>
        <v>6186052472698.707</v>
      </c>
      <c r="AP116">
        <f t="shared" si="121"/>
        <v>23.88872929430708</v>
      </c>
      <c r="AQ116" s="15">
        <f t="shared" si="122"/>
        <v>23.82628208133826</v>
      </c>
      <c r="AR116">
        <f t="shared" si="80"/>
        <v>0.99738591315597092</v>
      </c>
      <c r="AT116">
        <f t="shared" si="133"/>
        <v>6368042757116.9365</v>
      </c>
      <c r="AU116" s="4"/>
      <c r="AV116">
        <f t="shared" si="123"/>
        <v>3229242495999.501</v>
      </c>
      <c r="AW116" s="5">
        <f t="shared" si="115"/>
        <v>12.46446022016513</v>
      </c>
      <c r="AX116">
        <f t="shared" si="82"/>
        <v>23017399442.779785</v>
      </c>
      <c r="AY116" s="4">
        <f t="shared" si="116"/>
        <v>8.8844198006684472E-2</v>
      </c>
      <c r="AZ116" s="4">
        <f t="shared" si="124"/>
        <v>1.9251821446620069E-4</v>
      </c>
      <c r="BA116" s="5">
        <v>0</v>
      </c>
      <c r="BB116" s="4">
        <f t="shared" si="125"/>
        <v>0</v>
      </c>
      <c r="BC116" s="4">
        <f t="shared" si="114"/>
        <v>23017399442.779785</v>
      </c>
      <c r="BD116" s="4">
        <f t="shared" si="84"/>
        <v>125203434.74096924</v>
      </c>
      <c r="BE116" s="4">
        <f t="shared" si="85"/>
        <v>125203434.74096924</v>
      </c>
      <c r="BF116" s="4">
        <f t="shared" si="86"/>
        <v>0</v>
      </c>
      <c r="BG116" s="4">
        <f>SUM($BB$48:BB116)</f>
        <v>12884463590.918751</v>
      </c>
      <c r="BH116" s="14">
        <f>SUM($BC$48:BC116)</f>
        <v>3216358032408.582</v>
      </c>
      <c r="BI116" s="4">
        <f t="shared" si="87"/>
        <v>3229242495999.501</v>
      </c>
      <c r="BJ116" s="4">
        <f t="shared" si="88"/>
        <v>17565505308.961601</v>
      </c>
      <c r="BK116" s="4">
        <f t="shared" si="89"/>
        <v>70085202.300471887</v>
      </c>
      <c r="BL116" s="4">
        <f t="shared" si="90"/>
        <v>17495420106.661129</v>
      </c>
      <c r="BM116" s="27">
        <f t="shared" si="126"/>
        <v>15.176306746706462</v>
      </c>
      <c r="BN116">
        <f t="shared" si="127"/>
        <v>0.27330514044132032</v>
      </c>
      <c r="BO116">
        <f t="shared" si="91"/>
        <v>1.800867266343523E-2</v>
      </c>
      <c r="BQ116" s="5">
        <f t="shared" si="92"/>
        <v>-2668.7698793705863</v>
      </c>
      <c r="BR116" s="5">
        <f t="shared" si="93"/>
        <v>-9867.62824527472</v>
      </c>
      <c r="BS116" s="5">
        <f t="shared" si="128"/>
        <v>-3975.9181453840806</v>
      </c>
      <c r="BU116" s="27">
        <f t="shared" si="94"/>
        <v>0.63529150335857865</v>
      </c>
      <c r="BV116" s="27">
        <f t="shared" si="95"/>
        <v>1.1470742246243459E-2</v>
      </c>
      <c r="BW116" s="27">
        <f t="shared" si="129"/>
        <v>0.63529150335857865</v>
      </c>
      <c r="BX116" s="27">
        <f t="shared" si="130"/>
        <v>1.147074224624346E-2</v>
      </c>
      <c r="BY116" s="27">
        <f t="shared" si="96"/>
        <v>1.800867266343523E-2</v>
      </c>
      <c r="BZ116" s="27">
        <f t="shared" si="97"/>
        <v>0.99738591315597092</v>
      </c>
    </row>
    <row r="117" spans="6:78">
      <c r="F117">
        <f t="shared" si="131"/>
        <v>17250000</v>
      </c>
      <c r="G117">
        <f t="shared" si="98"/>
        <v>1.0000000000000002</v>
      </c>
      <c r="H117">
        <f t="shared" si="99"/>
        <v>0</v>
      </c>
      <c r="I117">
        <f t="shared" si="100"/>
        <v>4.7143143996902228E+19</v>
      </c>
      <c r="J117">
        <f t="shared" si="101"/>
        <v>2.1193285600309779E+20</v>
      </c>
      <c r="K117">
        <f t="shared" si="102"/>
        <v>2.59076E+20</v>
      </c>
      <c r="L117">
        <f t="shared" si="103"/>
        <v>6043992820115670</v>
      </c>
      <c r="M117">
        <f t="shared" si="104"/>
        <v>112999.9999999998</v>
      </c>
      <c r="N117">
        <f t="shared" si="105"/>
        <v>112.9999999999998</v>
      </c>
      <c r="O117">
        <f t="shared" si="106"/>
        <v>149700.0000000002</v>
      </c>
      <c r="P117">
        <f t="shared" si="107"/>
        <v>149.70000000000022</v>
      </c>
      <c r="Q117">
        <f t="shared" si="108"/>
        <v>0.14034375000000018</v>
      </c>
      <c r="R117">
        <f t="shared" si="109"/>
        <v>2004.491</v>
      </c>
      <c r="S117">
        <f t="shared" si="110"/>
        <v>2.6632151440191052</v>
      </c>
      <c r="T117">
        <f t="shared" si="111"/>
        <v>460.48463537865575</v>
      </c>
      <c r="V117">
        <f t="shared" si="112"/>
        <v>112568506329668.94</v>
      </c>
      <c r="W117">
        <f t="shared" si="71"/>
        <v>0</v>
      </c>
      <c r="X117">
        <f t="shared" si="113"/>
        <v>5060537550066.0654</v>
      </c>
      <c r="Y117">
        <f t="shared" si="72"/>
        <v>0</v>
      </c>
      <c r="Z117">
        <f t="shared" si="73"/>
        <v>117629043879735</v>
      </c>
      <c r="AA117">
        <f t="shared" si="117"/>
        <v>2387.8022716742398</v>
      </c>
      <c r="AB117">
        <f t="shared" si="118"/>
        <v>23.878022716742404</v>
      </c>
      <c r="AC117">
        <f t="shared" si="74"/>
        <v>454.03296283613685</v>
      </c>
      <c r="AD117">
        <f t="shared" si="75"/>
        <v>99.999999999999972</v>
      </c>
      <c r="AF117" s="9">
        <f t="shared" si="132"/>
        <v>6186052472698.709</v>
      </c>
      <c r="AG117">
        <f t="shared" si="76"/>
        <v>23.877365995687402</v>
      </c>
      <c r="AH117">
        <f t="shared" si="77"/>
        <v>0</v>
      </c>
      <c r="AI117">
        <v>49</v>
      </c>
      <c r="AJ117">
        <f t="shared" si="78"/>
        <v>5.1740327120740712E-2</v>
      </c>
      <c r="AK117">
        <v>0</v>
      </c>
      <c r="AL117" s="15">
        <f t="shared" si="119"/>
        <v>0</v>
      </c>
      <c r="AM117" s="13">
        <f t="shared" si="79"/>
        <v>5062806625627.3662</v>
      </c>
      <c r="AN117" s="15">
        <f>SUM($AL$48:AL117)</f>
        <v>1123245847071.3408</v>
      </c>
      <c r="AO117" s="4">
        <f t="shared" si="120"/>
        <v>6186052472698.707</v>
      </c>
      <c r="AP117">
        <f t="shared" si="121"/>
        <v>23.88872929430708</v>
      </c>
      <c r="AQ117" s="15">
        <f t="shared" si="122"/>
        <v>23.82628208133826</v>
      </c>
      <c r="AR117">
        <f t="shared" si="80"/>
        <v>0.99738591315597092</v>
      </c>
      <c r="AT117">
        <f t="shared" si="133"/>
        <v>6245253507763.0225</v>
      </c>
      <c r="AU117" s="4"/>
      <c r="AV117">
        <f t="shared" si="123"/>
        <v>3251816071600.7246</v>
      </c>
      <c r="AW117" s="5">
        <f t="shared" si="115"/>
        <v>12.551591315292519</v>
      </c>
      <c r="AX117">
        <f t="shared" si="82"/>
        <v>22573575601.223633</v>
      </c>
      <c r="AY117" s="4">
        <f t="shared" si="116"/>
        <v>8.7131095127389771E-2</v>
      </c>
      <c r="AZ117" s="4">
        <f t="shared" si="124"/>
        <v>1.8880605863702757E-4</v>
      </c>
      <c r="BA117" s="5">
        <v>0</v>
      </c>
      <c r="BB117" s="4">
        <f t="shared" si="125"/>
        <v>0</v>
      </c>
      <c r="BC117" s="4">
        <f t="shared" si="114"/>
        <v>22573575601.223633</v>
      </c>
      <c r="BD117" s="4">
        <f t="shared" si="84"/>
        <v>122789249.35391445</v>
      </c>
      <c r="BE117" s="4">
        <f t="shared" si="85"/>
        <v>122789249.35391445</v>
      </c>
      <c r="BF117" s="4">
        <f t="shared" si="86"/>
        <v>0</v>
      </c>
      <c r="BG117" s="4">
        <f>SUM($BB$48:BB117)</f>
        <v>12884463590.918751</v>
      </c>
      <c r="BH117" s="14">
        <f>SUM($BC$48:BC117)</f>
        <v>3238931608009.8057</v>
      </c>
      <c r="BI117" s="4">
        <f t="shared" si="87"/>
        <v>3251816071600.7246</v>
      </c>
      <c r="BJ117" s="4">
        <f t="shared" si="88"/>
        <v>17688294558.315517</v>
      </c>
      <c r="BK117" s="4">
        <f t="shared" si="89"/>
        <v>70085202.300471887</v>
      </c>
      <c r="BL117" s="4">
        <f t="shared" si="90"/>
        <v>17618209356.015045</v>
      </c>
      <c r="BM117" s="27">
        <f t="shared" si="126"/>
        <v>15.282819611332293</v>
      </c>
      <c r="BN117">
        <f t="shared" si="127"/>
        <v>0.27330514044132032</v>
      </c>
      <c r="BO117">
        <f t="shared" si="91"/>
        <v>1.7883162099136672E-2</v>
      </c>
      <c r="BQ117" s="5">
        <f t="shared" si="92"/>
        <v>-2617.3166282988868</v>
      </c>
      <c r="BR117" s="5">
        <f t="shared" si="93"/>
        <v>-9867.62824527472</v>
      </c>
      <c r="BS117" s="5">
        <f t="shared" si="128"/>
        <v>-3933.807629576861</v>
      </c>
      <c r="BU117" s="27">
        <f t="shared" si="94"/>
        <v>0.63975021119998798</v>
      </c>
      <c r="BV117" s="27">
        <f t="shared" si="95"/>
        <v>1.1470742246243459E-2</v>
      </c>
      <c r="BW117" s="27">
        <f t="shared" si="129"/>
        <v>0.63975021119998787</v>
      </c>
      <c r="BX117" s="27">
        <f t="shared" si="130"/>
        <v>1.147074224624346E-2</v>
      </c>
      <c r="BY117" s="27">
        <f t="shared" si="96"/>
        <v>1.7883162099136672E-2</v>
      </c>
      <c r="BZ117" s="27">
        <f t="shared" si="97"/>
        <v>0.99738591315597092</v>
      </c>
    </row>
    <row r="118" spans="6:78">
      <c r="F118">
        <f t="shared" si="131"/>
        <v>17500000</v>
      </c>
      <c r="G118">
        <f t="shared" si="98"/>
        <v>1.0000000000000002</v>
      </c>
      <c r="H118">
        <f t="shared" si="99"/>
        <v>0</v>
      </c>
      <c r="I118">
        <f t="shared" si="100"/>
        <v>4.7143143996902228E+19</v>
      </c>
      <c r="J118">
        <f t="shared" si="101"/>
        <v>2.1193285600309779E+20</v>
      </c>
      <c r="K118">
        <f t="shared" si="102"/>
        <v>2.59076E+20</v>
      </c>
      <c r="L118">
        <f t="shared" si="103"/>
        <v>6043992820115670</v>
      </c>
      <c r="M118">
        <f t="shared" si="104"/>
        <v>112999.9999999998</v>
      </c>
      <c r="N118">
        <f t="shared" si="105"/>
        <v>112.9999999999998</v>
      </c>
      <c r="O118">
        <f t="shared" si="106"/>
        <v>149700.0000000002</v>
      </c>
      <c r="P118">
        <f t="shared" si="107"/>
        <v>149.70000000000022</v>
      </c>
      <c r="Q118">
        <f t="shared" si="108"/>
        <v>0.14034375000000018</v>
      </c>
      <c r="R118">
        <f t="shared" si="109"/>
        <v>2004.491</v>
      </c>
      <c r="S118">
        <f t="shared" si="110"/>
        <v>2.6632151440191052</v>
      </c>
      <c r="T118">
        <f t="shared" si="111"/>
        <v>460.48463537865575</v>
      </c>
      <c r="V118">
        <f t="shared" si="112"/>
        <v>112568506329668.94</v>
      </c>
      <c r="W118">
        <f t="shared" si="71"/>
        <v>0</v>
      </c>
      <c r="X118">
        <f t="shared" si="113"/>
        <v>5060537550066.0654</v>
      </c>
      <c r="Y118">
        <f t="shared" si="72"/>
        <v>0</v>
      </c>
      <c r="Z118">
        <f t="shared" si="73"/>
        <v>117629043879735</v>
      </c>
      <c r="AA118">
        <f t="shared" si="117"/>
        <v>2387.8022716742398</v>
      </c>
      <c r="AB118">
        <f t="shared" si="118"/>
        <v>23.878022716742404</v>
      </c>
      <c r="AC118">
        <f t="shared" si="74"/>
        <v>454.03296283613685</v>
      </c>
      <c r="AD118">
        <f t="shared" si="75"/>
        <v>99.999999999999972</v>
      </c>
      <c r="AF118" s="9">
        <f t="shared" si="132"/>
        <v>6186052472698.709</v>
      </c>
      <c r="AG118">
        <f t="shared" si="76"/>
        <v>23.877365995687402</v>
      </c>
      <c r="AH118">
        <f t="shared" si="77"/>
        <v>0</v>
      </c>
      <c r="AI118">
        <v>50</v>
      </c>
      <c r="AJ118">
        <f t="shared" si="78"/>
        <v>5.1740327120740712E-2</v>
      </c>
      <c r="AK118">
        <v>0</v>
      </c>
      <c r="AL118" s="15">
        <f t="shared" si="119"/>
        <v>0</v>
      </c>
      <c r="AM118" s="13">
        <f t="shared" si="79"/>
        <v>5062806625627.3662</v>
      </c>
      <c r="AN118" s="15">
        <f>SUM($AL$48:AL118)</f>
        <v>1123245847071.3408</v>
      </c>
      <c r="AO118" s="4">
        <f t="shared" si="120"/>
        <v>6186052472698.707</v>
      </c>
      <c r="AP118">
        <f t="shared" si="121"/>
        <v>23.88872929430708</v>
      </c>
      <c r="AQ118" s="15">
        <f t="shared" si="122"/>
        <v>23.82628208133826</v>
      </c>
      <c r="AR118">
        <f t="shared" si="80"/>
        <v>0.99738591315597092</v>
      </c>
      <c r="AT118">
        <f t="shared" si="133"/>
        <v>6124831893227.5225</v>
      </c>
      <c r="AU118" s="4"/>
      <c r="AV118">
        <f t="shared" si="123"/>
        <v>3273954381216.9307</v>
      </c>
      <c r="AW118" s="5">
        <f t="shared" si="115"/>
        <v>12.637042339764898</v>
      </c>
      <c r="AX118">
        <f t="shared" si="82"/>
        <v>22138309616.206055</v>
      </c>
      <c r="AY118" s="4">
        <f t="shared" si="116"/>
        <v>8.545102447237897E-2</v>
      </c>
      <c r="AZ118" s="4">
        <f t="shared" si="124"/>
        <v>1.8516548097482162E-4</v>
      </c>
      <c r="BA118" s="5">
        <v>0</v>
      </c>
      <c r="BB118" s="4">
        <f t="shared" si="125"/>
        <v>0</v>
      </c>
      <c r="BC118" s="4">
        <f t="shared" si="114"/>
        <v>22138309616.206055</v>
      </c>
      <c r="BD118" s="4">
        <f t="shared" si="84"/>
        <v>120421614.53549856</v>
      </c>
      <c r="BE118" s="4">
        <f t="shared" si="85"/>
        <v>120421614.53549856</v>
      </c>
      <c r="BF118" s="4">
        <f t="shared" si="86"/>
        <v>0</v>
      </c>
      <c r="BG118" s="4">
        <f>SUM($BB$48:BB118)</f>
        <v>12884463590.918751</v>
      </c>
      <c r="BH118" s="14">
        <f>SUM($BC$48:BC118)</f>
        <v>3261069917626.0117</v>
      </c>
      <c r="BI118" s="4">
        <f t="shared" si="87"/>
        <v>3273954381216.9307</v>
      </c>
      <c r="BJ118" s="4">
        <f t="shared" si="88"/>
        <v>17808716172.851013</v>
      </c>
      <c r="BK118" s="4">
        <f t="shared" si="89"/>
        <v>70085202.300471887</v>
      </c>
      <c r="BL118" s="4">
        <f t="shared" si="90"/>
        <v>17738630970.550541</v>
      </c>
      <c r="BM118" s="27">
        <f t="shared" si="126"/>
        <v>15.387278684048617</v>
      </c>
      <c r="BN118">
        <f t="shared" si="127"/>
        <v>0.27330514044132032</v>
      </c>
      <c r="BO118">
        <f t="shared" si="91"/>
        <v>1.7761759311257872E-2</v>
      </c>
      <c r="BQ118" s="5">
        <f t="shared" si="92"/>
        <v>-2566.8555040575015</v>
      </c>
      <c r="BR118" s="5">
        <f t="shared" si="93"/>
        <v>-9867.62824527472</v>
      </c>
      <c r="BS118" s="5">
        <f t="shared" si="128"/>
        <v>-3892.5090930265505</v>
      </c>
      <c r="BU118" s="27">
        <f t="shared" si="94"/>
        <v>0.64412294578245133</v>
      </c>
      <c r="BV118" s="27">
        <f t="shared" si="95"/>
        <v>1.1470742246243459E-2</v>
      </c>
      <c r="BW118" s="27">
        <f t="shared" si="129"/>
        <v>0.64412294578245144</v>
      </c>
      <c r="BX118" s="27">
        <f t="shared" si="130"/>
        <v>1.147074224624346E-2</v>
      </c>
      <c r="BY118" s="27">
        <f t="shared" si="96"/>
        <v>1.7761759311257872E-2</v>
      </c>
      <c r="BZ118" s="27">
        <f t="shared" si="97"/>
        <v>0.99738591315597092</v>
      </c>
    </row>
    <row r="119" spans="6:78">
      <c r="F119">
        <f t="shared" si="131"/>
        <v>17750000</v>
      </c>
      <c r="G119">
        <f t="shared" si="98"/>
        <v>1.0000000000000002</v>
      </c>
      <c r="H119">
        <f t="shared" si="99"/>
        <v>0</v>
      </c>
      <c r="I119">
        <f t="shared" si="100"/>
        <v>4.7143143996902228E+19</v>
      </c>
      <c r="J119">
        <f t="shared" si="101"/>
        <v>2.1193285600309779E+20</v>
      </c>
      <c r="K119">
        <f t="shared" si="102"/>
        <v>2.59076E+20</v>
      </c>
      <c r="L119">
        <f t="shared" si="103"/>
        <v>6043992820115670</v>
      </c>
      <c r="M119">
        <f t="shared" si="104"/>
        <v>112999.9999999998</v>
      </c>
      <c r="N119">
        <f t="shared" si="105"/>
        <v>112.9999999999998</v>
      </c>
      <c r="O119">
        <f t="shared" si="106"/>
        <v>149700.0000000002</v>
      </c>
      <c r="P119">
        <f t="shared" si="107"/>
        <v>149.70000000000022</v>
      </c>
      <c r="Q119">
        <f t="shared" si="108"/>
        <v>0.14034375000000018</v>
      </c>
      <c r="R119">
        <f t="shared" si="109"/>
        <v>2004.491</v>
      </c>
      <c r="S119">
        <f t="shared" si="110"/>
        <v>2.6632151440191052</v>
      </c>
      <c r="T119">
        <f t="shared" si="111"/>
        <v>460.48463537865575</v>
      </c>
      <c r="V119">
        <f t="shared" si="112"/>
        <v>112568506329668.94</v>
      </c>
      <c r="W119">
        <f t="shared" si="71"/>
        <v>0</v>
      </c>
      <c r="X119">
        <f t="shared" si="113"/>
        <v>5060537550066.0654</v>
      </c>
      <c r="Y119">
        <f t="shared" si="72"/>
        <v>0</v>
      </c>
      <c r="Z119">
        <f t="shared" si="73"/>
        <v>117629043879735</v>
      </c>
      <c r="AA119">
        <f t="shared" si="117"/>
        <v>2387.8022716742398</v>
      </c>
      <c r="AB119">
        <f t="shared" si="118"/>
        <v>23.878022716742404</v>
      </c>
      <c r="AC119">
        <f t="shared" si="74"/>
        <v>454.03296283613685</v>
      </c>
      <c r="AD119">
        <f t="shared" si="75"/>
        <v>99.999999999999972</v>
      </c>
      <c r="AF119" s="9">
        <f t="shared" si="132"/>
        <v>6186052472698.709</v>
      </c>
      <c r="AG119">
        <f t="shared" si="76"/>
        <v>23.877365995687402</v>
      </c>
      <c r="AH119">
        <f t="shared" si="77"/>
        <v>0</v>
      </c>
      <c r="AI119">
        <v>51</v>
      </c>
      <c r="AJ119">
        <f t="shared" si="78"/>
        <v>5.1740327120740712E-2</v>
      </c>
      <c r="AK119">
        <v>0</v>
      </c>
      <c r="AL119" s="15">
        <f t="shared" si="119"/>
        <v>0</v>
      </c>
      <c r="AM119" s="13">
        <f t="shared" si="79"/>
        <v>5062806625627.3662</v>
      </c>
      <c r="AN119" s="15">
        <f>SUM($AL$48:AL119)</f>
        <v>1123245847071.3408</v>
      </c>
      <c r="AO119" s="4">
        <f t="shared" si="120"/>
        <v>6186052472698.707</v>
      </c>
      <c r="AP119">
        <f t="shared" si="121"/>
        <v>23.88872929430708</v>
      </c>
      <c r="AQ119" s="15">
        <f t="shared" si="122"/>
        <v>23.82628208133826</v>
      </c>
      <c r="AR119">
        <f t="shared" si="80"/>
        <v>0.99738591315597092</v>
      </c>
      <c r="AT119">
        <f t="shared" si="133"/>
        <v>6006732260534.6025</v>
      </c>
      <c r="AU119" s="4"/>
      <c r="AV119">
        <f t="shared" si="123"/>
        <v>3295665817691.1978</v>
      </c>
      <c r="AW119" s="5">
        <f t="shared" si="115"/>
        <v>12.720845688875842</v>
      </c>
      <c r="AX119">
        <f t="shared" si="82"/>
        <v>21711436474.26709</v>
      </c>
      <c r="AY119" s="4">
        <f t="shared" si="116"/>
        <v>8.3803349110944628E-2</v>
      </c>
      <c r="AZ119" s="4">
        <f t="shared" si="124"/>
        <v>1.8159510130208906E-4</v>
      </c>
      <c r="BA119" s="5">
        <v>0</v>
      </c>
      <c r="BB119" s="4">
        <f t="shared" si="125"/>
        <v>0</v>
      </c>
      <c r="BC119" s="4">
        <f t="shared" si="114"/>
        <v>21711436474.26709</v>
      </c>
      <c r="BD119" s="4">
        <f t="shared" si="84"/>
        <v>118099632.69292368</v>
      </c>
      <c r="BE119" s="4">
        <f t="shared" si="85"/>
        <v>118099632.69292368</v>
      </c>
      <c r="BF119" s="4">
        <f t="shared" si="86"/>
        <v>0</v>
      </c>
      <c r="BG119" s="4">
        <f>SUM($BB$48:BB119)</f>
        <v>12884463590.918751</v>
      </c>
      <c r="BH119" s="14">
        <f>SUM($BC$48:BC119)</f>
        <v>3282781354100.2788</v>
      </c>
      <c r="BI119" s="4">
        <f t="shared" si="87"/>
        <v>3295665817691.1978</v>
      </c>
      <c r="BJ119" s="4">
        <f t="shared" si="88"/>
        <v>17926815805.543938</v>
      </c>
      <c r="BK119" s="4">
        <f t="shared" si="89"/>
        <v>70085202.300471887</v>
      </c>
      <c r="BL119" s="4">
        <f t="shared" si="90"/>
        <v>17856730603.243465</v>
      </c>
      <c r="BM119" s="27">
        <f t="shared" si="126"/>
        <v>15.489723566280325</v>
      </c>
      <c r="BN119">
        <f t="shared" si="127"/>
        <v>0.27330514044132032</v>
      </c>
      <c r="BO119">
        <f t="shared" si="91"/>
        <v>1.7644287793248937E-2</v>
      </c>
      <c r="BQ119" s="5">
        <f t="shared" si="92"/>
        <v>-2517.3673763557845</v>
      </c>
      <c r="BR119" s="5">
        <f t="shared" si="93"/>
        <v>-9867.62824527472</v>
      </c>
      <c r="BS119" s="5">
        <f t="shared" si="128"/>
        <v>-3852.0068790663699</v>
      </c>
      <c r="BU119" s="27">
        <f t="shared" si="94"/>
        <v>0.64841136485110906</v>
      </c>
      <c r="BV119" s="27">
        <f t="shared" si="95"/>
        <v>1.1470742246243459E-2</v>
      </c>
      <c r="BW119" s="27">
        <f t="shared" si="129"/>
        <v>0.64841136485110917</v>
      </c>
      <c r="BX119" s="27">
        <f t="shared" si="130"/>
        <v>1.147074224624346E-2</v>
      </c>
      <c r="BY119" s="27">
        <f t="shared" si="96"/>
        <v>1.7644287793248937E-2</v>
      </c>
      <c r="BZ119" s="27">
        <f t="shared" si="97"/>
        <v>0.99738591315597092</v>
      </c>
    </row>
    <row r="120" spans="6:78">
      <c r="F120">
        <f t="shared" si="131"/>
        <v>18000000</v>
      </c>
      <c r="G120">
        <f t="shared" si="98"/>
        <v>1.0000000000000002</v>
      </c>
      <c r="H120">
        <f t="shared" si="99"/>
        <v>0</v>
      </c>
      <c r="I120">
        <f t="shared" si="100"/>
        <v>4.7143143996902228E+19</v>
      </c>
      <c r="J120">
        <f t="shared" si="101"/>
        <v>2.1193285600309779E+20</v>
      </c>
      <c r="K120">
        <f t="shared" si="102"/>
        <v>2.59076E+20</v>
      </c>
      <c r="L120">
        <f t="shared" si="103"/>
        <v>6043992820115670</v>
      </c>
      <c r="M120">
        <f t="shared" si="104"/>
        <v>112999.9999999998</v>
      </c>
      <c r="N120">
        <f t="shared" si="105"/>
        <v>112.9999999999998</v>
      </c>
      <c r="O120">
        <f t="shared" si="106"/>
        <v>149700.0000000002</v>
      </c>
      <c r="P120">
        <f t="shared" si="107"/>
        <v>149.70000000000022</v>
      </c>
      <c r="Q120">
        <f t="shared" si="108"/>
        <v>0.14034375000000018</v>
      </c>
      <c r="R120">
        <f t="shared" si="109"/>
        <v>2004.491</v>
      </c>
      <c r="S120">
        <f t="shared" si="110"/>
        <v>2.6632151440191052</v>
      </c>
      <c r="T120">
        <f t="shared" si="111"/>
        <v>460.48463537865575</v>
      </c>
      <c r="V120">
        <f t="shared" si="112"/>
        <v>112568506329668.94</v>
      </c>
      <c r="W120">
        <f t="shared" si="71"/>
        <v>0</v>
      </c>
      <c r="X120">
        <f t="shared" si="113"/>
        <v>5060537550066.0654</v>
      </c>
      <c r="Y120">
        <f t="shared" si="72"/>
        <v>0</v>
      </c>
      <c r="Z120">
        <f t="shared" si="73"/>
        <v>117629043879735</v>
      </c>
      <c r="AA120">
        <f t="shared" si="117"/>
        <v>2387.8022716742398</v>
      </c>
      <c r="AB120">
        <f t="shared" si="118"/>
        <v>23.878022716742404</v>
      </c>
      <c r="AC120">
        <f t="shared" si="74"/>
        <v>454.03296283613685</v>
      </c>
      <c r="AD120">
        <f t="shared" si="75"/>
        <v>99.999999999999972</v>
      </c>
      <c r="AF120" s="9">
        <f t="shared" si="132"/>
        <v>6186052472698.709</v>
      </c>
      <c r="AG120">
        <f t="shared" si="76"/>
        <v>23.877365995687402</v>
      </c>
      <c r="AH120">
        <f t="shared" si="77"/>
        <v>0</v>
      </c>
      <c r="AI120">
        <v>52</v>
      </c>
      <c r="AJ120">
        <f t="shared" si="78"/>
        <v>5.1740327120740712E-2</v>
      </c>
      <c r="AK120">
        <v>0</v>
      </c>
      <c r="AL120" s="15">
        <f t="shared" si="119"/>
        <v>0</v>
      </c>
      <c r="AM120" s="13">
        <f t="shared" si="79"/>
        <v>5062806625627.3662</v>
      </c>
      <c r="AN120" s="15">
        <f>SUM($AL$48:AL120)</f>
        <v>1123245847071.3408</v>
      </c>
      <c r="AO120" s="4">
        <f t="shared" si="120"/>
        <v>6186052472698.707</v>
      </c>
      <c r="AP120">
        <f t="shared" si="121"/>
        <v>23.88872929430708</v>
      </c>
      <c r="AQ120" s="15">
        <f t="shared" si="122"/>
        <v>23.82628208133826</v>
      </c>
      <c r="AR120">
        <f t="shared" si="80"/>
        <v>0.99738591315597092</v>
      </c>
      <c r="AT120">
        <f t="shared" si="133"/>
        <v>5890909836993.7617</v>
      </c>
      <c r="AU120" s="4"/>
      <c r="AV120">
        <f t="shared" si="123"/>
        <v>3316958612034.9453</v>
      </c>
      <c r="AW120" s="5">
        <f t="shared" si="115"/>
        <v>12.803033133269563</v>
      </c>
      <c r="AX120">
        <f t="shared" si="82"/>
        <v>21292794343.747559</v>
      </c>
      <c r="AY120" s="4">
        <f t="shared" si="116"/>
        <v>8.2187444393720596E-2</v>
      </c>
      <c r="AZ120" s="4">
        <f t="shared" si="124"/>
        <v>1.7809356605401271E-4</v>
      </c>
      <c r="BA120" s="5">
        <v>0</v>
      </c>
      <c r="BB120" s="4">
        <f t="shared" si="125"/>
        <v>0</v>
      </c>
      <c r="BC120" s="4">
        <f t="shared" si="114"/>
        <v>21292794343.747559</v>
      </c>
      <c r="BD120" s="4">
        <f t="shared" si="84"/>
        <v>115822423.54083745</v>
      </c>
      <c r="BE120" s="4">
        <f t="shared" si="85"/>
        <v>115822423.54083745</v>
      </c>
      <c r="BF120" s="4">
        <f t="shared" si="86"/>
        <v>0</v>
      </c>
      <c r="BG120" s="4">
        <f>SUM($BB$48:BB120)</f>
        <v>12884463590.918751</v>
      </c>
      <c r="BH120" s="14">
        <f>SUM($BC$48:BC120)</f>
        <v>3304074148444.0264</v>
      </c>
      <c r="BI120" s="4">
        <f t="shared" si="87"/>
        <v>3316958612034.9453</v>
      </c>
      <c r="BJ120" s="4">
        <f t="shared" si="88"/>
        <v>18042638229.084778</v>
      </c>
      <c r="BK120" s="4">
        <f t="shared" si="89"/>
        <v>70085202.300471887</v>
      </c>
      <c r="BL120" s="4">
        <f t="shared" si="90"/>
        <v>17972553026.784302</v>
      </c>
      <c r="BM120" s="27">
        <f t="shared" si="126"/>
        <v>15.590193095853582</v>
      </c>
      <c r="BN120">
        <f t="shared" si="127"/>
        <v>0.27330514044132032</v>
      </c>
      <c r="BO120">
        <f t="shared" si="91"/>
        <v>1.7530580844056988E-2</v>
      </c>
      <c r="BQ120" s="5">
        <f t="shared" si="92"/>
        <v>-2468.8334837753132</v>
      </c>
      <c r="BR120" s="5">
        <f t="shared" si="93"/>
        <v>-9867.62824527472</v>
      </c>
      <c r="BS120" s="5">
        <f t="shared" si="128"/>
        <v>-3812.2856329229958</v>
      </c>
      <c r="BU120" s="27">
        <f t="shared" si="94"/>
        <v>0.65261709418628977</v>
      </c>
      <c r="BV120" s="27">
        <f t="shared" si="95"/>
        <v>1.1470742246243459E-2</v>
      </c>
      <c r="BW120" s="27">
        <f t="shared" si="129"/>
        <v>0.65261709418628966</v>
      </c>
      <c r="BX120" s="27">
        <f t="shared" si="130"/>
        <v>1.147074224624346E-2</v>
      </c>
      <c r="BY120" s="27">
        <f t="shared" si="96"/>
        <v>1.7530580844056988E-2</v>
      </c>
      <c r="BZ120" s="27">
        <f t="shared" si="97"/>
        <v>0.99738591315597092</v>
      </c>
    </row>
    <row r="121" spans="6:78">
      <c r="F121">
        <f t="shared" si="131"/>
        <v>18250000</v>
      </c>
      <c r="G121">
        <f t="shared" si="98"/>
        <v>1.0000000000000002</v>
      </c>
      <c r="H121">
        <f t="shared" si="99"/>
        <v>0</v>
      </c>
      <c r="I121">
        <f t="shared" si="100"/>
        <v>4.7143143996902228E+19</v>
      </c>
      <c r="J121">
        <f t="shared" si="101"/>
        <v>2.1193285600309779E+20</v>
      </c>
      <c r="K121">
        <f t="shared" si="102"/>
        <v>2.59076E+20</v>
      </c>
      <c r="L121">
        <f t="shared" si="103"/>
        <v>6043992820115670</v>
      </c>
      <c r="M121">
        <f t="shared" si="104"/>
        <v>112999.9999999998</v>
      </c>
      <c r="N121">
        <f t="shared" si="105"/>
        <v>112.9999999999998</v>
      </c>
      <c r="O121">
        <f t="shared" si="106"/>
        <v>149700.0000000002</v>
      </c>
      <c r="P121">
        <f t="shared" si="107"/>
        <v>149.70000000000022</v>
      </c>
      <c r="Q121">
        <f t="shared" si="108"/>
        <v>0.14034375000000018</v>
      </c>
      <c r="R121">
        <f t="shared" si="109"/>
        <v>2004.491</v>
      </c>
      <c r="S121">
        <f t="shared" si="110"/>
        <v>2.6632151440191052</v>
      </c>
      <c r="T121">
        <f t="shared" si="111"/>
        <v>460.48463537865575</v>
      </c>
      <c r="V121">
        <f t="shared" si="112"/>
        <v>112568506329668.94</v>
      </c>
      <c r="W121">
        <f t="shared" si="71"/>
        <v>0</v>
      </c>
      <c r="X121">
        <f t="shared" si="113"/>
        <v>5060537550066.0654</v>
      </c>
      <c r="Y121">
        <f t="shared" si="72"/>
        <v>0</v>
      </c>
      <c r="Z121">
        <f t="shared" si="73"/>
        <v>117629043879735</v>
      </c>
      <c r="AA121">
        <f t="shared" si="117"/>
        <v>2387.8022716742398</v>
      </c>
      <c r="AB121">
        <f t="shared" si="118"/>
        <v>23.878022716742404</v>
      </c>
      <c r="AC121">
        <f t="shared" si="74"/>
        <v>454.03296283613685</v>
      </c>
      <c r="AD121">
        <f t="shared" si="75"/>
        <v>99.999999999999972</v>
      </c>
      <c r="AF121" s="9">
        <f t="shared" si="132"/>
        <v>6186052472698.709</v>
      </c>
      <c r="AG121">
        <f t="shared" si="76"/>
        <v>23.877365995687402</v>
      </c>
      <c r="AH121">
        <f t="shared" si="77"/>
        <v>0</v>
      </c>
      <c r="AI121">
        <v>53</v>
      </c>
      <c r="AJ121">
        <f t="shared" si="78"/>
        <v>5.1740327120740712E-2</v>
      </c>
      <c r="AK121">
        <v>0</v>
      </c>
      <c r="AL121" s="15">
        <f t="shared" si="119"/>
        <v>0</v>
      </c>
      <c r="AM121" s="13">
        <f t="shared" si="79"/>
        <v>5062806625627.3662</v>
      </c>
      <c r="AN121" s="15">
        <f>SUM($AL$48:AL121)</f>
        <v>1123245847071.3408</v>
      </c>
      <c r="AO121" s="4">
        <f t="shared" si="120"/>
        <v>6186052472698.707</v>
      </c>
      <c r="AP121">
        <f t="shared" si="121"/>
        <v>23.88872929430708</v>
      </c>
      <c r="AQ121" s="15">
        <f t="shared" si="122"/>
        <v>23.82628208133826</v>
      </c>
      <c r="AR121">
        <f t="shared" si="80"/>
        <v>0.99738591315597092</v>
      </c>
      <c r="AT121">
        <f t="shared" si="133"/>
        <v>5777320713226.0791</v>
      </c>
      <c r="AU121" s="4"/>
      <c r="AV121">
        <f t="shared" si="123"/>
        <v>3337840836548.3965</v>
      </c>
      <c r="AW121" s="5">
        <f t="shared" si="115"/>
        <v>12.883635830985488</v>
      </c>
      <c r="AX121">
        <f t="shared" si="82"/>
        <v>20882224513.451172</v>
      </c>
      <c r="AY121" s="4">
        <f t="shared" si="116"/>
        <v>8.0602697715925722E-2</v>
      </c>
      <c r="AZ121" s="4">
        <f t="shared" si="124"/>
        <v>1.7465954776541993E-4</v>
      </c>
      <c r="BA121" s="5">
        <v>0</v>
      </c>
      <c r="BB121" s="4">
        <f t="shared" si="125"/>
        <v>0</v>
      </c>
      <c r="BC121" s="4">
        <f t="shared" si="114"/>
        <v>20882224513.451172</v>
      </c>
      <c r="BD121" s="4">
        <f t="shared" si="84"/>
        <v>113589123.76768479</v>
      </c>
      <c r="BE121" s="4">
        <f t="shared" si="85"/>
        <v>113589123.76768479</v>
      </c>
      <c r="BF121" s="4">
        <f t="shared" si="86"/>
        <v>0</v>
      </c>
      <c r="BG121" s="4">
        <f>SUM($BB$48:BB121)</f>
        <v>12884463590.918751</v>
      </c>
      <c r="BH121" s="14">
        <f>SUM($BC$48:BC121)</f>
        <v>3324956372957.4775</v>
      </c>
      <c r="BI121" s="4">
        <f t="shared" si="87"/>
        <v>3337840836548.3965</v>
      </c>
      <c r="BJ121" s="4">
        <f t="shared" si="88"/>
        <v>18156227352.852463</v>
      </c>
      <c r="BK121" s="4">
        <f t="shared" si="89"/>
        <v>70085202.300471887</v>
      </c>
      <c r="BL121" s="4">
        <f t="shared" si="90"/>
        <v>18086142150.551987</v>
      </c>
      <c r="BM121" s="27">
        <f t="shared" si="126"/>
        <v>15.688725361719644</v>
      </c>
      <c r="BN121">
        <f t="shared" si="127"/>
        <v>0.27330514044132032</v>
      </c>
      <c r="BO121">
        <f t="shared" si="91"/>
        <v>1.7420480895674453E-2</v>
      </c>
      <c r="BQ121" s="5">
        <f t="shared" si="92"/>
        <v>-2421.2354266572402</v>
      </c>
      <c r="BR121" s="5">
        <f t="shared" si="93"/>
        <v>-9867.62824527472</v>
      </c>
      <c r="BS121" s="5">
        <f t="shared" si="128"/>
        <v>-3773.3302958954009</v>
      </c>
      <c r="BU121" s="27">
        <f t="shared" si="94"/>
        <v>0.65674172821986065</v>
      </c>
      <c r="BV121" s="27">
        <f t="shared" si="95"/>
        <v>1.1470742246243459E-2</v>
      </c>
      <c r="BW121" s="27">
        <f t="shared" si="129"/>
        <v>0.65674172821986065</v>
      </c>
      <c r="BX121" s="27">
        <f t="shared" si="130"/>
        <v>1.147074224624346E-2</v>
      </c>
      <c r="BY121" s="27">
        <f t="shared" si="96"/>
        <v>1.7420480895674453E-2</v>
      </c>
      <c r="BZ121" s="27">
        <f t="shared" si="97"/>
        <v>0.99738591315597092</v>
      </c>
    </row>
    <row r="122" spans="6:78">
      <c r="F122">
        <f t="shared" si="131"/>
        <v>18500000</v>
      </c>
      <c r="G122">
        <f t="shared" si="98"/>
        <v>1.0000000000000002</v>
      </c>
      <c r="H122">
        <f t="shared" si="99"/>
        <v>0</v>
      </c>
      <c r="I122">
        <f t="shared" si="100"/>
        <v>4.7143143996902228E+19</v>
      </c>
      <c r="J122">
        <f t="shared" si="101"/>
        <v>2.1193285600309779E+20</v>
      </c>
      <c r="K122">
        <f t="shared" si="102"/>
        <v>2.59076E+20</v>
      </c>
      <c r="L122">
        <f t="shared" si="103"/>
        <v>6043992820115670</v>
      </c>
      <c r="M122">
        <f t="shared" si="104"/>
        <v>112999.9999999998</v>
      </c>
      <c r="N122">
        <f t="shared" si="105"/>
        <v>112.9999999999998</v>
      </c>
      <c r="O122">
        <f t="shared" si="106"/>
        <v>149700.0000000002</v>
      </c>
      <c r="P122">
        <f t="shared" si="107"/>
        <v>149.70000000000022</v>
      </c>
      <c r="Q122">
        <f t="shared" si="108"/>
        <v>0.14034375000000018</v>
      </c>
      <c r="R122">
        <f t="shared" si="109"/>
        <v>2004.491</v>
      </c>
      <c r="S122">
        <f t="shared" si="110"/>
        <v>2.6632151440191052</v>
      </c>
      <c r="T122">
        <f t="shared" si="111"/>
        <v>460.48463537865575</v>
      </c>
      <c r="V122">
        <f t="shared" si="112"/>
        <v>112568506329668.94</v>
      </c>
      <c r="W122">
        <f t="shared" si="71"/>
        <v>0</v>
      </c>
      <c r="X122">
        <f t="shared" si="113"/>
        <v>5060537550066.0654</v>
      </c>
      <c r="Y122">
        <f t="shared" si="72"/>
        <v>0</v>
      </c>
      <c r="Z122">
        <f t="shared" si="73"/>
        <v>117629043879735</v>
      </c>
      <c r="AA122">
        <f t="shared" si="117"/>
        <v>2387.8022716742398</v>
      </c>
      <c r="AB122">
        <f t="shared" si="118"/>
        <v>23.878022716742404</v>
      </c>
      <c r="AC122">
        <f t="shared" si="74"/>
        <v>454.03296283613685</v>
      </c>
      <c r="AD122">
        <f t="shared" si="75"/>
        <v>99.999999999999972</v>
      </c>
      <c r="AF122" s="9">
        <f t="shared" si="132"/>
        <v>6186052472698.709</v>
      </c>
      <c r="AG122">
        <f t="shared" si="76"/>
        <v>23.877365995687402</v>
      </c>
      <c r="AH122">
        <f t="shared" si="77"/>
        <v>0</v>
      </c>
      <c r="AI122">
        <v>54</v>
      </c>
      <c r="AJ122">
        <f t="shared" si="78"/>
        <v>5.1740327120740712E-2</v>
      </c>
      <c r="AK122">
        <v>0</v>
      </c>
      <c r="AL122" s="15">
        <f t="shared" si="119"/>
        <v>0</v>
      </c>
      <c r="AM122" s="13">
        <f t="shared" si="79"/>
        <v>5062806625627.3662</v>
      </c>
      <c r="AN122" s="15">
        <f>SUM($AL$48:AL122)</f>
        <v>1123245847071.3408</v>
      </c>
      <c r="AO122" s="4">
        <f t="shared" si="120"/>
        <v>6186052472698.707</v>
      </c>
      <c r="AP122">
        <f t="shared" si="121"/>
        <v>23.88872929430708</v>
      </c>
      <c r="AQ122" s="15">
        <f t="shared" si="122"/>
        <v>23.82628208133826</v>
      </c>
      <c r="AR122">
        <f t="shared" si="80"/>
        <v>0.99738591315597092</v>
      </c>
      <c r="AT122">
        <f t="shared" si="133"/>
        <v>5665921826517.7529</v>
      </c>
      <c r="AU122" s="4"/>
      <c r="AV122">
        <f t="shared" si="123"/>
        <v>3358320407880.855</v>
      </c>
      <c r="AW122" s="5">
        <f t="shared" si="115"/>
        <v>12.962684339270542</v>
      </c>
      <c r="AX122">
        <f t="shared" si="82"/>
        <v>20479571332.458496</v>
      </c>
      <c r="AY122" s="4">
        <f t="shared" si="116"/>
        <v>7.9048508285053415E-2</v>
      </c>
      <c r="AZ122" s="4">
        <f t="shared" si="124"/>
        <v>1.7129174456738481E-4</v>
      </c>
      <c r="BA122" s="5">
        <v>0</v>
      </c>
      <c r="BB122" s="4">
        <f t="shared" si="125"/>
        <v>0</v>
      </c>
      <c r="BC122" s="4">
        <f t="shared" si="114"/>
        <v>20479571332.458496</v>
      </c>
      <c r="BD122" s="4">
        <f t="shared" si="84"/>
        <v>111398886.70832515</v>
      </c>
      <c r="BE122" s="4">
        <f t="shared" si="85"/>
        <v>111398886.70832515</v>
      </c>
      <c r="BF122" s="4">
        <f t="shared" si="86"/>
        <v>0</v>
      </c>
      <c r="BG122" s="4">
        <f>SUM($BB$48:BB122)</f>
        <v>12884463590.918751</v>
      </c>
      <c r="BH122" s="14">
        <f>SUM($BC$48:BC122)</f>
        <v>3345435944289.936</v>
      </c>
      <c r="BI122" s="4">
        <f t="shared" si="87"/>
        <v>3358320407880.855</v>
      </c>
      <c r="BJ122" s="4">
        <f t="shared" si="88"/>
        <v>18267626239.560787</v>
      </c>
      <c r="BK122" s="4">
        <f t="shared" si="89"/>
        <v>70085202.300471887</v>
      </c>
      <c r="BL122" s="4">
        <f t="shared" si="90"/>
        <v>18197541037.260315</v>
      </c>
      <c r="BM122" s="27">
        <f t="shared" si="126"/>
        <v>15.785357718394719</v>
      </c>
      <c r="BN122">
        <f t="shared" si="127"/>
        <v>0.27330514044132032</v>
      </c>
      <c r="BO122">
        <f t="shared" si="91"/>
        <v>1.7313838895322411E-2</v>
      </c>
      <c r="BQ122" s="5">
        <f t="shared" si="92"/>
        <v>-2374.5551601268166</v>
      </c>
      <c r="BR122" s="5">
        <f t="shared" si="93"/>
        <v>-9867.62824527472</v>
      </c>
      <c r="BS122" s="5">
        <f t="shared" si="128"/>
        <v>-3735.1260996459669</v>
      </c>
      <c r="BU122" s="27">
        <f t="shared" si="94"/>
        <v>0.66078683063969113</v>
      </c>
      <c r="BV122" s="27">
        <f t="shared" si="95"/>
        <v>1.1470742246243459E-2</v>
      </c>
      <c r="BW122" s="27">
        <f t="shared" si="129"/>
        <v>0.66078683063969101</v>
      </c>
      <c r="BX122" s="27">
        <f t="shared" si="130"/>
        <v>1.147074224624346E-2</v>
      </c>
      <c r="BY122" s="27">
        <f t="shared" si="96"/>
        <v>1.7313838895322411E-2</v>
      </c>
      <c r="BZ122" s="27">
        <f t="shared" si="97"/>
        <v>0.99738591315597092</v>
      </c>
    </row>
    <row r="123" spans="6:78">
      <c r="F123">
        <f t="shared" si="131"/>
        <v>18750000</v>
      </c>
      <c r="G123">
        <f t="shared" si="98"/>
        <v>1.0000000000000002</v>
      </c>
      <c r="H123">
        <f t="shared" si="99"/>
        <v>0</v>
      </c>
      <c r="I123">
        <f t="shared" si="100"/>
        <v>4.7143143996902228E+19</v>
      </c>
      <c r="J123">
        <f t="shared" si="101"/>
        <v>2.1193285600309779E+20</v>
      </c>
      <c r="K123">
        <f t="shared" si="102"/>
        <v>2.59076E+20</v>
      </c>
      <c r="L123">
        <f t="shared" si="103"/>
        <v>6043992820115670</v>
      </c>
      <c r="M123">
        <f t="shared" si="104"/>
        <v>112999.9999999998</v>
      </c>
      <c r="N123">
        <f t="shared" si="105"/>
        <v>112.9999999999998</v>
      </c>
      <c r="O123">
        <f t="shared" si="106"/>
        <v>149700.0000000002</v>
      </c>
      <c r="P123">
        <f t="shared" si="107"/>
        <v>149.70000000000022</v>
      </c>
      <c r="Q123">
        <f t="shared" si="108"/>
        <v>0.14034375000000018</v>
      </c>
      <c r="R123">
        <f t="shared" si="109"/>
        <v>2004.491</v>
      </c>
      <c r="S123">
        <f t="shared" si="110"/>
        <v>2.6632151440191052</v>
      </c>
      <c r="T123">
        <f t="shared" si="111"/>
        <v>460.48463537865575</v>
      </c>
      <c r="V123">
        <f t="shared" si="112"/>
        <v>112568506329668.94</v>
      </c>
      <c r="W123">
        <f t="shared" si="71"/>
        <v>0</v>
      </c>
      <c r="X123">
        <f t="shared" si="113"/>
        <v>5060537550066.0654</v>
      </c>
      <c r="Y123">
        <f t="shared" si="72"/>
        <v>0</v>
      </c>
      <c r="Z123">
        <f t="shared" si="73"/>
        <v>117629043879735</v>
      </c>
      <c r="AA123">
        <f t="shared" si="117"/>
        <v>2387.8022716742398</v>
      </c>
      <c r="AB123">
        <f t="shared" si="118"/>
        <v>23.878022716742404</v>
      </c>
      <c r="AC123">
        <f t="shared" si="74"/>
        <v>454.03296283613685</v>
      </c>
      <c r="AD123">
        <f t="shared" si="75"/>
        <v>99.999999999999972</v>
      </c>
      <c r="AF123" s="9">
        <f t="shared" si="132"/>
        <v>6186052472698.709</v>
      </c>
      <c r="AG123">
        <f t="shared" si="76"/>
        <v>23.877365995687402</v>
      </c>
      <c r="AH123">
        <f t="shared" si="77"/>
        <v>0</v>
      </c>
      <c r="AI123">
        <v>55</v>
      </c>
      <c r="AJ123">
        <f t="shared" si="78"/>
        <v>5.1740327120740712E-2</v>
      </c>
      <c r="AK123">
        <v>0</v>
      </c>
      <c r="AL123" s="15">
        <f t="shared" si="119"/>
        <v>0</v>
      </c>
      <c r="AM123" s="13">
        <f t="shared" si="79"/>
        <v>5062806625627.3662</v>
      </c>
      <c r="AN123" s="15">
        <f>SUM($AL$48:AL123)</f>
        <v>1123245847071.3408</v>
      </c>
      <c r="AO123" s="4">
        <f t="shared" si="120"/>
        <v>6186052472698.707</v>
      </c>
      <c r="AP123">
        <f t="shared" si="121"/>
        <v>23.88872929430708</v>
      </c>
      <c r="AQ123" s="15">
        <f t="shared" si="122"/>
        <v>23.82628208133826</v>
      </c>
      <c r="AR123">
        <f t="shared" si="80"/>
        <v>0.99738591315597092</v>
      </c>
      <c r="AT123">
        <f t="shared" si="133"/>
        <v>5556670944494.6162</v>
      </c>
      <c r="AU123" s="4"/>
      <c r="AV123">
        <f t="shared" si="123"/>
        <v>3378405090031.9883</v>
      </c>
      <c r="AW123" s="5">
        <f t="shared" si="115"/>
        <v>13.040208626163706</v>
      </c>
      <c r="AX123">
        <f t="shared" si="82"/>
        <v>20084682151.133301</v>
      </c>
      <c r="AY123" s="4">
        <f t="shared" si="116"/>
        <v>7.7524286893163791E-2</v>
      </c>
      <c r="AZ123" s="4">
        <f t="shared" si="124"/>
        <v>1.6798887969380352E-4</v>
      </c>
      <c r="BA123" s="5">
        <v>0</v>
      </c>
      <c r="BB123" s="4">
        <f t="shared" si="125"/>
        <v>0</v>
      </c>
      <c r="BC123" s="4">
        <f t="shared" si="114"/>
        <v>20084682151.133301</v>
      </c>
      <c r="BD123" s="4">
        <f t="shared" si="84"/>
        <v>109250882.02313589</v>
      </c>
      <c r="BE123" s="4">
        <f t="shared" si="85"/>
        <v>109250882.02313589</v>
      </c>
      <c r="BF123" s="4">
        <f t="shared" si="86"/>
        <v>0</v>
      </c>
      <c r="BG123" s="4">
        <f>SUM($BB$48:BB123)</f>
        <v>12884463590.918751</v>
      </c>
      <c r="BH123" s="14">
        <f>SUM($BC$48:BC123)</f>
        <v>3365520626441.0693</v>
      </c>
      <c r="BI123" s="4">
        <f t="shared" si="87"/>
        <v>3378405090031.9883</v>
      </c>
      <c r="BJ123" s="4">
        <f t="shared" si="88"/>
        <v>18376877121.583923</v>
      </c>
      <c r="BK123" s="4">
        <f t="shared" si="89"/>
        <v>70085202.300471887</v>
      </c>
      <c r="BL123" s="4">
        <f t="shared" si="90"/>
        <v>18306791919.283447</v>
      </c>
      <c r="BM123" s="27">
        <f t="shared" si="126"/>
        <v>15.880126800121431</v>
      </c>
      <c r="BN123">
        <f t="shared" si="127"/>
        <v>0.27330514044132032</v>
      </c>
      <c r="BO123">
        <f t="shared" si="91"/>
        <v>1.721051373715923E-2</v>
      </c>
      <c r="BQ123" s="5">
        <f t="shared" si="92"/>
        <v>-2328.7749872524087</v>
      </c>
      <c r="BR123" s="5">
        <f t="shared" si="93"/>
        <v>-9867.62824527472</v>
      </c>
      <c r="BS123" s="5">
        <f t="shared" si="128"/>
        <v>-3697.6585606016674</v>
      </c>
      <c r="BU123" s="27">
        <f t="shared" si="94"/>
        <v>0.66475393498246149</v>
      </c>
      <c r="BV123" s="27">
        <f t="shared" si="95"/>
        <v>1.1470742246243459E-2</v>
      </c>
      <c r="BW123" s="27">
        <f t="shared" si="129"/>
        <v>0.66475393498246149</v>
      </c>
      <c r="BX123" s="27">
        <f t="shared" si="130"/>
        <v>1.147074224624346E-2</v>
      </c>
      <c r="BY123" s="27">
        <f t="shared" si="96"/>
        <v>1.721051373715923E-2</v>
      </c>
      <c r="BZ123" s="27">
        <f t="shared" si="97"/>
        <v>0.99738591315597092</v>
      </c>
    </row>
    <row r="124" spans="6:78">
      <c r="F124">
        <f t="shared" si="131"/>
        <v>19000000</v>
      </c>
      <c r="G124">
        <f t="shared" si="98"/>
        <v>1.0000000000000002</v>
      </c>
      <c r="H124">
        <f t="shared" si="99"/>
        <v>0</v>
      </c>
      <c r="I124">
        <f t="shared" si="100"/>
        <v>4.7143143996902228E+19</v>
      </c>
      <c r="J124">
        <f t="shared" si="101"/>
        <v>2.1193285600309779E+20</v>
      </c>
      <c r="K124">
        <f t="shared" si="102"/>
        <v>2.59076E+20</v>
      </c>
      <c r="L124">
        <f t="shared" si="103"/>
        <v>6043992820115670</v>
      </c>
      <c r="M124">
        <f t="shared" si="104"/>
        <v>112999.9999999998</v>
      </c>
      <c r="N124">
        <f t="shared" si="105"/>
        <v>112.9999999999998</v>
      </c>
      <c r="O124">
        <f t="shared" si="106"/>
        <v>149700.0000000002</v>
      </c>
      <c r="P124">
        <f t="shared" si="107"/>
        <v>149.70000000000022</v>
      </c>
      <c r="Q124">
        <f t="shared" si="108"/>
        <v>0.14034375000000018</v>
      </c>
      <c r="R124">
        <f t="shared" si="109"/>
        <v>2004.491</v>
      </c>
      <c r="S124">
        <f t="shared" si="110"/>
        <v>2.6632151440191052</v>
      </c>
      <c r="T124">
        <f t="shared" si="111"/>
        <v>460.48463537865575</v>
      </c>
      <c r="V124">
        <f t="shared" si="112"/>
        <v>112568506329668.94</v>
      </c>
      <c r="W124">
        <f t="shared" si="71"/>
        <v>0</v>
      </c>
      <c r="X124">
        <f t="shared" si="113"/>
        <v>5060537550066.0654</v>
      </c>
      <c r="Y124">
        <f t="shared" si="72"/>
        <v>0</v>
      </c>
      <c r="Z124">
        <f t="shared" si="73"/>
        <v>117629043879735</v>
      </c>
      <c r="AA124">
        <f t="shared" si="117"/>
        <v>2387.8022716742398</v>
      </c>
      <c r="AB124">
        <f t="shared" si="118"/>
        <v>23.878022716742404</v>
      </c>
      <c r="AC124">
        <f t="shared" si="74"/>
        <v>454.03296283613685</v>
      </c>
      <c r="AD124">
        <f t="shared" si="75"/>
        <v>99.999999999999972</v>
      </c>
      <c r="AF124" s="9">
        <f t="shared" si="132"/>
        <v>6186052472698.709</v>
      </c>
      <c r="AG124">
        <f t="shared" si="76"/>
        <v>23.877365995687402</v>
      </c>
      <c r="AH124">
        <f t="shared" si="77"/>
        <v>0</v>
      </c>
      <c r="AI124">
        <v>56</v>
      </c>
      <c r="AJ124">
        <f t="shared" si="78"/>
        <v>5.1740327120740712E-2</v>
      </c>
      <c r="AK124">
        <v>0</v>
      </c>
      <c r="AL124" s="15">
        <f t="shared" si="119"/>
        <v>0</v>
      </c>
      <c r="AM124" s="13">
        <f t="shared" si="79"/>
        <v>5062806625627.3662</v>
      </c>
      <c r="AN124" s="15">
        <f>SUM($AL$48:AL124)</f>
        <v>1123245847071.3408</v>
      </c>
      <c r="AO124" s="4">
        <f t="shared" si="120"/>
        <v>6186052472698.707</v>
      </c>
      <c r="AP124">
        <f t="shared" si="121"/>
        <v>23.88872929430708</v>
      </c>
      <c r="AQ124" s="15">
        <f t="shared" si="122"/>
        <v>23.82628208133826</v>
      </c>
      <c r="AR124">
        <f t="shared" si="80"/>
        <v>0.99738591315597092</v>
      </c>
      <c r="AT124">
        <f t="shared" si="133"/>
        <v>5449526649111.4463</v>
      </c>
      <c r="AU124" s="4"/>
      <c r="AV124">
        <f t="shared" si="123"/>
        <v>3398102497295.2305</v>
      </c>
      <c r="AW124" s="5">
        <f t="shared" si="115"/>
        <v>13.11623808185718</v>
      </c>
      <c r="AX124">
        <f t="shared" si="82"/>
        <v>19697407263.242188</v>
      </c>
      <c r="AY124" s="4">
        <f t="shared" si="116"/>
        <v>7.6029455693472914E-2</v>
      </c>
      <c r="AZ124" s="4">
        <f t="shared" si="124"/>
        <v>1.6474970099728128E-4</v>
      </c>
      <c r="BA124" s="5">
        <v>0</v>
      </c>
      <c r="BB124" s="4">
        <f t="shared" si="125"/>
        <v>0</v>
      </c>
      <c r="BC124" s="4">
        <f t="shared" si="114"/>
        <v>19697407263.242188</v>
      </c>
      <c r="BD124" s="4">
        <f t="shared" si="84"/>
        <v>107144295.38317117</v>
      </c>
      <c r="BE124" s="4">
        <f t="shared" si="85"/>
        <v>107144295.38317117</v>
      </c>
      <c r="BF124" s="4">
        <f t="shared" si="86"/>
        <v>0</v>
      </c>
      <c r="BG124" s="4">
        <f>SUM($BB$48:BB124)</f>
        <v>12884463590.918751</v>
      </c>
      <c r="BH124" s="14">
        <f>SUM($BC$48:BC124)</f>
        <v>3385218033704.3115</v>
      </c>
      <c r="BI124" s="4">
        <f t="shared" si="87"/>
        <v>3398102497295.2305</v>
      </c>
      <c r="BJ124" s="4">
        <f t="shared" si="88"/>
        <v>18484021416.967094</v>
      </c>
      <c r="BK124" s="4">
        <f t="shared" si="89"/>
        <v>70085202.300471887</v>
      </c>
      <c r="BL124" s="4">
        <f t="shared" si="90"/>
        <v>18413936214.666618</v>
      </c>
      <c r="BM124" s="27">
        <f t="shared" si="126"/>
        <v>15.973068534757207</v>
      </c>
      <c r="BN124">
        <f t="shared" si="127"/>
        <v>0.27330514044132032</v>
      </c>
      <c r="BO124">
        <f t="shared" si="91"/>
        <v>1.7110371738943683E-2</v>
      </c>
      <c r="BQ124" s="5">
        <f t="shared" si="92"/>
        <v>-2283.8775523364206</v>
      </c>
      <c r="BR124" s="5">
        <f t="shared" si="93"/>
        <v>-9867.62824527472</v>
      </c>
      <c r="BS124" s="5">
        <f t="shared" si="128"/>
        <v>-3660.9134744632065</v>
      </c>
      <c r="BU124" s="27">
        <f t="shared" si="94"/>
        <v>0.66864454521504191</v>
      </c>
      <c r="BV124" s="27">
        <f t="shared" si="95"/>
        <v>1.1470742246243459E-2</v>
      </c>
      <c r="BW124" s="27">
        <f t="shared" si="129"/>
        <v>0.66864454521504202</v>
      </c>
      <c r="BX124" s="27">
        <f t="shared" si="130"/>
        <v>1.147074224624346E-2</v>
      </c>
      <c r="BY124" s="27">
        <f t="shared" si="96"/>
        <v>1.7110371738943683E-2</v>
      </c>
      <c r="BZ124" s="27">
        <f t="shared" si="97"/>
        <v>0.99738591315597092</v>
      </c>
    </row>
    <row r="125" spans="6:78">
      <c r="F125">
        <f t="shared" si="131"/>
        <v>19250000</v>
      </c>
      <c r="G125">
        <f t="shared" si="98"/>
        <v>1.0000000000000002</v>
      </c>
      <c r="H125">
        <f t="shared" si="99"/>
        <v>0</v>
      </c>
      <c r="I125">
        <f t="shared" si="100"/>
        <v>4.7143143996902228E+19</v>
      </c>
      <c r="J125">
        <f t="shared" si="101"/>
        <v>2.1193285600309779E+20</v>
      </c>
      <c r="K125">
        <f t="shared" si="102"/>
        <v>2.59076E+20</v>
      </c>
      <c r="L125">
        <f t="shared" si="103"/>
        <v>6043992820115670</v>
      </c>
      <c r="M125">
        <f t="shared" si="104"/>
        <v>112999.9999999998</v>
      </c>
      <c r="N125">
        <f t="shared" si="105"/>
        <v>112.9999999999998</v>
      </c>
      <c r="O125">
        <f t="shared" si="106"/>
        <v>149700.0000000002</v>
      </c>
      <c r="P125">
        <f t="shared" si="107"/>
        <v>149.70000000000022</v>
      </c>
      <c r="Q125">
        <f t="shared" si="108"/>
        <v>0.14034375000000018</v>
      </c>
      <c r="R125">
        <f t="shared" si="109"/>
        <v>2004.491</v>
      </c>
      <c r="S125">
        <f t="shared" si="110"/>
        <v>2.6632151440191052</v>
      </c>
      <c r="T125">
        <f t="shared" si="111"/>
        <v>460.48463537865575</v>
      </c>
      <c r="V125">
        <f t="shared" si="112"/>
        <v>112568506329668.94</v>
      </c>
      <c r="W125">
        <f t="shared" si="71"/>
        <v>0</v>
      </c>
      <c r="X125">
        <f t="shared" si="113"/>
        <v>5060537550066.0654</v>
      </c>
      <c r="Y125">
        <f t="shared" si="72"/>
        <v>0</v>
      </c>
      <c r="Z125">
        <f t="shared" si="73"/>
        <v>117629043879735</v>
      </c>
      <c r="AA125">
        <f t="shared" si="117"/>
        <v>2387.8022716742398</v>
      </c>
      <c r="AB125">
        <f t="shared" si="118"/>
        <v>23.878022716742404</v>
      </c>
      <c r="AC125">
        <f t="shared" si="74"/>
        <v>454.03296283613685</v>
      </c>
      <c r="AD125">
        <f t="shared" si="75"/>
        <v>99.999999999999972</v>
      </c>
      <c r="AF125" s="9">
        <f t="shared" si="132"/>
        <v>6186052472698.709</v>
      </c>
      <c r="AG125">
        <f t="shared" si="76"/>
        <v>23.877365995687402</v>
      </c>
      <c r="AH125">
        <f t="shared" si="77"/>
        <v>0</v>
      </c>
      <c r="AI125">
        <v>57</v>
      </c>
      <c r="AJ125">
        <f t="shared" si="78"/>
        <v>5.1740327120740712E-2</v>
      </c>
      <c r="AK125">
        <v>0</v>
      </c>
      <c r="AL125" s="15">
        <f t="shared" si="119"/>
        <v>0</v>
      </c>
      <c r="AM125" s="13">
        <f t="shared" si="79"/>
        <v>5062806625627.3662</v>
      </c>
      <c r="AN125" s="15">
        <f>SUM($AL$48:AL125)</f>
        <v>1123245847071.3408</v>
      </c>
      <c r="AO125" s="4">
        <f t="shared" si="120"/>
        <v>6186052472698.707</v>
      </c>
      <c r="AP125">
        <f t="shared" si="121"/>
        <v>23.88872929430708</v>
      </c>
      <c r="AQ125" s="15">
        <f t="shared" si="122"/>
        <v>23.82628208133826</v>
      </c>
      <c r="AR125">
        <f t="shared" si="80"/>
        <v>0.99738591315597092</v>
      </c>
      <c r="AT125">
        <f t="shared" si="133"/>
        <v>5344448320949.9863</v>
      </c>
      <c r="AU125" s="4"/>
      <c r="AV125">
        <f t="shared" si="123"/>
        <v>3417420097144.4336</v>
      </c>
      <c r="AW125" s="5">
        <f t="shared" si="115"/>
        <v>13.190801529838478</v>
      </c>
      <c r="AX125">
        <f t="shared" si="82"/>
        <v>19317599849.203125</v>
      </c>
      <c r="AY125" s="4">
        <f t="shared" si="116"/>
        <v>7.4563447981299408E-2</v>
      </c>
      <c r="AZ125" s="4">
        <f t="shared" si="124"/>
        <v>1.6157298047446124E-4</v>
      </c>
      <c r="BA125" s="5">
        <v>0</v>
      </c>
      <c r="BB125" s="4">
        <f t="shared" si="125"/>
        <v>0</v>
      </c>
      <c r="BC125" s="4">
        <f t="shared" si="114"/>
        <v>19317599849.203125</v>
      </c>
      <c r="BD125" s="4">
        <f t="shared" si="84"/>
        <v>105078328.16146173</v>
      </c>
      <c r="BE125" s="4">
        <f t="shared" si="85"/>
        <v>105078328.16146173</v>
      </c>
      <c r="BF125" s="4">
        <f t="shared" si="86"/>
        <v>0</v>
      </c>
      <c r="BG125" s="4">
        <f>SUM($BB$48:BB125)</f>
        <v>12884463590.918751</v>
      </c>
      <c r="BH125" s="14">
        <f>SUM($BC$48:BC125)</f>
        <v>3404535633553.5146</v>
      </c>
      <c r="BI125" s="4">
        <f t="shared" si="87"/>
        <v>3417420097144.4336</v>
      </c>
      <c r="BJ125" s="4">
        <f t="shared" si="88"/>
        <v>18589099745.128555</v>
      </c>
      <c r="BK125" s="4">
        <f t="shared" si="89"/>
        <v>70085202.300471887</v>
      </c>
      <c r="BL125" s="4">
        <f t="shared" si="90"/>
        <v>18519014542.828083</v>
      </c>
      <c r="BM125" s="27">
        <f t="shared" si="126"/>
        <v>16.064218157394865</v>
      </c>
      <c r="BN125">
        <f t="shared" si="127"/>
        <v>0.27330514044132032</v>
      </c>
      <c r="BO125">
        <f t="shared" si="91"/>
        <v>1.7013286159557623E-2</v>
      </c>
      <c r="BQ125" s="5">
        <f t="shared" si="92"/>
        <v>-2239.8458343355819</v>
      </c>
      <c r="BR125" s="5">
        <f t="shared" si="93"/>
        <v>-9867.62824527472</v>
      </c>
      <c r="BS125" s="5">
        <f t="shared" si="128"/>
        <v>-3624.8769108200372</v>
      </c>
      <c r="BU125" s="27">
        <f t="shared" si="94"/>
        <v>0.67246013630466006</v>
      </c>
      <c r="BV125" s="27">
        <f t="shared" si="95"/>
        <v>1.1470742246243459E-2</v>
      </c>
      <c r="BW125" s="27">
        <f t="shared" si="129"/>
        <v>0.67246013630466006</v>
      </c>
      <c r="BX125" s="27">
        <f t="shared" si="130"/>
        <v>1.147074224624346E-2</v>
      </c>
      <c r="BY125" s="27">
        <f t="shared" si="96"/>
        <v>1.7013286159557623E-2</v>
      </c>
      <c r="BZ125" s="27">
        <f t="shared" si="97"/>
        <v>0.99738591315597092</v>
      </c>
    </row>
    <row r="126" spans="6:78">
      <c r="F126">
        <f t="shared" si="131"/>
        <v>19500000</v>
      </c>
      <c r="G126">
        <f t="shared" si="98"/>
        <v>1.0000000000000002</v>
      </c>
      <c r="H126">
        <f t="shared" si="99"/>
        <v>0</v>
      </c>
      <c r="I126">
        <f t="shared" si="100"/>
        <v>4.7143143996902228E+19</v>
      </c>
      <c r="J126">
        <f t="shared" si="101"/>
        <v>2.1193285600309779E+20</v>
      </c>
      <c r="K126">
        <f t="shared" si="102"/>
        <v>2.59076E+20</v>
      </c>
      <c r="L126">
        <f t="shared" si="103"/>
        <v>6043992820115670</v>
      </c>
      <c r="M126">
        <f t="shared" si="104"/>
        <v>112999.9999999998</v>
      </c>
      <c r="N126">
        <f t="shared" si="105"/>
        <v>112.9999999999998</v>
      </c>
      <c r="O126">
        <f t="shared" si="106"/>
        <v>149700.0000000002</v>
      </c>
      <c r="P126">
        <f t="shared" si="107"/>
        <v>149.70000000000022</v>
      </c>
      <c r="Q126">
        <f t="shared" si="108"/>
        <v>0.14034375000000018</v>
      </c>
      <c r="R126">
        <f t="shared" si="109"/>
        <v>2004.491</v>
      </c>
      <c r="S126">
        <f t="shared" si="110"/>
        <v>2.6632151440191052</v>
      </c>
      <c r="T126">
        <f t="shared" si="111"/>
        <v>460.48463537865575</v>
      </c>
      <c r="V126">
        <f t="shared" si="112"/>
        <v>112568506329668.94</v>
      </c>
      <c r="W126">
        <f t="shared" si="71"/>
        <v>0</v>
      </c>
      <c r="X126">
        <f t="shared" si="113"/>
        <v>5060537550066.0654</v>
      </c>
      <c r="Y126">
        <f t="shared" si="72"/>
        <v>0</v>
      </c>
      <c r="Z126">
        <f t="shared" si="73"/>
        <v>117629043879735</v>
      </c>
      <c r="AA126">
        <f t="shared" si="117"/>
        <v>2387.8022716742398</v>
      </c>
      <c r="AB126">
        <f t="shared" si="118"/>
        <v>23.878022716742404</v>
      </c>
      <c r="AC126">
        <f t="shared" si="74"/>
        <v>454.03296283613685</v>
      </c>
      <c r="AD126">
        <f t="shared" si="75"/>
        <v>99.999999999999972</v>
      </c>
      <c r="AF126" s="9">
        <f t="shared" si="132"/>
        <v>6186052472698.709</v>
      </c>
      <c r="AG126">
        <f t="shared" si="76"/>
        <v>23.877365995687402</v>
      </c>
      <c r="AH126">
        <f t="shared" si="77"/>
        <v>0</v>
      </c>
      <c r="AI126">
        <v>58</v>
      </c>
      <c r="AJ126">
        <f t="shared" si="78"/>
        <v>5.1740327120740712E-2</v>
      </c>
      <c r="AK126">
        <v>0</v>
      </c>
      <c r="AL126" s="15">
        <f t="shared" si="119"/>
        <v>0</v>
      </c>
      <c r="AM126" s="13">
        <f t="shared" si="79"/>
        <v>5062806625627.3662</v>
      </c>
      <c r="AN126" s="15">
        <f>SUM($AL$48:AL126)</f>
        <v>1123245847071.3408</v>
      </c>
      <c r="AO126" s="4">
        <f t="shared" si="120"/>
        <v>6186052472698.707</v>
      </c>
      <c r="AP126">
        <f t="shared" si="121"/>
        <v>23.88872929430708</v>
      </c>
      <c r="AQ126" s="15">
        <f t="shared" si="122"/>
        <v>23.82628208133826</v>
      </c>
      <c r="AR126">
        <f t="shared" si="80"/>
        <v>0.99738591315597092</v>
      </c>
      <c r="AT126">
        <f t="shared" si="133"/>
        <v>5241396123819.7432</v>
      </c>
      <c r="AU126" s="4"/>
      <c r="AV126">
        <f t="shared" si="123"/>
        <v>3436365213064.8574</v>
      </c>
      <c r="AW126" s="5">
        <f t="shared" si="115"/>
        <v>13.263927237817695</v>
      </c>
      <c r="AX126">
        <f t="shared" si="82"/>
        <v>18945115920.423828</v>
      </c>
      <c r="AY126" s="4">
        <f t="shared" si="116"/>
        <v>7.3125707979217788E-2</v>
      </c>
      <c r="AZ126" s="4">
        <f t="shared" si="124"/>
        <v>1.5845751380046908E-4</v>
      </c>
      <c r="BA126" s="5">
        <v>0</v>
      </c>
      <c r="BB126" s="4">
        <f t="shared" si="125"/>
        <v>0</v>
      </c>
      <c r="BC126" s="4">
        <f t="shared" si="114"/>
        <v>18945115920.423828</v>
      </c>
      <c r="BD126" s="4">
        <f t="shared" si="84"/>
        <v>103052197.13024275</v>
      </c>
      <c r="BE126" s="4">
        <f t="shared" si="85"/>
        <v>103052197.13024275</v>
      </c>
      <c r="BF126" s="4">
        <f t="shared" si="86"/>
        <v>0</v>
      </c>
      <c r="BG126" s="4">
        <f>SUM($BB$48:BB126)</f>
        <v>12884463590.918751</v>
      </c>
      <c r="BH126" s="14">
        <f>SUM($BC$48:BC126)</f>
        <v>3423480749473.9385</v>
      </c>
      <c r="BI126" s="4">
        <f t="shared" si="87"/>
        <v>3436365213064.8574</v>
      </c>
      <c r="BJ126" s="4">
        <f t="shared" si="88"/>
        <v>18692151942.258797</v>
      </c>
      <c r="BK126" s="4">
        <f t="shared" si="89"/>
        <v>70085202.300471887</v>
      </c>
      <c r="BL126" s="4">
        <f t="shared" si="90"/>
        <v>18622066739.958324</v>
      </c>
      <c r="BM126" s="27">
        <f t="shared" si="126"/>
        <v>16.153610223720563</v>
      </c>
      <c r="BN126">
        <f t="shared" si="127"/>
        <v>0.27330514044132032</v>
      </c>
      <c r="BO126">
        <f t="shared" si="91"/>
        <v>1.6919136753713971E-2</v>
      </c>
      <c r="BQ126" s="5">
        <f t="shared" si="92"/>
        <v>-2196.6631404081227</v>
      </c>
      <c r="BR126" s="5">
        <f t="shared" si="93"/>
        <v>-9867.62824527472</v>
      </c>
      <c r="BS126" s="5">
        <f t="shared" si="128"/>
        <v>-3589.5352078692054</v>
      </c>
      <c r="BU126" s="27">
        <f t="shared" si="94"/>
        <v>0.67620215477807466</v>
      </c>
      <c r="BV126" s="27">
        <f t="shared" si="95"/>
        <v>1.1470742246243459E-2</v>
      </c>
      <c r="BW126" s="27">
        <f t="shared" si="129"/>
        <v>0.67620215477807477</v>
      </c>
      <c r="BX126" s="27">
        <f t="shared" si="130"/>
        <v>1.147074224624346E-2</v>
      </c>
      <c r="BY126" s="27">
        <f t="shared" si="96"/>
        <v>1.6919136753713971E-2</v>
      </c>
      <c r="BZ126" s="27">
        <f t="shared" si="97"/>
        <v>0.99738591315597092</v>
      </c>
    </row>
    <row r="127" spans="6:78">
      <c r="F127">
        <f t="shared" si="131"/>
        <v>19750000</v>
      </c>
      <c r="G127">
        <f t="shared" si="98"/>
        <v>1.0000000000000002</v>
      </c>
      <c r="H127">
        <f t="shared" si="99"/>
        <v>0</v>
      </c>
      <c r="I127">
        <f t="shared" si="100"/>
        <v>4.7143143996902228E+19</v>
      </c>
      <c r="J127">
        <f t="shared" si="101"/>
        <v>2.1193285600309779E+20</v>
      </c>
      <c r="K127">
        <f t="shared" si="102"/>
        <v>2.59076E+20</v>
      </c>
      <c r="L127">
        <f t="shared" si="103"/>
        <v>6043992820115670</v>
      </c>
      <c r="M127">
        <f t="shared" si="104"/>
        <v>112999.9999999998</v>
      </c>
      <c r="N127">
        <f t="shared" si="105"/>
        <v>112.9999999999998</v>
      </c>
      <c r="O127">
        <f t="shared" si="106"/>
        <v>149700.0000000002</v>
      </c>
      <c r="P127">
        <f t="shared" si="107"/>
        <v>149.70000000000022</v>
      </c>
      <c r="Q127">
        <f t="shared" si="108"/>
        <v>0.14034375000000018</v>
      </c>
      <c r="R127">
        <f t="shared" si="109"/>
        <v>2004.491</v>
      </c>
      <c r="S127">
        <f t="shared" si="110"/>
        <v>2.6632151440191052</v>
      </c>
      <c r="T127">
        <f t="shared" si="111"/>
        <v>460.48463537865575</v>
      </c>
      <c r="V127">
        <f t="shared" si="112"/>
        <v>112568506329668.94</v>
      </c>
      <c r="W127">
        <f t="shared" si="71"/>
        <v>0</v>
      </c>
      <c r="X127">
        <f t="shared" si="113"/>
        <v>5060537550066.0654</v>
      </c>
      <c r="Y127">
        <f t="shared" si="72"/>
        <v>0</v>
      </c>
      <c r="Z127">
        <f t="shared" si="73"/>
        <v>117629043879735</v>
      </c>
      <c r="AA127">
        <f t="shared" si="117"/>
        <v>2387.8022716742398</v>
      </c>
      <c r="AB127">
        <f t="shared" si="118"/>
        <v>23.878022716742404</v>
      </c>
      <c r="AC127">
        <f t="shared" si="74"/>
        <v>454.03296283613685</v>
      </c>
      <c r="AD127">
        <f t="shared" si="75"/>
        <v>99.999999999999972</v>
      </c>
      <c r="AF127" s="9">
        <f t="shared" si="132"/>
        <v>6186052472698.709</v>
      </c>
      <c r="AG127">
        <f t="shared" si="76"/>
        <v>23.877365995687402</v>
      </c>
      <c r="AH127">
        <f t="shared" si="77"/>
        <v>0</v>
      </c>
      <c r="AI127">
        <v>59</v>
      </c>
      <c r="AJ127">
        <f t="shared" si="78"/>
        <v>5.1740327120740712E-2</v>
      </c>
      <c r="AK127">
        <v>0</v>
      </c>
      <c r="AL127" s="15">
        <f t="shared" si="119"/>
        <v>0</v>
      </c>
      <c r="AM127" s="13">
        <f t="shared" si="79"/>
        <v>5062806625627.3662</v>
      </c>
      <c r="AN127" s="15">
        <f>SUM($AL$48:AL127)</f>
        <v>1123245847071.3408</v>
      </c>
      <c r="AO127" s="4">
        <f t="shared" si="120"/>
        <v>6186052472698.707</v>
      </c>
      <c r="AP127">
        <f t="shared" si="121"/>
        <v>23.88872929430708</v>
      </c>
      <c r="AQ127" s="15">
        <f t="shared" si="122"/>
        <v>23.82628208133826</v>
      </c>
      <c r="AR127">
        <f t="shared" si="80"/>
        <v>0.99738591315597092</v>
      </c>
      <c r="AT127">
        <f t="shared" si="133"/>
        <v>5140330989655.708</v>
      </c>
      <c r="AU127" s="4"/>
      <c r="AV127">
        <f t="shared" si="123"/>
        <v>3454945027329.5737</v>
      </c>
      <c r="AW127" s="5">
        <f t="shared" si="115"/>
        <v>13.335642928444061</v>
      </c>
      <c r="AX127">
        <f t="shared" si="82"/>
        <v>18579814264.716309</v>
      </c>
      <c r="AY127" s="4">
        <f t="shared" si="116"/>
        <v>7.1715690626365652E-2</v>
      </c>
      <c r="AZ127" s="4">
        <f t="shared" si="124"/>
        <v>1.554021198723588E-4</v>
      </c>
      <c r="BA127" s="5">
        <v>0</v>
      </c>
      <c r="BB127" s="4">
        <f t="shared" si="125"/>
        <v>0</v>
      </c>
      <c r="BC127" s="4">
        <f t="shared" si="114"/>
        <v>18579814264.716309</v>
      </c>
      <c r="BD127" s="4">
        <f t="shared" si="84"/>
        <v>101065134.16403562</v>
      </c>
      <c r="BE127" s="4">
        <f t="shared" si="85"/>
        <v>101065134.16403562</v>
      </c>
      <c r="BF127" s="4">
        <f t="shared" si="86"/>
        <v>0</v>
      </c>
      <c r="BG127" s="4">
        <f>SUM($BB$48:BB127)</f>
        <v>12884463590.918751</v>
      </c>
      <c r="BH127" s="14">
        <f>SUM($BC$48:BC127)</f>
        <v>3442060563738.6548</v>
      </c>
      <c r="BI127" s="4">
        <f t="shared" si="87"/>
        <v>3454945027329.5737</v>
      </c>
      <c r="BJ127" s="4">
        <f t="shared" si="88"/>
        <v>18793217076.422832</v>
      </c>
      <c r="BK127" s="4">
        <f t="shared" si="89"/>
        <v>70085202.300471887</v>
      </c>
      <c r="BL127" s="4">
        <f t="shared" si="90"/>
        <v>18723131874.12236</v>
      </c>
      <c r="BM127" s="27">
        <f t="shared" si="126"/>
        <v>16.241278623114212</v>
      </c>
      <c r="BN127">
        <f t="shared" si="127"/>
        <v>0.27330514044132032</v>
      </c>
      <c r="BO127">
        <f t="shared" si="91"/>
        <v>1.6827809360548666E-2</v>
      </c>
      <c r="BQ127" s="5">
        <f t="shared" si="92"/>
        <v>-2154.3130995853389</v>
      </c>
      <c r="BR127" s="5">
        <f t="shared" si="93"/>
        <v>-9867.62824527472</v>
      </c>
      <c r="BS127" s="5">
        <f t="shared" si="128"/>
        <v>-3554.8749672360314</v>
      </c>
      <c r="BU127" s="27">
        <f t="shared" si="94"/>
        <v>0.67987201926996887</v>
      </c>
      <c r="BV127" s="27">
        <f t="shared" si="95"/>
        <v>1.1470742246243459E-2</v>
      </c>
      <c r="BW127" s="27">
        <f t="shared" si="129"/>
        <v>0.67987201926996887</v>
      </c>
      <c r="BX127" s="27">
        <f t="shared" si="130"/>
        <v>1.147074224624346E-2</v>
      </c>
      <c r="BY127" s="27">
        <f t="shared" si="96"/>
        <v>1.6827809360548666E-2</v>
      </c>
      <c r="BZ127" s="27">
        <f t="shared" si="97"/>
        <v>0.99738591315597092</v>
      </c>
    </row>
    <row r="128" spans="6:78">
      <c r="F128">
        <f t="shared" si="131"/>
        <v>20000000</v>
      </c>
      <c r="G128">
        <f t="shared" si="98"/>
        <v>1.0000000000000002</v>
      </c>
      <c r="H128">
        <f t="shared" si="99"/>
        <v>0</v>
      </c>
      <c r="I128">
        <f t="shared" si="100"/>
        <v>4.7143143996902228E+19</v>
      </c>
      <c r="J128">
        <f t="shared" si="101"/>
        <v>2.1193285600309779E+20</v>
      </c>
      <c r="K128">
        <f t="shared" si="102"/>
        <v>2.59076E+20</v>
      </c>
      <c r="L128">
        <f t="shared" si="103"/>
        <v>6043992820115670</v>
      </c>
      <c r="M128">
        <f t="shared" si="104"/>
        <v>112999.9999999998</v>
      </c>
      <c r="N128">
        <f t="shared" si="105"/>
        <v>112.9999999999998</v>
      </c>
      <c r="O128">
        <f t="shared" si="106"/>
        <v>149700.0000000002</v>
      </c>
      <c r="P128">
        <f t="shared" si="107"/>
        <v>149.70000000000022</v>
      </c>
      <c r="Q128">
        <f t="shared" si="108"/>
        <v>0.14034375000000018</v>
      </c>
      <c r="R128">
        <f t="shared" si="109"/>
        <v>2004.491</v>
      </c>
      <c r="S128">
        <f t="shared" si="110"/>
        <v>2.6632151440191052</v>
      </c>
      <c r="T128">
        <f t="shared" si="111"/>
        <v>460.48463537865575</v>
      </c>
      <c r="V128">
        <f t="shared" si="112"/>
        <v>112568506329668.94</v>
      </c>
      <c r="W128">
        <f t="shared" si="71"/>
        <v>0</v>
      </c>
      <c r="X128">
        <f t="shared" si="113"/>
        <v>5060537550066.0654</v>
      </c>
      <c r="Y128">
        <f t="shared" si="72"/>
        <v>0</v>
      </c>
      <c r="Z128">
        <f t="shared" si="73"/>
        <v>117629043879735</v>
      </c>
      <c r="AA128">
        <f t="shared" si="117"/>
        <v>2387.8022716742398</v>
      </c>
      <c r="AB128">
        <f t="shared" si="118"/>
        <v>23.878022716742404</v>
      </c>
      <c r="AC128">
        <f t="shared" si="74"/>
        <v>454.03296283613685</v>
      </c>
      <c r="AD128">
        <f t="shared" si="75"/>
        <v>99.999999999999972</v>
      </c>
      <c r="AF128" s="9">
        <f t="shared" si="132"/>
        <v>6186052472698.709</v>
      </c>
      <c r="AG128">
        <f t="shared" si="76"/>
        <v>23.877365995687402</v>
      </c>
      <c r="AH128">
        <f t="shared" si="77"/>
        <v>0</v>
      </c>
      <c r="AI128">
        <v>60</v>
      </c>
      <c r="AJ128">
        <f t="shared" si="78"/>
        <v>5.1740327120740712E-2</v>
      </c>
      <c r="AK128">
        <v>0</v>
      </c>
      <c r="AL128" s="15">
        <f t="shared" si="119"/>
        <v>0</v>
      </c>
      <c r="AM128" s="13">
        <f t="shared" si="79"/>
        <v>5062806625627.3662</v>
      </c>
      <c r="AN128" s="15">
        <f>SUM($AL$48:AL128)</f>
        <v>1123245847071.3408</v>
      </c>
      <c r="AO128" s="4">
        <f t="shared" si="120"/>
        <v>6186052472698.707</v>
      </c>
      <c r="AP128">
        <f t="shared" si="121"/>
        <v>23.88872929430708</v>
      </c>
      <c r="AQ128" s="15">
        <f t="shared" si="122"/>
        <v>23.82628208133826</v>
      </c>
      <c r="AR128">
        <f t="shared" si="80"/>
        <v>0.99738591315597092</v>
      </c>
      <c r="AT128">
        <f t="shared" si="133"/>
        <v>5041214603707.2812</v>
      </c>
      <c r="AU128" s="4"/>
      <c r="AV128">
        <f t="shared" si="123"/>
        <v>3473166583722.332</v>
      </c>
      <c r="AW128" s="5">
        <f t="shared" si="115"/>
        <v>13.405975789815853</v>
      </c>
      <c r="AX128">
        <f t="shared" si="82"/>
        <v>18221556392.758301</v>
      </c>
      <c r="AY128" s="4">
        <f t="shared" si="116"/>
        <v>7.0332861371791677E-2</v>
      </c>
      <c r="AZ128" s="4">
        <f t="shared" si="124"/>
        <v>1.5240564036131431E-4</v>
      </c>
      <c r="BA128" s="5">
        <v>0</v>
      </c>
      <c r="BB128" s="4">
        <f t="shared" si="125"/>
        <v>0</v>
      </c>
      <c r="BC128" s="4">
        <f t="shared" si="114"/>
        <v>18221556392.758301</v>
      </c>
      <c r="BD128" s="4">
        <f t="shared" si="84"/>
        <v>99116385.948424175</v>
      </c>
      <c r="BE128" s="4">
        <f t="shared" si="85"/>
        <v>99116385.948424175</v>
      </c>
      <c r="BF128" s="4">
        <f t="shared" si="86"/>
        <v>0</v>
      </c>
      <c r="BG128" s="4">
        <f>SUM($BB$48:BB128)</f>
        <v>12884463590.918751</v>
      </c>
      <c r="BH128" s="14">
        <f>SUM($BC$48:BC128)</f>
        <v>3460282120131.4131</v>
      </c>
      <c r="BI128" s="4">
        <f t="shared" si="87"/>
        <v>3473166583722.332</v>
      </c>
      <c r="BJ128" s="4">
        <f t="shared" si="88"/>
        <v>18892333462.371258</v>
      </c>
      <c r="BK128" s="4">
        <f t="shared" si="89"/>
        <v>70085202.300471887</v>
      </c>
      <c r="BL128" s="4">
        <f t="shared" si="90"/>
        <v>18822248260.070786</v>
      </c>
      <c r="BM128" s="27">
        <f t="shared" si="126"/>
        <v>16.327256591497235</v>
      </c>
      <c r="BN128">
        <f t="shared" si="127"/>
        <v>0.27330514044132032</v>
      </c>
      <c r="BO128">
        <f t="shared" si="91"/>
        <v>1.673919552312602E-2</v>
      </c>
      <c r="BQ128" s="5">
        <f t="shared" si="92"/>
        <v>-2112.7796565652234</v>
      </c>
      <c r="BR128" s="5">
        <f t="shared" si="93"/>
        <v>-9867.62824527472</v>
      </c>
      <c r="BS128" s="5">
        <f t="shared" si="128"/>
        <v>-3520.8830488946674</v>
      </c>
      <c r="BU128" s="27">
        <f t="shared" si="94"/>
        <v>0.68347112106076657</v>
      </c>
      <c r="BV128" s="27">
        <f t="shared" si="95"/>
        <v>1.1470742246243459E-2</v>
      </c>
      <c r="BW128" s="27">
        <f t="shared" si="129"/>
        <v>0.68347112106076668</v>
      </c>
      <c r="BX128" s="27">
        <f t="shared" si="130"/>
        <v>1.147074224624346E-2</v>
      </c>
      <c r="BY128" s="27">
        <f t="shared" si="96"/>
        <v>1.673919552312602E-2</v>
      </c>
      <c r="BZ128" s="27">
        <f t="shared" si="97"/>
        <v>0.99738591315597092</v>
      </c>
    </row>
    <row r="129" spans="6:78">
      <c r="F129">
        <f t="shared" si="131"/>
        <v>20250000</v>
      </c>
      <c r="G129">
        <f t="shared" si="98"/>
        <v>1.0000000000000002</v>
      </c>
      <c r="H129">
        <f t="shared" si="99"/>
        <v>0</v>
      </c>
      <c r="I129">
        <f t="shared" si="100"/>
        <v>4.7143143996902228E+19</v>
      </c>
      <c r="J129">
        <f t="shared" si="101"/>
        <v>2.1193285600309779E+20</v>
      </c>
      <c r="K129">
        <f t="shared" si="102"/>
        <v>2.59076E+20</v>
      </c>
      <c r="L129">
        <f t="shared" si="103"/>
        <v>6043992820115670</v>
      </c>
      <c r="M129">
        <f t="shared" si="104"/>
        <v>112999.9999999998</v>
      </c>
      <c r="N129">
        <f t="shared" si="105"/>
        <v>112.9999999999998</v>
      </c>
      <c r="O129">
        <f t="shared" si="106"/>
        <v>149700.0000000002</v>
      </c>
      <c r="P129">
        <f t="shared" si="107"/>
        <v>149.70000000000022</v>
      </c>
      <c r="Q129">
        <f t="shared" si="108"/>
        <v>0.14034375000000018</v>
      </c>
      <c r="R129">
        <f t="shared" si="109"/>
        <v>2004.491</v>
      </c>
      <c r="S129">
        <f t="shared" si="110"/>
        <v>2.6632151440191052</v>
      </c>
      <c r="T129">
        <f t="shared" si="111"/>
        <v>460.48463537865575</v>
      </c>
      <c r="V129">
        <f t="shared" si="112"/>
        <v>112568506329668.94</v>
      </c>
      <c r="W129">
        <f t="shared" si="71"/>
        <v>0</v>
      </c>
      <c r="X129">
        <f t="shared" si="113"/>
        <v>5060537550066.0654</v>
      </c>
      <c r="Y129">
        <f t="shared" si="72"/>
        <v>0</v>
      </c>
      <c r="Z129">
        <f t="shared" si="73"/>
        <v>117629043879735</v>
      </c>
      <c r="AA129">
        <f t="shared" si="117"/>
        <v>2387.8022716742398</v>
      </c>
      <c r="AB129">
        <f t="shared" si="118"/>
        <v>23.878022716742404</v>
      </c>
      <c r="AC129">
        <f t="shared" si="74"/>
        <v>454.03296283613685</v>
      </c>
      <c r="AD129">
        <f t="shared" si="75"/>
        <v>99.999999999999972</v>
      </c>
      <c r="AF129" s="9">
        <f t="shared" si="132"/>
        <v>6186052472698.709</v>
      </c>
      <c r="AG129">
        <f t="shared" si="76"/>
        <v>23.877365995687402</v>
      </c>
      <c r="AH129">
        <f t="shared" si="77"/>
        <v>0</v>
      </c>
      <c r="AI129">
        <v>61</v>
      </c>
      <c r="AJ129">
        <f t="shared" si="78"/>
        <v>5.1740327120740712E-2</v>
      </c>
      <c r="AK129">
        <v>0</v>
      </c>
      <c r="AL129" s="15">
        <f t="shared" si="119"/>
        <v>0</v>
      </c>
      <c r="AM129" s="13">
        <f t="shared" si="79"/>
        <v>5062806625627.3662</v>
      </c>
      <c r="AN129" s="15">
        <f>SUM($AL$48:AL129)</f>
        <v>1123245847071.3408</v>
      </c>
      <c r="AO129" s="4">
        <f t="shared" si="120"/>
        <v>6186052472698.707</v>
      </c>
      <c r="AP129">
        <f t="shared" si="121"/>
        <v>23.88872929430708</v>
      </c>
      <c r="AQ129" s="15">
        <f t="shared" si="122"/>
        <v>23.82628208133826</v>
      </c>
      <c r="AR129">
        <f t="shared" si="80"/>
        <v>0.99738591315597092</v>
      </c>
      <c r="AT129">
        <f t="shared" si="133"/>
        <v>4944009390012.791</v>
      </c>
      <c r="AU129" s="4"/>
      <c r="AV129">
        <f t="shared" si="123"/>
        <v>3491036790207.9277</v>
      </c>
      <c r="AW129" s="5">
        <f t="shared" si="115"/>
        <v>13.474952485787675</v>
      </c>
      <c r="AX129">
        <f t="shared" si="82"/>
        <v>17870206485.595703</v>
      </c>
      <c r="AY129" s="4">
        <f t="shared" si="116"/>
        <v>6.8976695971821794E-2</v>
      </c>
      <c r="AZ129" s="4">
        <f t="shared" si="124"/>
        <v>1.4946693927355844E-4</v>
      </c>
      <c r="BA129" s="5">
        <v>0</v>
      </c>
      <c r="BB129" s="4">
        <f t="shared" si="125"/>
        <v>0</v>
      </c>
      <c r="BC129" s="4">
        <f t="shared" si="114"/>
        <v>17870206485.595703</v>
      </c>
      <c r="BD129" s="4">
        <f t="shared" si="84"/>
        <v>97205213.694493592</v>
      </c>
      <c r="BE129" s="4">
        <f t="shared" si="85"/>
        <v>97205213.694493592</v>
      </c>
      <c r="BF129" s="4">
        <f t="shared" si="86"/>
        <v>0</v>
      </c>
      <c r="BG129" s="4">
        <f>SUM($BB$48:BB129)</f>
        <v>12884463590.918751</v>
      </c>
      <c r="BH129" s="14">
        <f>SUM($BC$48:BC129)</f>
        <v>3478152326617.0088</v>
      </c>
      <c r="BI129" s="4">
        <f t="shared" si="87"/>
        <v>3491036790207.9277</v>
      </c>
      <c r="BJ129" s="4">
        <f t="shared" si="88"/>
        <v>18989538676.06575</v>
      </c>
      <c r="BK129" s="4">
        <f t="shared" si="89"/>
        <v>70085202.300471887</v>
      </c>
      <c r="BL129" s="4">
        <f t="shared" si="90"/>
        <v>18919453473.765278</v>
      </c>
      <c r="BM129" s="27">
        <f t="shared" si="126"/>
        <v>16.411576723932644</v>
      </c>
      <c r="BN129">
        <f t="shared" si="127"/>
        <v>0.27330514044132032</v>
      </c>
      <c r="BO129">
        <f t="shared" si="91"/>
        <v>1.665319213618064E-2</v>
      </c>
      <c r="BQ129" s="5">
        <f t="shared" si="92"/>
        <v>-2072.0470656257248</v>
      </c>
      <c r="BR129" s="5">
        <f t="shared" si="93"/>
        <v>-9867.62824527472</v>
      </c>
      <c r="BS129" s="5">
        <f t="shared" si="128"/>
        <v>-3487.5465661865778</v>
      </c>
      <c r="BU129" s="27">
        <f t="shared" si="94"/>
        <v>0.68700082460408163</v>
      </c>
      <c r="BV129" s="27">
        <f t="shared" si="95"/>
        <v>1.1470742246243459E-2</v>
      </c>
      <c r="BW129" s="27">
        <f t="shared" si="129"/>
        <v>0.68700082460408163</v>
      </c>
      <c r="BX129" s="27">
        <f t="shared" si="130"/>
        <v>1.147074224624346E-2</v>
      </c>
      <c r="BY129" s="27">
        <f t="shared" si="96"/>
        <v>1.665319213618064E-2</v>
      </c>
      <c r="BZ129" s="27">
        <f t="shared" si="97"/>
        <v>0.99738591315597092</v>
      </c>
    </row>
    <row r="130" spans="6:78">
      <c r="F130">
        <f t="shared" si="131"/>
        <v>20500000</v>
      </c>
      <c r="G130">
        <f t="shared" si="98"/>
        <v>1.0000000000000002</v>
      </c>
      <c r="H130">
        <f t="shared" si="99"/>
        <v>0</v>
      </c>
      <c r="I130">
        <f t="shared" si="100"/>
        <v>4.7143143996902228E+19</v>
      </c>
      <c r="J130">
        <f t="shared" si="101"/>
        <v>2.1193285600309779E+20</v>
      </c>
      <c r="K130">
        <f t="shared" si="102"/>
        <v>2.59076E+20</v>
      </c>
      <c r="L130">
        <f t="shared" si="103"/>
        <v>6043992820115670</v>
      </c>
      <c r="M130">
        <f t="shared" si="104"/>
        <v>112999.9999999998</v>
      </c>
      <c r="N130">
        <f t="shared" si="105"/>
        <v>112.9999999999998</v>
      </c>
      <c r="O130">
        <f t="shared" si="106"/>
        <v>149700.0000000002</v>
      </c>
      <c r="P130">
        <f t="shared" si="107"/>
        <v>149.70000000000022</v>
      </c>
      <c r="Q130">
        <f t="shared" si="108"/>
        <v>0.14034375000000018</v>
      </c>
      <c r="R130">
        <f t="shared" si="109"/>
        <v>2004.491</v>
      </c>
      <c r="S130">
        <f t="shared" si="110"/>
        <v>2.6632151440191052</v>
      </c>
      <c r="T130">
        <f t="shared" si="111"/>
        <v>460.48463537865575</v>
      </c>
      <c r="V130">
        <f t="shared" si="112"/>
        <v>112568506329668.94</v>
      </c>
      <c r="W130">
        <f t="shared" si="71"/>
        <v>0</v>
      </c>
      <c r="X130">
        <f t="shared" si="113"/>
        <v>5060537550066.0654</v>
      </c>
      <c r="Y130">
        <f t="shared" si="72"/>
        <v>0</v>
      </c>
      <c r="Z130">
        <f t="shared" si="73"/>
        <v>117629043879735</v>
      </c>
      <c r="AA130">
        <f t="shared" si="117"/>
        <v>2387.8022716742398</v>
      </c>
      <c r="AB130">
        <f t="shared" si="118"/>
        <v>23.878022716742404</v>
      </c>
      <c r="AC130">
        <f t="shared" si="74"/>
        <v>454.03296283613685</v>
      </c>
      <c r="AD130">
        <f t="shared" si="75"/>
        <v>99.999999999999972</v>
      </c>
      <c r="AF130" s="9">
        <f t="shared" si="132"/>
        <v>6186052472698.709</v>
      </c>
      <c r="AG130">
        <f t="shared" si="76"/>
        <v>23.877365995687402</v>
      </c>
      <c r="AH130">
        <f t="shared" si="77"/>
        <v>0</v>
      </c>
      <c r="AI130">
        <v>62</v>
      </c>
      <c r="AJ130">
        <f t="shared" si="78"/>
        <v>5.1740327120740712E-2</v>
      </c>
      <c r="AK130">
        <v>0</v>
      </c>
      <c r="AL130" s="15">
        <f t="shared" si="119"/>
        <v>0</v>
      </c>
      <c r="AM130" s="13">
        <f t="shared" si="79"/>
        <v>5062806625627.3662</v>
      </c>
      <c r="AN130" s="15">
        <f>SUM($AL$48:AL130)</f>
        <v>1123245847071.3408</v>
      </c>
      <c r="AO130" s="4">
        <f t="shared" si="120"/>
        <v>6186052472698.707</v>
      </c>
      <c r="AP130">
        <f t="shared" si="121"/>
        <v>23.88872929430708</v>
      </c>
      <c r="AQ130" s="15">
        <f t="shared" si="122"/>
        <v>23.82628208133826</v>
      </c>
      <c r="AR130">
        <f t="shared" si="80"/>
        <v>0.99738591315597092</v>
      </c>
      <c r="AT130">
        <f t="shared" si="133"/>
        <v>4848678497154.085</v>
      </c>
      <c r="AU130" s="4"/>
      <c r="AV130">
        <f t="shared" si="123"/>
        <v>3508562421551.0713</v>
      </c>
      <c r="AW130" s="5">
        <f t="shared" si="115"/>
        <v>13.542599166078954</v>
      </c>
      <c r="AX130">
        <f t="shared" si="82"/>
        <v>17525631343.143555</v>
      </c>
      <c r="AY130" s="4">
        <f t="shared" si="116"/>
        <v>6.7646680291279612E-2</v>
      </c>
      <c r="AZ130" s="4">
        <f t="shared" si="124"/>
        <v>1.4658490251961346E-4</v>
      </c>
      <c r="BA130" s="5">
        <v>0</v>
      </c>
      <c r="BB130" s="4">
        <f t="shared" si="125"/>
        <v>0</v>
      </c>
      <c r="BC130" s="4">
        <f t="shared" si="114"/>
        <v>17525631343.143555</v>
      </c>
      <c r="BD130" s="4">
        <f t="shared" si="84"/>
        <v>95330892.858700797</v>
      </c>
      <c r="BE130" s="4">
        <f t="shared" si="85"/>
        <v>95330892.858700797</v>
      </c>
      <c r="BF130" s="4">
        <f t="shared" si="86"/>
        <v>0</v>
      </c>
      <c r="BG130" s="4">
        <f>SUM($BB$48:BB130)</f>
        <v>12884463590.918751</v>
      </c>
      <c r="BH130" s="14">
        <f>SUM($BC$48:BC130)</f>
        <v>3495677957960.1523</v>
      </c>
      <c r="BI130" s="4">
        <f t="shared" si="87"/>
        <v>3508562421551.0713</v>
      </c>
      <c r="BJ130" s="4">
        <f t="shared" si="88"/>
        <v>19084869568.92445</v>
      </c>
      <c r="BK130" s="4">
        <f t="shared" si="89"/>
        <v>70085202.300471887</v>
      </c>
      <c r="BL130" s="4">
        <f t="shared" si="90"/>
        <v>19014784366.623978</v>
      </c>
      <c r="BM130" s="27">
        <f t="shared" si="126"/>
        <v>16.494270986982105</v>
      </c>
      <c r="BN130">
        <f t="shared" si="127"/>
        <v>0.27330514044132032</v>
      </c>
      <c r="BO130">
        <f t="shared" si="91"/>
        <v>1.6569701119681066E-2</v>
      </c>
      <c r="BQ130" s="5">
        <f t="shared" si="92"/>
        <v>-2032.0998846554262</v>
      </c>
      <c r="BR130" s="5">
        <f t="shared" si="93"/>
        <v>-9867.62824527472</v>
      </c>
      <c r="BS130" s="5">
        <f t="shared" si="128"/>
        <v>-3454.8528809350955</v>
      </c>
      <c r="BU130" s="27">
        <f t="shared" si="94"/>
        <v>0.69046246804399314</v>
      </c>
      <c r="BV130" s="27">
        <f t="shared" si="95"/>
        <v>1.1470742246243459E-2</v>
      </c>
      <c r="BW130" s="27">
        <f t="shared" si="129"/>
        <v>0.69046246804399314</v>
      </c>
      <c r="BX130" s="27">
        <f t="shared" si="130"/>
        <v>1.147074224624346E-2</v>
      </c>
      <c r="BY130" s="27">
        <f t="shared" si="96"/>
        <v>1.6569701119681066E-2</v>
      </c>
      <c r="BZ130" s="27">
        <f t="shared" si="97"/>
        <v>0.99738591315597092</v>
      </c>
    </row>
    <row r="131" spans="6:78">
      <c r="F131">
        <f t="shared" si="131"/>
        <v>20750000</v>
      </c>
      <c r="G131">
        <f t="shared" si="98"/>
        <v>1.0000000000000002</v>
      </c>
      <c r="H131">
        <f t="shared" si="99"/>
        <v>0</v>
      </c>
      <c r="I131">
        <f t="shared" si="100"/>
        <v>4.7143143996902228E+19</v>
      </c>
      <c r="J131">
        <f t="shared" si="101"/>
        <v>2.1193285600309779E+20</v>
      </c>
      <c r="K131">
        <f t="shared" si="102"/>
        <v>2.59076E+20</v>
      </c>
      <c r="L131">
        <f t="shared" si="103"/>
        <v>6043992820115670</v>
      </c>
      <c r="M131">
        <f t="shared" si="104"/>
        <v>112999.9999999998</v>
      </c>
      <c r="N131">
        <f t="shared" si="105"/>
        <v>112.9999999999998</v>
      </c>
      <c r="O131">
        <f t="shared" si="106"/>
        <v>149700.0000000002</v>
      </c>
      <c r="P131">
        <f t="shared" si="107"/>
        <v>149.70000000000022</v>
      </c>
      <c r="Q131">
        <f t="shared" si="108"/>
        <v>0.14034375000000018</v>
      </c>
      <c r="R131">
        <f t="shared" si="109"/>
        <v>2004.491</v>
      </c>
      <c r="S131">
        <f t="shared" si="110"/>
        <v>2.6632151440191052</v>
      </c>
      <c r="T131">
        <f t="shared" si="111"/>
        <v>460.48463537865575</v>
      </c>
      <c r="V131">
        <f t="shared" si="112"/>
        <v>112568506329668.94</v>
      </c>
      <c r="W131">
        <f t="shared" si="71"/>
        <v>0</v>
      </c>
      <c r="X131">
        <f t="shared" si="113"/>
        <v>5060537550066.0654</v>
      </c>
      <c r="Y131">
        <f t="shared" si="72"/>
        <v>0</v>
      </c>
      <c r="Z131">
        <f t="shared" si="73"/>
        <v>117629043879735</v>
      </c>
      <c r="AA131">
        <f t="shared" si="117"/>
        <v>2387.8022716742398</v>
      </c>
      <c r="AB131">
        <f t="shared" si="118"/>
        <v>23.878022716742404</v>
      </c>
      <c r="AC131">
        <f t="shared" si="74"/>
        <v>454.03296283613685</v>
      </c>
      <c r="AD131">
        <f t="shared" si="75"/>
        <v>99.999999999999972</v>
      </c>
      <c r="AF131" s="9">
        <f t="shared" si="132"/>
        <v>6186052472698.709</v>
      </c>
      <c r="AG131">
        <f t="shared" si="76"/>
        <v>23.877365995687402</v>
      </c>
      <c r="AH131">
        <f t="shared" si="77"/>
        <v>0</v>
      </c>
      <c r="AI131">
        <v>63</v>
      </c>
      <c r="AJ131">
        <f t="shared" si="78"/>
        <v>5.1740327120740712E-2</v>
      </c>
      <c r="AK131">
        <v>0</v>
      </c>
      <c r="AL131" s="15">
        <f t="shared" si="119"/>
        <v>0</v>
      </c>
      <c r="AM131" s="13">
        <f t="shared" si="79"/>
        <v>5062806625627.3662</v>
      </c>
      <c r="AN131" s="15">
        <f>SUM($AL$48:AL131)</f>
        <v>1123245847071.3408</v>
      </c>
      <c r="AO131" s="4">
        <f t="shared" si="120"/>
        <v>6186052472698.707</v>
      </c>
      <c r="AP131">
        <f t="shared" si="121"/>
        <v>23.88872929430708</v>
      </c>
      <c r="AQ131" s="15">
        <f t="shared" si="122"/>
        <v>23.82628208133826</v>
      </c>
      <c r="AR131">
        <f t="shared" si="80"/>
        <v>0.99738591315597092</v>
      </c>
      <c r="AT131">
        <f t="shared" si="133"/>
        <v>4755185784285.8135</v>
      </c>
      <c r="AU131" s="4"/>
      <c r="AV131">
        <f t="shared" si="123"/>
        <v>3525750121884.7749</v>
      </c>
      <c r="AW131" s="5">
        <f t="shared" si="115"/>
        <v>13.608941476187585</v>
      </c>
      <c r="AX131">
        <f t="shared" si="82"/>
        <v>17187700333.703613</v>
      </c>
      <c r="AY131" s="4">
        <f t="shared" si="116"/>
        <v>6.6342310108630731E-2</v>
      </c>
      <c r="AZ131" s="4">
        <f t="shared" si="124"/>
        <v>1.4375843749206464E-4</v>
      </c>
      <c r="BA131" s="5">
        <v>0</v>
      </c>
      <c r="BB131" s="4">
        <f t="shared" si="125"/>
        <v>0</v>
      </c>
      <c r="BC131" s="4">
        <f t="shared" si="114"/>
        <v>17187700333.703613</v>
      </c>
      <c r="BD131" s="4">
        <f t="shared" si="84"/>
        <v>93492712.868274659</v>
      </c>
      <c r="BE131" s="4">
        <f t="shared" si="85"/>
        <v>93492712.868274659</v>
      </c>
      <c r="BF131" s="4">
        <f t="shared" si="86"/>
        <v>0</v>
      </c>
      <c r="BG131" s="4">
        <f>SUM($BB$48:BB131)</f>
        <v>12884463590.918751</v>
      </c>
      <c r="BH131" s="14">
        <f>SUM($BC$48:BC131)</f>
        <v>3512865658293.856</v>
      </c>
      <c r="BI131" s="4">
        <f t="shared" si="87"/>
        <v>3525750121884.7749</v>
      </c>
      <c r="BJ131" s="4">
        <f t="shared" si="88"/>
        <v>19178362281.792725</v>
      </c>
      <c r="BK131" s="4">
        <f t="shared" si="89"/>
        <v>70085202.300471887</v>
      </c>
      <c r="BL131" s="4">
        <f t="shared" si="90"/>
        <v>19108277079.492252</v>
      </c>
      <c r="BM131" s="27">
        <f t="shared" si="126"/>
        <v>16.575370730824808</v>
      </c>
      <c r="BN131">
        <f t="shared" si="127"/>
        <v>0.27330514044132032</v>
      </c>
      <c r="BO131">
        <f t="shared" si="91"/>
        <v>1.6488629116033073E-2</v>
      </c>
      <c r="BQ131" s="5">
        <f t="shared" si="92"/>
        <v>-1992.922969299259</v>
      </c>
      <c r="BR131" s="5">
        <f t="shared" si="93"/>
        <v>-9867.62824527472</v>
      </c>
      <c r="BS131" s="5">
        <f t="shared" si="128"/>
        <v>-3422.7895986541557</v>
      </c>
      <c r="BU131" s="27">
        <f t="shared" si="94"/>
        <v>0.69385736372235096</v>
      </c>
      <c r="BV131" s="27">
        <f t="shared" si="95"/>
        <v>1.1470742246243459E-2</v>
      </c>
      <c r="BW131" s="27">
        <f t="shared" si="129"/>
        <v>0.69385736372235096</v>
      </c>
      <c r="BX131" s="27">
        <f t="shared" si="130"/>
        <v>1.147074224624346E-2</v>
      </c>
      <c r="BY131" s="27">
        <f t="shared" si="96"/>
        <v>1.6488629116033073E-2</v>
      </c>
      <c r="BZ131" s="27">
        <f t="shared" si="97"/>
        <v>0.99738591315597092</v>
      </c>
    </row>
    <row r="132" spans="6:78">
      <c r="F132">
        <f t="shared" si="131"/>
        <v>21000000</v>
      </c>
      <c r="G132">
        <f t="shared" si="98"/>
        <v>1.0000000000000002</v>
      </c>
      <c r="H132">
        <f t="shared" si="99"/>
        <v>0</v>
      </c>
      <c r="I132">
        <f t="shared" si="100"/>
        <v>4.7143143996902228E+19</v>
      </c>
      <c r="J132">
        <f t="shared" si="101"/>
        <v>2.1193285600309779E+20</v>
      </c>
      <c r="K132">
        <f t="shared" si="102"/>
        <v>2.59076E+20</v>
      </c>
      <c r="L132">
        <f t="shared" si="103"/>
        <v>6043992820115670</v>
      </c>
      <c r="M132">
        <f t="shared" si="104"/>
        <v>112999.9999999998</v>
      </c>
      <c r="N132">
        <f t="shared" si="105"/>
        <v>112.9999999999998</v>
      </c>
      <c r="O132">
        <f t="shared" si="106"/>
        <v>149700.0000000002</v>
      </c>
      <c r="P132">
        <f t="shared" si="107"/>
        <v>149.70000000000022</v>
      </c>
      <c r="Q132">
        <f t="shared" si="108"/>
        <v>0.14034375000000018</v>
      </c>
      <c r="R132">
        <f t="shared" si="109"/>
        <v>2004.491</v>
      </c>
      <c r="S132">
        <f t="shared" si="110"/>
        <v>2.6632151440191052</v>
      </c>
      <c r="T132">
        <f t="shared" si="111"/>
        <v>460.48463537865575</v>
      </c>
      <c r="V132">
        <f t="shared" si="112"/>
        <v>112568506329668.94</v>
      </c>
      <c r="W132">
        <f t="shared" si="71"/>
        <v>0</v>
      </c>
      <c r="X132">
        <f t="shared" si="113"/>
        <v>5060537550066.0654</v>
      </c>
      <c r="Y132">
        <f t="shared" si="72"/>
        <v>0</v>
      </c>
      <c r="Z132">
        <f t="shared" si="73"/>
        <v>117629043879735</v>
      </c>
      <c r="AA132">
        <f t="shared" si="117"/>
        <v>2387.8022716742398</v>
      </c>
      <c r="AB132">
        <f t="shared" si="118"/>
        <v>23.878022716742404</v>
      </c>
      <c r="AC132">
        <f t="shared" si="74"/>
        <v>454.03296283613685</v>
      </c>
      <c r="AD132">
        <f t="shared" si="75"/>
        <v>99.999999999999972</v>
      </c>
      <c r="AF132" s="9">
        <f t="shared" si="132"/>
        <v>6186052472698.709</v>
      </c>
      <c r="AG132">
        <f t="shared" si="76"/>
        <v>23.877365995687402</v>
      </c>
      <c r="AH132">
        <f t="shared" si="77"/>
        <v>0</v>
      </c>
      <c r="AI132">
        <v>64</v>
      </c>
      <c r="AJ132">
        <f t="shared" si="78"/>
        <v>5.1740327120740712E-2</v>
      </c>
      <c r="AK132">
        <v>0</v>
      </c>
      <c r="AL132" s="15">
        <f t="shared" si="119"/>
        <v>0</v>
      </c>
      <c r="AM132" s="13">
        <f t="shared" si="79"/>
        <v>5062806625627.3662</v>
      </c>
      <c r="AN132" s="15">
        <f>SUM($AL$48:AL132)</f>
        <v>1123245847071.3408</v>
      </c>
      <c r="AO132" s="4">
        <f t="shared" si="120"/>
        <v>6186052472698.707</v>
      </c>
      <c r="AP132">
        <f t="shared" si="121"/>
        <v>23.88872929430708</v>
      </c>
      <c r="AQ132" s="15">
        <f t="shared" si="122"/>
        <v>23.82628208133826</v>
      </c>
      <c r="AR132">
        <f t="shared" si="80"/>
        <v>0.99738591315597092</v>
      </c>
      <c r="AT132">
        <f t="shared" si="133"/>
        <v>4663495807434.0869</v>
      </c>
      <c r="AU132" s="4"/>
      <c r="AV132">
        <f t="shared" si="123"/>
        <v>3542606407229.1963</v>
      </c>
      <c r="AW132" s="5">
        <f t="shared" si="115"/>
        <v>13.674004567112338</v>
      </c>
      <c r="AX132">
        <f t="shared" si="82"/>
        <v>16856285344.421387</v>
      </c>
      <c r="AY132" s="4">
        <f t="shared" si="116"/>
        <v>6.5063090924753306E-2</v>
      </c>
      <c r="AZ132" s="4">
        <f t="shared" si="124"/>
        <v>1.4098647265118147E-4</v>
      </c>
      <c r="BA132" s="5">
        <v>0</v>
      </c>
      <c r="BB132" s="4">
        <f t="shared" si="125"/>
        <v>0</v>
      </c>
      <c r="BC132" s="4">
        <f t="shared" si="114"/>
        <v>16856285344.421387</v>
      </c>
      <c r="BD132" s="4">
        <f t="shared" si="84"/>
        <v>91689976.851726428</v>
      </c>
      <c r="BE132" s="4">
        <f t="shared" si="85"/>
        <v>91689976.851726428</v>
      </c>
      <c r="BF132" s="4">
        <f t="shared" si="86"/>
        <v>0</v>
      </c>
      <c r="BG132" s="4">
        <f>SUM($BB$48:BB132)</f>
        <v>12884463590.918751</v>
      </c>
      <c r="BH132" s="14">
        <f>SUM($BC$48:BC132)</f>
        <v>3529721943638.2773</v>
      </c>
      <c r="BI132" s="4">
        <f t="shared" si="87"/>
        <v>3542606407229.1963</v>
      </c>
      <c r="BJ132" s="4">
        <f t="shared" si="88"/>
        <v>19270052258.644451</v>
      </c>
      <c r="BK132" s="4">
        <f t="shared" si="89"/>
        <v>70085202.300471887</v>
      </c>
      <c r="BL132" s="4">
        <f t="shared" si="90"/>
        <v>19199967056.343979</v>
      </c>
      <c r="BM132" s="27">
        <f t="shared" si="126"/>
        <v>16.654906701142572</v>
      </c>
      <c r="BN132">
        <f t="shared" si="127"/>
        <v>0.27330514044132032</v>
      </c>
      <c r="BO132">
        <f t="shared" si="91"/>
        <v>1.6409887208949109E-2</v>
      </c>
      <c r="BQ132" s="5">
        <f t="shared" si="92"/>
        <v>-1954.5014672171646</v>
      </c>
      <c r="BR132" s="5">
        <f t="shared" si="93"/>
        <v>-9867.62824527472</v>
      </c>
      <c r="BS132" s="5">
        <f t="shared" si="128"/>
        <v>-3391.3445638494445</v>
      </c>
      <c r="BU132" s="27">
        <f t="shared" si="94"/>
        <v>0.69718679867629463</v>
      </c>
      <c r="BV132" s="27">
        <f t="shared" si="95"/>
        <v>1.1470742246243459E-2</v>
      </c>
      <c r="BW132" s="27">
        <f t="shared" si="129"/>
        <v>0.69718679867629463</v>
      </c>
      <c r="BX132" s="27">
        <f t="shared" si="130"/>
        <v>1.147074224624346E-2</v>
      </c>
      <c r="BY132" s="27">
        <f t="shared" si="96"/>
        <v>1.6409887208949109E-2</v>
      </c>
      <c r="BZ132" s="27">
        <f t="shared" si="97"/>
        <v>0.99738591315597092</v>
      </c>
    </row>
    <row r="133" spans="6:78">
      <c r="F133">
        <f t="shared" si="131"/>
        <v>21250000</v>
      </c>
      <c r="G133">
        <f t="shared" si="98"/>
        <v>1.0000000000000002</v>
      </c>
      <c r="H133">
        <f t="shared" si="99"/>
        <v>0</v>
      </c>
      <c r="I133">
        <f t="shared" si="100"/>
        <v>4.7143143996902228E+19</v>
      </c>
      <c r="J133">
        <f t="shared" si="101"/>
        <v>2.1193285600309779E+20</v>
      </c>
      <c r="K133">
        <f t="shared" si="102"/>
        <v>2.59076E+20</v>
      </c>
      <c r="L133">
        <f t="shared" si="103"/>
        <v>6043992820115670</v>
      </c>
      <c r="M133">
        <f t="shared" si="104"/>
        <v>112999.9999999998</v>
      </c>
      <c r="N133">
        <f t="shared" si="105"/>
        <v>112.9999999999998</v>
      </c>
      <c r="O133">
        <f t="shared" si="106"/>
        <v>149700.0000000002</v>
      </c>
      <c r="P133">
        <f t="shared" si="107"/>
        <v>149.70000000000022</v>
      </c>
      <c r="Q133">
        <f t="shared" si="108"/>
        <v>0.14034375000000018</v>
      </c>
      <c r="R133">
        <f t="shared" si="109"/>
        <v>2004.491</v>
      </c>
      <c r="S133">
        <f t="shared" si="110"/>
        <v>2.6632151440191052</v>
      </c>
      <c r="T133">
        <f t="shared" si="111"/>
        <v>460.48463537865575</v>
      </c>
      <c r="V133">
        <f t="shared" si="112"/>
        <v>112568506329668.94</v>
      </c>
      <c r="W133">
        <f t="shared" ref="W133:W196" si="134">V133-V132</f>
        <v>0</v>
      </c>
      <c r="X133">
        <f t="shared" si="113"/>
        <v>5060537550066.0654</v>
      </c>
      <c r="Y133">
        <f t="shared" ref="Y133:Y196" si="135">X132-X133</f>
        <v>0</v>
      </c>
      <c r="Z133">
        <f t="shared" ref="Z133:Z196" si="136">V133+X133</f>
        <v>117629043879735</v>
      </c>
      <c r="AA133">
        <f t="shared" si="117"/>
        <v>2387.8022716742398</v>
      </c>
      <c r="AB133">
        <f t="shared" si="118"/>
        <v>23.878022716742404</v>
      </c>
      <c r="AC133">
        <f t="shared" ref="AC133:AC196" si="137">((X133+V133)/$B$21)*10^9</f>
        <v>454.03296283613685</v>
      </c>
      <c r="AD133">
        <f t="shared" ref="AD133:AD196" si="138">AA133/AB133</f>
        <v>99.999999999999972</v>
      </c>
      <c r="AF133" s="9">
        <f t="shared" si="132"/>
        <v>6186052472698.709</v>
      </c>
      <c r="AG133">
        <f t="shared" ref="AG133:AG196" si="139">(AF133/$B$21)*10^9</f>
        <v>23.877365995687402</v>
      </c>
      <c r="AH133">
        <f t="shared" ref="AH133:AH196" si="140">AF133-AF132</f>
        <v>0</v>
      </c>
      <c r="AI133">
        <v>65</v>
      </c>
      <c r="AJ133">
        <f t="shared" ref="AJ133:AJ196" si="141">AG133/(T133+1)</f>
        <v>5.1740327120740712E-2</v>
      </c>
      <c r="AK133">
        <v>0</v>
      </c>
      <c r="AL133" s="15">
        <f t="shared" si="119"/>
        <v>0</v>
      </c>
      <c r="AM133" s="13">
        <f t="shared" ref="AM133:AM196" si="142">AM132-AL133</f>
        <v>5062806625627.3662</v>
      </c>
      <c r="AN133" s="15">
        <f>SUM($AL$48:AL133)</f>
        <v>1123245847071.3408</v>
      </c>
      <c r="AO133" s="4">
        <f t="shared" si="120"/>
        <v>6186052472698.707</v>
      </c>
      <c r="AP133">
        <f t="shared" si="121"/>
        <v>23.88872929430708</v>
      </c>
      <c r="AQ133" s="15">
        <f t="shared" si="122"/>
        <v>23.82628208133826</v>
      </c>
      <c r="AR133">
        <f t="shared" ref="AR133:AR196" si="143">AQ133/AP133</f>
        <v>0.99738591315597092</v>
      </c>
      <c r="AT133">
        <f t="shared" si="133"/>
        <v>4573573806059.334</v>
      </c>
      <c r="AU133" s="4"/>
      <c r="AV133">
        <f t="shared" si="123"/>
        <v>3559137667961.9302</v>
      </c>
      <c r="AW133" s="5">
        <f t="shared" ref="AW133:AW196" si="144">(AV133/$B$21)*10^9</f>
        <v>13.737813104887872</v>
      </c>
      <c r="AX133">
        <f t="shared" ref="AX133:AX196" si="145">AV133-AV132</f>
        <v>16531260732.733887</v>
      </c>
      <c r="AY133" s="4">
        <f t="shared" ref="AY133:AY196" si="146">(AX133/$B$21)*10^9</f>
        <v>6.3808537775532609E-2</v>
      </c>
      <c r="AZ133" s="4">
        <f t="shared" si="124"/>
        <v>1.3826795711882511E-4</v>
      </c>
      <c r="BA133" s="5">
        <v>0</v>
      </c>
      <c r="BB133" s="4">
        <f t="shared" si="125"/>
        <v>0</v>
      </c>
      <c r="BC133" s="4">
        <f t="shared" ref="BC133:BC196" si="147">AX133-BB133</f>
        <v>16531260732.733887</v>
      </c>
      <c r="BD133" s="4">
        <f t="shared" ref="BD133:BD196" si="148">AX133/$B$20</f>
        <v>89922001.374749169</v>
      </c>
      <c r="BE133" s="4">
        <f t="shared" ref="BE133:BE196" si="149">BC133/$B$20</f>
        <v>89922001.374749169</v>
      </c>
      <c r="BF133" s="4">
        <f t="shared" ref="BF133:BF196" si="150">BB133/$B$20</f>
        <v>0</v>
      </c>
      <c r="BG133" s="4">
        <f>SUM($BB$48:BB133)</f>
        <v>12884463590.918751</v>
      </c>
      <c r="BH133" s="14">
        <f>SUM($BC$48:BC133)</f>
        <v>3546253204371.0112</v>
      </c>
      <c r="BI133" s="4">
        <f t="shared" ref="BI133:BI196" si="151">BG133+BH133</f>
        <v>3559137667961.9302</v>
      </c>
      <c r="BJ133" s="4">
        <f t="shared" ref="BJ133:BJ196" si="152">AV133/$B$20</f>
        <v>19359974260.019203</v>
      </c>
      <c r="BK133" s="4">
        <f t="shared" ref="BK133:BK196" si="153">BG133/$B$20</f>
        <v>70085202.300471887</v>
      </c>
      <c r="BL133" s="4">
        <f t="shared" ref="BL133:BL196" si="154">BH133/$B$20</f>
        <v>19289889057.718731</v>
      </c>
      <c r="BM133" s="27">
        <f t="shared" si="126"/>
        <v>16.732909050775856</v>
      </c>
      <c r="BN133">
        <f t="shared" si="127"/>
        <v>0.27330514044132032</v>
      </c>
      <c r="BO133">
        <f t="shared" ref="BO133:BO196" si="155">BN133/BM133</f>
        <v>1.633339066219618E-2</v>
      </c>
      <c r="BQ133" s="5">
        <f t="shared" ref="BQ133:BQ196" si="156">(((BM133/AP133)/$B$28)-1)*10^4</f>
        <v>-1916.8208124534158</v>
      </c>
      <c r="BR133" s="5">
        <f t="shared" ref="BR133:BR196" si="157">(((BN133/AQ133)/$B$28)-1)*10^4</f>
        <v>-9867.62824527472</v>
      </c>
      <c r="BS133" s="5">
        <f t="shared" si="128"/>
        <v>-3360.5058554101242</v>
      </c>
      <c r="BU133" s="27">
        <f t="shared" ref="BU133:BU196" si="158">BM133/AP133</f>
        <v>0.70045203512618281</v>
      </c>
      <c r="BV133" s="27">
        <f t="shared" ref="BV133:BV196" si="159">BN133/AQ133</f>
        <v>1.1470742246243459E-2</v>
      </c>
      <c r="BW133" s="27">
        <f t="shared" si="129"/>
        <v>0.70045203512618281</v>
      </c>
      <c r="BX133" s="27">
        <f t="shared" si="130"/>
        <v>1.147074224624346E-2</v>
      </c>
      <c r="BY133" s="27">
        <f t="shared" ref="BY133:BY196" si="160">BN133/BM133</f>
        <v>1.633339066219618E-2</v>
      </c>
      <c r="BZ133" s="27">
        <f t="shared" ref="BZ133:BZ196" si="161">AQ133/AP133</f>
        <v>0.99738591315597092</v>
      </c>
    </row>
    <row r="134" spans="6:78">
      <c r="F134">
        <f t="shared" si="131"/>
        <v>21500000</v>
      </c>
      <c r="G134">
        <f t="shared" ref="G134:G197" si="162">G133</f>
        <v>1.0000000000000002</v>
      </c>
      <c r="H134">
        <f t="shared" ref="H134:H197" si="163">H133</f>
        <v>0</v>
      </c>
      <c r="I134">
        <f t="shared" ref="I134:I197" si="164">I133</f>
        <v>4.7143143996902228E+19</v>
      </c>
      <c r="J134">
        <f t="shared" ref="J134:J197" si="165">J133</f>
        <v>2.1193285600309779E+20</v>
      </c>
      <c r="K134">
        <f t="shared" ref="K134:K197" si="166">K133</f>
        <v>2.59076E+20</v>
      </c>
      <c r="L134">
        <f t="shared" ref="L134:L197" si="167">L133</f>
        <v>6043992820115670</v>
      </c>
      <c r="M134">
        <f t="shared" ref="M134:M197" si="168">M133</f>
        <v>112999.9999999998</v>
      </c>
      <c r="N134">
        <f t="shared" ref="N134:N197" si="169">N133</f>
        <v>112.9999999999998</v>
      </c>
      <c r="O134">
        <f t="shared" ref="O134:O197" si="170">O133</f>
        <v>149700.0000000002</v>
      </c>
      <c r="P134">
        <f t="shared" ref="P134:P197" si="171">P133</f>
        <v>149.70000000000022</v>
      </c>
      <c r="Q134">
        <f t="shared" ref="Q134:Q197" si="172">Q133</f>
        <v>0.14034375000000018</v>
      </c>
      <c r="R134">
        <f t="shared" ref="R134:R197" si="173">R133</f>
        <v>2004.491</v>
      </c>
      <c r="S134">
        <f t="shared" ref="S134:S197" si="174">S133</f>
        <v>2.6632151440191052</v>
      </c>
      <c r="T134">
        <f t="shared" ref="T134:T197" si="175">T133</f>
        <v>460.48463537865575</v>
      </c>
      <c r="V134">
        <f t="shared" ref="V134:V197" si="176">V133</f>
        <v>112568506329668.94</v>
      </c>
      <c r="W134">
        <f t="shared" si="134"/>
        <v>0</v>
      </c>
      <c r="X134">
        <f t="shared" ref="X134:X197" si="177">X133</f>
        <v>5060537550066.0654</v>
      </c>
      <c r="Y134">
        <f t="shared" si="135"/>
        <v>0</v>
      </c>
      <c r="Z134">
        <f t="shared" si="136"/>
        <v>117629043879735</v>
      </c>
      <c r="AA134">
        <f t="shared" si="117"/>
        <v>2387.8022716742398</v>
      </c>
      <c r="AB134">
        <f t="shared" si="118"/>
        <v>23.878022716742404</v>
      </c>
      <c r="AC134">
        <f t="shared" si="137"/>
        <v>454.03296283613685</v>
      </c>
      <c r="AD134">
        <f t="shared" si="138"/>
        <v>99.999999999999972</v>
      </c>
      <c r="AF134" s="9">
        <f t="shared" si="132"/>
        <v>6186052472698.709</v>
      </c>
      <c r="AG134">
        <f t="shared" si="139"/>
        <v>23.877365995687402</v>
      </c>
      <c r="AH134">
        <f t="shared" si="140"/>
        <v>0</v>
      </c>
      <c r="AI134">
        <v>66</v>
      </c>
      <c r="AJ134">
        <f t="shared" si="141"/>
        <v>5.1740327120740712E-2</v>
      </c>
      <c r="AK134">
        <v>0</v>
      </c>
      <c r="AL134" s="15">
        <f t="shared" si="119"/>
        <v>0</v>
      </c>
      <c r="AM134" s="13">
        <f t="shared" si="142"/>
        <v>5062806625627.3662</v>
      </c>
      <c r="AN134" s="15">
        <f>SUM($AL$48:AL134)</f>
        <v>1123245847071.3408</v>
      </c>
      <c r="AO134" s="4">
        <f t="shared" si="120"/>
        <v>6186052472698.707</v>
      </c>
      <c r="AP134">
        <f t="shared" si="121"/>
        <v>23.88872929430708</v>
      </c>
      <c r="AQ134" s="15">
        <f t="shared" si="122"/>
        <v>23.82628208133826</v>
      </c>
      <c r="AR134">
        <f t="shared" si="143"/>
        <v>0.99738591315597092</v>
      </c>
      <c r="AT134">
        <f t="shared" si="133"/>
        <v>4485385689878.249</v>
      </c>
      <c r="AU134" s="4"/>
      <c r="AV134">
        <f t="shared" si="123"/>
        <v>3575350171240.6611</v>
      </c>
      <c r="AW134" s="5">
        <f t="shared" si="144"/>
        <v>13.800391279935853</v>
      </c>
      <c r="AX134">
        <f t="shared" si="145"/>
        <v>16212503278.730957</v>
      </c>
      <c r="AY134" s="4">
        <f t="shared" si="146"/>
        <v>6.2578175047981896E-2</v>
      </c>
      <c r="AZ134" s="4">
        <f t="shared" si="124"/>
        <v>1.3560186027999712E-4</v>
      </c>
      <c r="BA134" s="5">
        <v>0</v>
      </c>
      <c r="BB134" s="4">
        <f t="shared" si="125"/>
        <v>0</v>
      </c>
      <c r="BC134" s="4">
        <f t="shared" si="147"/>
        <v>16212503278.730957</v>
      </c>
      <c r="BD134" s="4">
        <f t="shared" si="148"/>
        <v>88188116.181086585</v>
      </c>
      <c r="BE134" s="4">
        <f t="shared" si="149"/>
        <v>88188116.181086585</v>
      </c>
      <c r="BF134" s="4">
        <f t="shared" si="150"/>
        <v>0</v>
      </c>
      <c r="BG134" s="4">
        <f>SUM($BB$48:BB134)</f>
        <v>12884463590.918751</v>
      </c>
      <c r="BH134" s="14">
        <f>SUM($BC$48:BC134)</f>
        <v>3562465707649.7422</v>
      </c>
      <c r="BI134" s="4">
        <f t="shared" si="151"/>
        <v>3575350171240.6611</v>
      </c>
      <c r="BJ134" s="4">
        <f t="shared" si="152"/>
        <v>19448162376.200287</v>
      </c>
      <c r="BK134" s="4">
        <f t="shared" si="153"/>
        <v>70085202.300471887</v>
      </c>
      <c r="BL134" s="4">
        <f t="shared" si="154"/>
        <v>19378077173.899815</v>
      </c>
      <c r="BM134" s="27">
        <f t="shared" si="126"/>
        <v>16.809407351154981</v>
      </c>
      <c r="BN134">
        <f t="shared" si="127"/>
        <v>0.27330514044132032</v>
      </c>
      <c r="BO134">
        <f t="shared" si="155"/>
        <v>1.6259058676601195E-2</v>
      </c>
      <c r="BQ134" s="5">
        <f t="shared" si="156"/>
        <v>-1879.8667199145248</v>
      </c>
      <c r="BR134" s="5">
        <f t="shared" si="157"/>
        <v>-9867.62824527472</v>
      </c>
      <c r="BS134" s="5">
        <f t="shared" si="128"/>
        <v>-3330.2617820894329</v>
      </c>
      <c r="BU134" s="27">
        <f t="shared" si="158"/>
        <v>0.7036543109541129</v>
      </c>
      <c r="BV134" s="27">
        <f t="shared" si="159"/>
        <v>1.1470742246243459E-2</v>
      </c>
      <c r="BW134" s="27">
        <f t="shared" si="129"/>
        <v>0.70365431095411302</v>
      </c>
      <c r="BX134" s="27">
        <f t="shared" si="130"/>
        <v>1.147074224624346E-2</v>
      </c>
      <c r="BY134" s="27">
        <f t="shared" si="160"/>
        <v>1.6259058676601195E-2</v>
      </c>
      <c r="BZ134" s="27">
        <f t="shared" si="161"/>
        <v>0.99738591315597092</v>
      </c>
    </row>
    <row r="135" spans="6:78">
      <c r="F135">
        <f t="shared" si="131"/>
        <v>21750000</v>
      </c>
      <c r="G135">
        <f t="shared" si="162"/>
        <v>1.0000000000000002</v>
      </c>
      <c r="H135">
        <f t="shared" si="163"/>
        <v>0</v>
      </c>
      <c r="I135">
        <f t="shared" si="164"/>
        <v>4.7143143996902228E+19</v>
      </c>
      <c r="J135">
        <f t="shared" si="165"/>
        <v>2.1193285600309779E+20</v>
      </c>
      <c r="K135">
        <f t="shared" si="166"/>
        <v>2.59076E+20</v>
      </c>
      <c r="L135">
        <f t="shared" si="167"/>
        <v>6043992820115670</v>
      </c>
      <c r="M135">
        <f t="shared" si="168"/>
        <v>112999.9999999998</v>
      </c>
      <c r="N135">
        <f t="shared" si="169"/>
        <v>112.9999999999998</v>
      </c>
      <c r="O135">
        <f t="shared" si="170"/>
        <v>149700.0000000002</v>
      </c>
      <c r="P135">
        <f t="shared" si="171"/>
        <v>149.70000000000022</v>
      </c>
      <c r="Q135">
        <f t="shared" si="172"/>
        <v>0.14034375000000018</v>
      </c>
      <c r="R135">
        <f t="shared" si="173"/>
        <v>2004.491</v>
      </c>
      <c r="S135">
        <f t="shared" si="174"/>
        <v>2.6632151440191052</v>
      </c>
      <c r="T135">
        <f t="shared" si="175"/>
        <v>460.48463537865575</v>
      </c>
      <c r="V135">
        <f t="shared" si="176"/>
        <v>112568506329668.94</v>
      </c>
      <c r="W135">
        <f t="shared" si="134"/>
        <v>0</v>
      </c>
      <c r="X135">
        <f t="shared" si="177"/>
        <v>5060537550066.0654</v>
      </c>
      <c r="Y135">
        <f t="shared" si="135"/>
        <v>0</v>
      </c>
      <c r="Z135">
        <f t="shared" si="136"/>
        <v>117629043879735</v>
      </c>
      <c r="AA135">
        <f t="shared" si="117"/>
        <v>2387.8022716742398</v>
      </c>
      <c r="AB135">
        <f t="shared" si="118"/>
        <v>23.878022716742404</v>
      </c>
      <c r="AC135">
        <f t="shared" si="137"/>
        <v>454.03296283613685</v>
      </c>
      <c r="AD135">
        <f t="shared" si="138"/>
        <v>99.999999999999972</v>
      </c>
      <c r="AF135" s="9">
        <f t="shared" si="132"/>
        <v>6186052472698.709</v>
      </c>
      <c r="AG135">
        <f t="shared" si="139"/>
        <v>23.877365995687402</v>
      </c>
      <c r="AH135">
        <f t="shared" si="140"/>
        <v>0</v>
      </c>
      <c r="AI135">
        <v>67</v>
      </c>
      <c r="AJ135">
        <f t="shared" si="141"/>
        <v>5.1740327120740712E-2</v>
      </c>
      <c r="AK135">
        <v>0</v>
      </c>
      <c r="AL135" s="15">
        <f t="shared" si="119"/>
        <v>0</v>
      </c>
      <c r="AM135" s="13">
        <f t="shared" si="142"/>
        <v>5062806625627.3662</v>
      </c>
      <c r="AN135" s="15">
        <f>SUM($AL$48:AL135)</f>
        <v>1123245847071.3408</v>
      </c>
      <c r="AO135" s="4">
        <f t="shared" si="120"/>
        <v>6186052472698.707</v>
      </c>
      <c r="AP135">
        <f t="shared" si="121"/>
        <v>23.88872929430708</v>
      </c>
      <c r="AQ135" s="15">
        <f t="shared" si="122"/>
        <v>23.82628208133826</v>
      </c>
      <c r="AR135">
        <f t="shared" si="143"/>
        <v>0.99738591315597092</v>
      </c>
      <c r="AT135">
        <f t="shared" si="133"/>
        <v>4398898025939.8418</v>
      </c>
      <c r="AU135" s="4"/>
      <c r="AV135">
        <f t="shared" si="123"/>
        <v>3591250063379.0977</v>
      </c>
      <c r="AW135" s="5">
        <f t="shared" si="144"/>
        <v>13.861762816235768</v>
      </c>
      <c r="AX135">
        <f t="shared" si="145"/>
        <v>15899892138.436523</v>
      </c>
      <c r="AY135" s="4">
        <f t="shared" si="146"/>
        <v>6.1371536299914015E-2</v>
      </c>
      <c r="AZ135" s="4">
        <f t="shared" si="124"/>
        <v>1.3298717139208254E-4</v>
      </c>
      <c r="BA135" s="5">
        <v>0</v>
      </c>
      <c r="BB135" s="4">
        <f t="shared" si="125"/>
        <v>0</v>
      </c>
      <c r="BC135" s="4">
        <f t="shared" si="147"/>
        <v>15899892138.436523</v>
      </c>
      <c r="BD135" s="4">
        <f t="shared" si="148"/>
        <v>86487663.938405812</v>
      </c>
      <c r="BE135" s="4">
        <f t="shared" si="149"/>
        <v>86487663.938405812</v>
      </c>
      <c r="BF135" s="4">
        <f t="shared" si="150"/>
        <v>0</v>
      </c>
      <c r="BG135" s="4">
        <f>SUM($BB$48:BB135)</f>
        <v>12884463590.918751</v>
      </c>
      <c r="BH135" s="14">
        <f>SUM($BC$48:BC135)</f>
        <v>3578365599788.1787</v>
      </c>
      <c r="BI135" s="4">
        <f t="shared" si="151"/>
        <v>3591250063379.0977</v>
      </c>
      <c r="BJ135" s="4">
        <f t="shared" si="152"/>
        <v>19534650040.138695</v>
      </c>
      <c r="BK135" s="4">
        <f t="shared" si="153"/>
        <v>70085202.300471887</v>
      </c>
      <c r="BL135" s="4">
        <f t="shared" si="154"/>
        <v>19464564837.838223</v>
      </c>
      <c r="BM135" s="27">
        <f t="shared" si="126"/>
        <v>16.884430603510928</v>
      </c>
      <c r="BN135">
        <f t="shared" si="127"/>
        <v>0.27330514044132032</v>
      </c>
      <c r="BO135">
        <f t="shared" si="155"/>
        <v>1.6186814163842135E-2</v>
      </c>
      <c r="BQ135" s="5">
        <f t="shared" si="156"/>
        <v>-1843.625179953634</v>
      </c>
      <c r="BR135" s="5">
        <f t="shared" si="157"/>
        <v>-9867.62824527472</v>
      </c>
      <c r="BS135" s="5">
        <f t="shared" si="128"/>
        <v>-3300.6008780724183</v>
      </c>
      <c r="BU135" s="27">
        <f t="shared" si="158"/>
        <v>0.70679484017321315</v>
      </c>
      <c r="BV135" s="27">
        <f t="shared" si="159"/>
        <v>1.1470742246243459E-2</v>
      </c>
      <c r="BW135" s="27">
        <f t="shared" si="129"/>
        <v>0.70679484017321315</v>
      </c>
      <c r="BX135" s="27">
        <f t="shared" si="130"/>
        <v>1.147074224624346E-2</v>
      </c>
      <c r="BY135" s="27">
        <f t="shared" si="160"/>
        <v>1.6186814163842135E-2</v>
      </c>
      <c r="BZ135" s="27">
        <f t="shared" si="161"/>
        <v>0.99738591315597092</v>
      </c>
    </row>
    <row r="136" spans="6:78">
      <c r="F136">
        <f t="shared" si="131"/>
        <v>22000000</v>
      </c>
      <c r="G136">
        <f t="shared" si="162"/>
        <v>1.0000000000000002</v>
      </c>
      <c r="H136">
        <f t="shared" si="163"/>
        <v>0</v>
      </c>
      <c r="I136">
        <f t="shared" si="164"/>
        <v>4.7143143996902228E+19</v>
      </c>
      <c r="J136">
        <f t="shared" si="165"/>
        <v>2.1193285600309779E+20</v>
      </c>
      <c r="K136">
        <f t="shared" si="166"/>
        <v>2.59076E+20</v>
      </c>
      <c r="L136">
        <f t="shared" si="167"/>
        <v>6043992820115670</v>
      </c>
      <c r="M136">
        <f t="shared" si="168"/>
        <v>112999.9999999998</v>
      </c>
      <c r="N136">
        <f t="shared" si="169"/>
        <v>112.9999999999998</v>
      </c>
      <c r="O136">
        <f t="shared" si="170"/>
        <v>149700.0000000002</v>
      </c>
      <c r="P136">
        <f t="shared" si="171"/>
        <v>149.70000000000022</v>
      </c>
      <c r="Q136">
        <f t="shared" si="172"/>
        <v>0.14034375000000018</v>
      </c>
      <c r="R136">
        <f t="shared" si="173"/>
        <v>2004.491</v>
      </c>
      <c r="S136">
        <f t="shared" si="174"/>
        <v>2.6632151440191052</v>
      </c>
      <c r="T136">
        <f t="shared" si="175"/>
        <v>460.48463537865575</v>
      </c>
      <c r="V136">
        <f t="shared" si="176"/>
        <v>112568506329668.94</v>
      </c>
      <c r="W136">
        <f t="shared" si="134"/>
        <v>0</v>
      </c>
      <c r="X136">
        <f t="shared" si="177"/>
        <v>5060537550066.0654</v>
      </c>
      <c r="Y136">
        <f t="shared" si="135"/>
        <v>0</v>
      </c>
      <c r="Z136">
        <f t="shared" si="136"/>
        <v>117629043879735</v>
      </c>
      <c r="AA136">
        <f t="shared" si="117"/>
        <v>2387.8022716742398</v>
      </c>
      <c r="AB136">
        <f t="shared" si="118"/>
        <v>23.878022716742404</v>
      </c>
      <c r="AC136">
        <f t="shared" si="137"/>
        <v>454.03296283613685</v>
      </c>
      <c r="AD136">
        <f t="shared" si="138"/>
        <v>99.999999999999972</v>
      </c>
      <c r="AF136" s="9">
        <f t="shared" si="132"/>
        <v>6186052472698.709</v>
      </c>
      <c r="AG136">
        <f t="shared" si="139"/>
        <v>23.877365995687402</v>
      </c>
      <c r="AH136">
        <f t="shared" si="140"/>
        <v>0</v>
      </c>
      <c r="AI136">
        <v>68</v>
      </c>
      <c r="AJ136">
        <f t="shared" si="141"/>
        <v>5.1740327120740712E-2</v>
      </c>
      <c r="AK136">
        <v>0</v>
      </c>
      <c r="AL136" s="15">
        <f t="shared" si="119"/>
        <v>0</v>
      </c>
      <c r="AM136" s="13">
        <f t="shared" si="142"/>
        <v>5062806625627.3662</v>
      </c>
      <c r="AN136" s="15">
        <f>SUM($AL$48:AL136)</f>
        <v>1123245847071.3408</v>
      </c>
      <c r="AO136" s="4">
        <f t="shared" si="120"/>
        <v>6186052472698.707</v>
      </c>
      <c r="AP136">
        <f t="shared" si="121"/>
        <v>23.88872929430708</v>
      </c>
      <c r="AQ136" s="15">
        <f t="shared" si="122"/>
        <v>23.82628208133826</v>
      </c>
      <c r="AR136">
        <f t="shared" si="143"/>
        <v>0.99738591315597092</v>
      </c>
      <c r="AT136">
        <f t="shared" si="133"/>
        <v>4314078025950.6919</v>
      </c>
      <c r="AU136" s="4"/>
      <c r="AV136">
        <f t="shared" si="123"/>
        <v>3606843372177.1035</v>
      </c>
      <c r="AW136" s="5">
        <f t="shared" si="144"/>
        <v>13.921950980318917</v>
      </c>
      <c r="AX136">
        <f t="shared" si="145"/>
        <v>15593308798.005859</v>
      </c>
      <c r="AY136" s="4">
        <f t="shared" si="146"/>
        <v>6.0188164083148803E-2</v>
      </c>
      <c r="AZ136" s="4">
        <f t="shared" si="124"/>
        <v>1.3042289920175439E-4</v>
      </c>
      <c r="BA136" s="5">
        <v>0</v>
      </c>
      <c r="BB136" s="4">
        <f t="shared" si="125"/>
        <v>0</v>
      </c>
      <c r="BC136" s="4">
        <f t="shared" si="147"/>
        <v>15593308798.005859</v>
      </c>
      <c r="BD136" s="4">
        <f t="shared" si="148"/>
        <v>84819999.989152849</v>
      </c>
      <c r="BE136" s="4">
        <f t="shared" si="149"/>
        <v>84819999.989152849</v>
      </c>
      <c r="BF136" s="4">
        <f t="shared" si="150"/>
        <v>0</v>
      </c>
      <c r="BG136" s="4">
        <f>SUM($BB$48:BB136)</f>
        <v>12884463590.918751</v>
      </c>
      <c r="BH136" s="14">
        <f>SUM($BC$48:BC136)</f>
        <v>3593958908586.1846</v>
      </c>
      <c r="BI136" s="4">
        <f t="shared" si="151"/>
        <v>3606843372177.1035</v>
      </c>
      <c r="BJ136" s="4">
        <f t="shared" si="152"/>
        <v>19619470040.127846</v>
      </c>
      <c r="BK136" s="4">
        <f t="shared" si="153"/>
        <v>70085202.300471887</v>
      </c>
      <c r="BL136" s="4">
        <f t="shared" si="154"/>
        <v>19549384837.827374</v>
      </c>
      <c r="BM136" s="27">
        <f t="shared" si="126"/>
        <v>16.95800724986999</v>
      </c>
      <c r="BN136">
        <f t="shared" si="127"/>
        <v>0.27330514044132032</v>
      </c>
      <c r="BO136">
        <f t="shared" si="155"/>
        <v>1.6116583535687286E-2</v>
      </c>
      <c r="BQ136" s="5">
        <f t="shared" si="156"/>
        <v>-1808.0824530593243</v>
      </c>
      <c r="BR136" s="5">
        <f t="shared" si="157"/>
        <v>-9867.62824527472</v>
      </c>
      <c r="BS136" s="5">
        <f t="shared" si="128"/>
        <v>-3271.5118986291404</v>
      </c>
      <c r="BU136" s="27">
        <f t="shared" si="158"/>
        <v>0.70987481338788705</v>
      </c>
      <c r="BV136" s="27">
        <f t="shared" si="159"/>
        <v>1.1470742246243459E-2</v>
      </c>
      <c r="BW136" s="27">
        <f t="shared" si="129"/>
        <v>0.70987481338788705</v>
      </c>
      <c r="BX136" s="27">
        <f t="shared" si="130"/>
        <v>1.147074224624346E-2</v>
      </c>
      <c r="BY136" s="27">
        <f t="shared" si="160"/>
        <v>1.6116583535687286E-2</v>
      </c>
      <c r="BZ136" s="27">
        <f t="shared" si="161"/>
        <v>0.99738591315597092</v>
      </c>
    </row>
    <row r="137" spans="6:78">
      <c r="F137">
        <f t="shared" si="131"/>
        <v>22250000</v>
      </c>
      <c r="G137">
        <f t="shared" si="162"/>
        <v>1.0000000000000002</v>
      </c>
      <c r="H137">
        <f t="shared" si="163"/>
        <v>0</v>
      </c>
      <c r="I137">
        <f t="shared" si="164"/>
        <v>4.7143143996902228E+19</v>
      </c>
      <c r="J137">
        <f t="shared" si="165"/>
        <v>2.1193285600309779E+20</v>
      </c>
      <c r="K137">
        <f t="shared" si="166"/>
        <v>2.59076E+20</v>
      </c>
      <c r="L137">
        <f t="shared" si="167"/>
        <v>6043992820115670</v>
      </c>
      <c r="M137">
        <f t="shared" si="168"/>
        <v>112999.9999999998</v>
      </c>
      <c r="N137">
        <f t="shared" si="169"/>
        <v>112.9999999999998</v>
      </c>
      <c r="O137">
        <f t="shared" si="170"/>
        <v>149700.0000000002</v>
      </c>
      <c r="P137">
        <f t="shared" si="171"/>
        <v>149.70000000000022</v>
      </c>
      <c r="Q137">
        <f t="shared" si="172"/>
        <v>0.14034375000000018</v>
      </c>
      <c r="R137">
        <f t="shared" si="173"/>
        <v>2004.491</v>
      </c>
      <c r="S137">
        <f t="shared" si="174"/>
        <v>2.6632151440191052</v>
      </c>
      <c r="T137">
        <f t="shared" si="175"/>
        <v>460.48463537865575</v>
      </c>
      <c r="V137">
        <f t="shared" si="176"/>
        <v>112568506329668.94</v>
      </c>
      <c r="W137">
        <f t="shared" si="134"/>
        <v>0</v>
      </c>
      <c r="X137">
        <f t="shared" si="177"/>
        <v>5060537550066.0654</v>
      </c>
      <c r="Y137">
        <f t="shared" si="135"/>
        <v>0</v>
      </c>
      <c r="Z137">
        <f t="shared" si="136"/>
        <v>117629043879735</v>
      </c>
      <c r="AA137">
        <f t="shared" si="117"/>
        <v>2387.8022716742398</v>
      </c>
      <c r="AB137">
        <f t="shared" si="118"/>
        <v>23.878022716742404</v>
      </c>
      <c r="AC137">
        <f t="shared" si="137"/>
        <v>454.03296283613685</v>
      </c>
      <c r="AD137">
        <f t="shared" si="138"/>
        <v>99.999999999999972</v>
      </c>
      <c r="AF137" s="9">
        <f t="shared" si="132"/>
        <v>6186052472698.709</v>
      </c>
      <c r="AG137">
        <f t="shared" si="139"/>
        <v>23.877365995687402</v>
      </c>
      <c r="AH137">
        <f t="shared" si="140"/>
        <v>0</v>
      </c>
      <c r="AI137">
        <v>69</v>
      </c>
      <c r="AJ137">
        <f t="shared" si="141"/>
        <v>5.1740327120740712E-2</v>
      </c>
      <c r="AK137">
        <v>0</v>
      </c>
      <c r="AL137" s="15">
        <f t="shared" si="119"/>
        <v>0</v>
      </c>
      <c r="AM137" s="13">
        <f t="shared" si="142"/>
        <v>5062806625627.3662</v>
      </c>
      <c r="AN137" s="15">
        <f>SUM($AL$48:AL137)</f>
        <v>1123245847071.3408</v>
      </c>
      <c r="AO137" s="4">
        <f t="shared" si="120"/>
        <v>6186052472698.707</v>
      </c>
      <c r="AP137">
        <f t="shared" si="121"/>
        <v>23.88872929430708</v>
      </c>
      <c r="AQ137" s="15">
        <f t="shared" si="122"/>
        <v>23.82628208133826</v>
      </c>
      <c r="AR137">
        <f t="shared" si="143"/>
        <v>0.99738591315597092</v>
      </c>
      <c r="AT137">
        <f t="shared" si="133"/>
        <v>4230893533844.5923</v>
      </c>
      <c r="AU137" s="4"/>
      <c r="AV137">
        <f t="shared" si="123"/>
        <v>3622136009205.8887</v>
      </c>
      <c r="AW137" s="5">
        <f t="shared" si="144"/>
        <v>13.980978590088965</v>
      </c>
      <c r="AX137">
        <f t="shared" si="145"/>
        <v>15292637028.785156</v>
      </c>
      <c r="AY137" s="4">
        <f t="shared" si="146"/>
        <v>5.902760977004877E-2</v>
      </c>
      <c r="AZ137" s="4">
        <f t="shared" si="124"/>
        <v>1.2790807156909059E-4</v>
      </c>
      <c r="BA137" s="5">
        <v>0</v>
      </c>
      <c r="BB137" s="4">
        <f t="shared" si="125"/>
        <v>0</v>
      </c>
      <c r="BC137" s="4">
        <f t="shared" si="147"/>
        <v>15292637028.785156</v>
      </c>
      <c r="BD137" s="4">
        <f t="shared" si="148"/>
        <v>83184492.106098548</v>
      </c>
      <c r="BE137" s="4">
        <f t="shared" si="149"/>
        <v>83184492.106098548</v>
      </c>
      <c r="BF137" s="4">
        <f t="shared" si="150"/>
        <v>0</v>
      </c>
      <c r="BG137" s="4">
        <f>SUM($BB$48:BB137)</f>
        <v>12884463590.918751</v>
      </c>
      <c r="BH137" s="14">
        <f>SUM($BC$48:BC137)</f>
        <v>3609251545614.9697</v>
      </c>
      <c r="BI137" s="4">
        <f t="shared" si="151"/>
        <v>3622136009205.8887</v>
      </c>
      <c r="BJ137" s="4">
        <f t="shared" si="152"/>
        <v>19702654532.233948</v>
      </c>
      <c r="BK137" s="4">
        <f t="shared" si="153"/>
        <v>70085202.300471887</v>
      </c>
      <c r="BL137" s="4">
        <f t="shared" si="154"/>
        <v>19632569329.933472</v>
      </c>
      <c r="BM137" s="27">
        <f t="shared" si="126"/>
        <v>17.030165183836402</v>
      </c>
      <c r="BN137">
        <f t="shared" si="127"/>
        <v>0.27330514044132032</v>
      </c>
      <c r="BO137">
        <f t="shared" si="155"/>
        <v>1.6048296507465386E-2</v>
      </c>
      <c r="BQ137" s="5">
        <f t="shared" si="156"/>
        <v>-1773.2250646468394</v>
      </c>
      <c r="BR137" s="5">
        <f t="shared" si="157"/>
        <v>-9867.62824527472</v>
      </c>
      <c r="BS137" s="5">
        <f t="shared" si="128"/>
        <v>-3242.9838158516909</v>
      </c>
      <c r="BU137" s="27">
        <f t="shared" si="158"/>
        <v>0.71289539824518244</v>
      </c>
      <c r="BV137" s="27">
        <f t="shared" si="159"/>
        <v>1.1470742246243459E-2</v>
      </c>
      <c r="BW137" s="27">
        <f t="shared" si="129"/>
        <v>0.71289539824518244</v>
      </c>
      <c r="BX137" s="27">
        <f t="shared" si="130"/>
        <v>1.147074224624346E-2</v>
      </c>
      <c r="BY137" s="27">
        <f t="shared" si="160"/>
        <v>1.6048296507465386E-2</v>
      </c>
      <c r="BZ137" s="27">
        <f t="shared" si="161"/>
        <v>0.99738591315597092</v>
      </c>
    </row>
    <row r="138" spans="6:78">
      <c r="F138">
        <f t="shared" si="131"/>
        <v>22500000</v>
      </c>
      <c r="G138">
        <f t="shared" si="162"/>
        <v>1.0000000000000002</v>
      </c>
      <c r="H138">
        <f t="shared" si="163"/>
        <v>0</v>
      </c>
      <c r="I138">
        <f t="shared" si="164"/>
        <v>4.7143143996902228E+19</v>
      </c>
      <c r="J138">
        <f t="shared" si="165"/>
        <v>2.1193285600309779E+20</v>
      </c>
      <c r="K138">
        <f t="shared" si="166"/>
        <v>2.59076E+20</v>
      </c>
      <c r="L138">
        <f t="shared" si="167"/>
        <v>6043992820115670</v>
      </c>
      <c r="M138">
        <f t="shared" si="168"/>
        <v>112999.9999999998</v>
      </c>
      <c r="N138">
        <f t="shared" si="169"/>
        <v>112.9999999999998</v>
      </c>
      <c r="O138">
        <f t="shared" si="170"/>
        <v>149700.0000000002</v>
      </c>
      <c r="P138">
        <f t="shared" si="171"/>
        <v>149.70000000000022</v>
      </c>
      <c r="Q138">
        <f t="shared" si="172"/>
        <v>0.14034375000000018</v>
      </c>
      <c r="R138">
        <f t="shared" si="173"/>
        <v>2004.491</v>
      </c>
      <c r="S138">
        <f t="shared" si="174"/>
        <v>2.6632151440191052</v>
      </c>
      <c r="T138">
        <f t="shared" si="175"/>
        <v>460.48463537865575</v>
      </c>
      <c r="V138">
        <f t="shared" si="176"/>
        <v>112568506329668.94</v>
      </c>
      <c r="W138">
        <f t="shared" si="134"/>
        <v>0</v>
      </c>
      <c r="X138">
        <f t="shared" si="177"/>
        <v>5060537550066.0654</v>
      </c>
      <c r="Y138">
        <f t="shared" si="135"/>
        <v>0</v>
      </c>
      <c r="Z138">
        <f t="shared" si="136"/>
        <v>117629043879735</v>
      </c>
      <c r="AA138">
        <f t="shared" si="117"/>
        <v>2387.8022716742398</v>
      </c>
      <c r="AB138">
        <f t="shared" si="118"/>
        <v>23.878022716742404</v>
      </c>
      <c r="AC138">
        <f t="shared" si="137"/>
        <v>454.03296283613685</v>
      </c>
      <c r="AD138">
        <f t="shared" si="138"/>
        <v>99.999999999999972</v>
      </c>
      <c r="AF138" s="9">
        <f t="shared" si="132"/>
        <v>6186052472698.709</v>
      </c>
      <c r="AG138">
        <f t="shared" si="139"/>
        <v>23.877365995687402</v>
      </c>
      <c r="AH138">
        <f t="shared" si="140"/>
        <v>0</v>
      </c>
      <c r="AI138">
        <v>70</v>
      </c>
      <c r="AJ138">
        <f t="shared" si="141"/>
        <v>5.1740327120740712E-2</v>
      </c>
      <c r="AK138">
        <v>0</v>
      </c>
      <c r="AL138" s="15">
        <f t="shared" si="119"/>
        <v>0</v>
      </c>
      <c r="AM138" s="13">
        <f t="shared" si="142"/>
        <v>5062806625627.3662</v>
      </c>
      <c r="AN138" s="15">
        <f>SUM($AL$48:AL138)</f>
        <v>1123245847071.3408</v>
      </c>
      <c r="AO138" s="4">
        <f t="shared" si="120"/>
        <v>6186052472698.707</v>
      </c>
      <c r="AP138">
        <f t="shared" si="121"/>
        <v>23.88872929430708</v>
      </c>
      <c r="AQ138" s="15">
        <f t="shared" si="122"/>
        <v>23.82628208133826</v>
      </c>
      <c r="AR138">
        <f t="shared" si="143"/>
        <v>0.99738591315597092</v>
      </c>
      <c r="AT138">
        <f t="shared" si="133"/>
        <v>4149313013591.8818</v>
      </c>
      <c r="AU138" s="4"/>
      <c r="AV138">
        <f t="shared" si="123"/>
        <v>3637133772049.147</v>
      </c>
      <c r="AW138" s="5">
        <f t="shared" si="144"/>
        <v>14.038868023472444</v>
      </c>
      <c r="AX138">
        <f t="shared" si="145"/>
        <v>14997762843.258301</v>
      </c>
      <c r="AY138" s="4">
        <f t="shared" si="146"/>
        <v>5.788943338347937E-2</v>
      </c>
      <c r="AZ138" s="4">
        <f t="shared" si="124"/>
        <v>1.2544173509911144E-4</v>
      </c>
      <c r="BA138" s="5">
        <v>0</v>
      </c>
      <c r="BB138" s="4">
        <f t="shared" si="125"/>
        <v>0</v>
      </c>
      <c r="BC138" s="4">
        <f t="shared" si="147"/>
        <v>14997762843.258301</v>
      </c>
      <c r="BD138" s="4">
        <f t="shared" si="148"/>
        <v>81580520.252710506</v>
      </c>
      <c r="BE138" s="4">
        <f t="shared" si="149"/>
        <v>81580520.252710506</v>
      </c>
      <c r="BF138" s="4">
        <f t="shared" si="150"/>
        <v>0</v>
      </c>
      <c r="BG138" s="4">
        <f>SUM($BB$48:BB138)</f>
        <v>12884463590.918751</v>
      </c>
      <c r="BH138" s="14">
        <f>SUM($BC$48:BC138)</f>
        <v>3624249308458.228</v>
      </c>
      <c r="BI138" s="4">
        <f t="shared" si="151"/>
        <v>3637133772049.147</v>
      </c>
      <c r="BJ138" s="4">
        <f t="shared" si="152"/>
        <v>19784235052.486656</v>
      </c>
      <c r="BK138" s="4">
        <f t="shared" si="153"/>
        <v>70085202.300471887</v>
      </c>
      <c r="BL138" s="4">
        <f t="shared" si="154"/>
        <v>19714149850.186184</v>
      </c>
      <c r="BM138" s="27">
        <f t="shared" si="126"/>
        <v>17.100931761167097</v>
      </c>
      <c r="BN138">
        <f t="shared" si="127"/>
        <v>0.27330514044132032</v>
      </c>
      <c r="BO138">
        <f t="shared" si="155"/>
        <v>1.5981885914657781E-2</v>
      </c>
      <c r="BQ138" s="5">
        <f t="shared" si="156"/>
        <v>-1739.0397999497332</v>
      </c>
      <c r="BR138" s="5">
        <f t="shared" si="157"/>
        <v>-9867.62824527472</v>
      </c>
      <c r="BS138" s="5">
        <f t="shared" si="128"/>
        <v>-3215.0058144734007</v>
      </c>
      <c r="BU138" s="27">
        <f t="shared" si="158"/>
        <v>0.71585773987745838</v>
      </c>
      <c r="BV138" s="27">
        <f t="shared" si="159"/>
        <v>1.1470742246243459E-2</v>
      </c>
      <c r="BW138" s="27">
        <f t="shared" si="129"/>
        <v>0.71585773987745838</v>
      </c>
      <c r="BX138" s="27">
        <f t="shared" si="130"/>
        <v>1.147074224624346E-2</v>
      </c>
      <c r="BY138" s="27">
        <f t="shared" si="160"/>
        <v>1.5981885914657781E-2</v>
      </c>
      <c r="BZ138" s="27">
        <f t="shared" si="161"/>
        <v>0.99738591315597092</v>
      </c>
    </row>
    <row r="139" spans="6:78">
      <c r="F139">
        <f t="shared" si="131"/>
        <v>22750000</v>
      </c>
      <c r="G139">
        <f t="shared" si="162"/>
        <v>1.0000000000000002</v>
      </c>
      <c r="H139">
        <f t="shared" si="163"/>
        <v>0</v>
      </c>
      <c r="I139">
        <f t="shared" si="164"/>
        <v>4.7143143996902228E+19</v>
      </c>
      <c r="J139">
        <f t="shared" si="165"/>
        <v>2.1193285600309779E+20</v>
      </c>
      <c r="K139">
        <f t="shared" si="166"/>
        <v>2.59076E+20</v>
      </c>
      <c r="L139">
        <f t="shared" si="167"/>
        <v>6043992820115670</v>
      </c>
      <c r="M139">
        <f t="shared" si="168"/>
        <v>112999.9999999998</v>
      </c>
      <c r="N139">
        <f t="shared" si="169"/>
        <v>112.9999999999998</v>
      </c>
      <c r="O139">
        <f t="shared" si="170"/>
        <v>149700.0000000002</v>
      </c>
      <c r="P139">
        <f t="shared" si="171"/>
        <v>149.70000000000022</v>
      </c>
      <c r="Q139">
        <f t="shared" si="172"/>
        <v>0.14034375000000018</v>
      </c>
      <c r="R139">
        <f t="shared" si="173"/>
        <v>2004.491</v>
      </c>
      <c r="S139">
        <f t="shared" si="174"/>
        <v>2.6632151440191052</v>
      </c>
      <c r="T139">
        <f t="shared" si="175"/>
        <v>460.48463537865575</v>
      </c>
      <c r="V139">
        <f t="shared" si="176"/>
        <v>112568506329668.94</v>
      </c>
      <c r="W139">
        <f t="shared" si="134"/>
        <v>0</v>
      </c>
      <c r="X139">
        <f t="shared" si="177"/>
        <v>5060537550066.0654</v>
      </c>
      <c r="Y139">
        <f t="shared" si="135"/>
        <v>0</v>
      </c>
      <c r="Z139">
        <f t="shared" si="136"/>
        <v>117629043879735</v>
      </c>
      <c r="AA139">
        <f t="shared" si="117"/>
        <v>2387.8022716742398</v>
      </c>
      <c r="AB139">
        <f t="shared" si="118"/>
        <v>23.878022716742404</v>
      </c>
      <c r="AC139">
        <f t="shared" si="137"/>
        <v>454.03296283613685</v>
      </c>
      <c r="AD139">
        <f t="shared" si="138"/>
        <v>99.999999999999972</v>
      </c>
      <c r="AF139" s="9">
        <f t="shared" si="132"/>
        <v>6186052472698.709</v>
      </c>
      <c r="AG139">
        <f t="shared" si="139"/>
        <v>23.877365995687402</v>
      </c>
      <c r="AH139">
        <f t="shared" si="140"/>
        <v>0</v>
      </c>
      <c r="AI139">
        <v>71</v>
      </c>
      <c r="AJ139">
        <f t="shared" si="141"/>
        <v>5.1740327120740712E-2</v>
      </c>
      <c r="AK139">
        <v>0</v>
      </c>
      <c r="AL139" s="15">
        <f t="shared" si="119"/>
        <v>0</v>
      </c>
      <c r="AM139" s="13">
        <f t="shared" si="142"/>
        <v>5062806625627.3662</v>
      </c>
      <c r="AN139" s="15">
        <f>SUM($AL$48:AL139)</f>
        <v>1123245847071.3408</v>
      </c>
      <c r="AO139" s="4">
        <f t="shared" si="120"/>
        <v>6186052472698.707</v>
      </c>
      <c r="AP139">
        <f t="shared" si="121"/>
        <v>23.88872929430708</v>
      </c>
      <c r="AQ139" s="15">
        <f t="shared" si="122"/>
        <v>23.82628208133826</v>
      </c>
      <c r="AR139">
        <f t="shared" si="143"/>
        <v>0.99738591315597092</v>
      </c>
      <c r="AT139">
        <f t="shared" si="133"/>
        <v>4069305537243.8369</v>
      </c>
      <c r="AU139" s="4"/>
      <c r="AV139">
        <f t="shared" si="123"/>
        <v>3651842346500.9717</v>
      </c>
      <c r="AW139" s="5">
        <f t="shared" si="144"/>
        <v>14.095641226902421</v>
      </c>
      <c r="AX139">
        <f t="shared" si="145"/>
        <v>14708574451.824707</v>
      </c>
      <c r="AY139" s="4">
        <f t="shared" si="146"/>
        <v>5.6773203429976944E-2</v>
      </c>
      <c r="AZ139" s="4">
        <f t="shared" si="124"/>
        <v>1.2302295478026825E-4</v>
      </c>
      <c r="BA139" s="5">
        <v>0</v>
      </c>
      <c r="BB139" s="4">
        <f t="shared" si="125"/>
        <v>0</v>
      </c>
      <c r="BC139" s="4">
        <f t="shared" si="147"/>
        <v>14708574451.824707</v>
      </c>
      <c r="BD139" s="4">
        <f t="shared" si="148"/>
        <v>80007476.348045617</v>
      </c>
      <c r="BE139" s="4">
        <f t="shared" si="149"/>
        <v>80007476.348045617</v>
      </c>
      <c r="BF139" s="4">
        <f t="shared" si="150"/>
        <v>0</v>
      </c>
      <c r="BG139" s="4">
        <f>SUM($BB$48:BB139)</f>
        <v>12884463590.918751</v>
      </c>
      <c r="BH139" s="14">
        <f>SUM($BC$48:BC139)</f>
        <v>3638957882910.0527</v>
      </c>
      <c r="BI139" s="4">
        <f t="shared" si="151"/>
        <v>3651842346500.9717</v>
      </c>
      <c r="BJ139" s="4">
        <f t="shared" si="152"/>
        <v>19864242528.834702</v>
      </c>
      <c r="BK139" s="4">
        <f t="shared" si="153"/>
        <v>70085202.300471887</v>
      </c>
      <c r="BL139" s="4">
        <f t="shared" si="154"/>
        <v>19794157326.534229</v>
      </c>
      <c r="BM139" s="27">
        <f t="shared" si="126"/>
        <v>17.170333810142502</v>
      </c>
      <c r="BN139">
        <f t="shared" si="127"/>
        <v>0.27330514044132032</v>
      </c>
      <c r="BO139">
        <f t="shared" si="155"/>
        <v>1.5917287541601502E-2</v>
      </c>
      <c r="BQ139" s="5">
        <f t="shared" si="156"/>
        <v>-1705.5136990100361</v>
      </c>
      <c r="BR139" s="5">
        <f t="shared" si="157"/>
        <v>-9867.62824527472</v>
      </c>
      <c r="BS139" s="5">
        <f t="shared" si="128"/>
        <v>-3187.5672877686789</v>
      </c>
      <c r="BU139" s="27">
        <f t="shared" si="158"/>
        <v>0.71876296133651452</v>
      </c>
      <c r="BV139" s="27">
        <f t="shared" si="159"/>
        <v>1.1470742246243459E-2</v>
      </c>
      <c r="BW139" s="27">
        <f t="shared" si="129"/>
        <v>0.71876296133651463</v>
      </c>
      <c r="BX139" s="27">
        <f t="shared" si="130"/>
        <v>1.147074224624346E-2</v>
      </c>
      <c r="BY139" s="27">
        <f t="shared" si="160"/>
        <v>1.5917287541601502E-2</v>
      </c>
      <c r="BZ139" s="27">
        <f t="shared" si="161"/>
        <v>0.99738591315597092</v>
      </c>
    </row>
    <row r="140" spans="6:78">
      <c r="F140">
        <f t="shared" si="131"/>
        <v>23000000</v>
      </c>
      <c r="G140">
        <f t="shared" si="162"/>
        <v>1.0000000000000002</v>
      </c>
      <c r="H140">
        <f t="shared" si="163"/>
        <v>0</v>
      </c>
      <c r="I140">
        <f t="shared" si="164"/>
        <v>4.7143143996902228E+19</v>
      </c>
      <c r="J140">
        <f t="shared" si="165"/>
        <v>2.1193285600309779E+20</v>
      </c>
      <c r="K140">
        <f t="shared" si="166"/>
        <v>2.59076E+20</v>
      </c>
      <c r="L140">
        <f t="shared" si="167"/>
        <v>6043992820115670</v>
      </c>
      <c r="M140">
        <f t="shared" si="168"/>
        <v>112999.9999999998</v>
      </c>
      <c r="N140">
        <f t="shared" si="169"/>
        <v>112.9999999999998</v>
      </c>
      <c r="O140">
        <f t="shared" si="170"/>
        <v>149700.0000000002</v>
      </c>
      <c r="P140">
        <f t="shared" si="171"/>
        <v>149.70000000000022</v>
      </c>
      <c r="Q140">
        <f t="shared" si="172"/>
        <v>0.14034375000000018</v>
      </c>
      <c r="R140">
        <f t="shared" si="173"/>
        <v>2004.491</v>
      </c>
      <c r="S140">
        <f t="shared" si="174"/>
        <v>2.6632151440191052</v>
      </c>
      <c r="T140">
        <f t="shared" si="175"/>
        <v>460.48463537865575</v>
      </c>
      <c r="V140">
        <f t="shared" si="176"/>
        <v>112568506329668.94</v>
      </c>
      <c r="W140">
        <f t="shared" si="134"/>
        <v>0</v>
      </c>
      <c r="X140">
        <f t="shared" si="177"/>
        <v>5060537550066.0654</v>
      </c>
      <c r="Y140">
        <f t="shared" si="135"/>
        <v>0</v>
      </c>
      <c r="Z140">
        <f t="shared" si="136"/>
        <v>117629043879735</v>
      </c>
      <c r="AA140">
        <f t="shared" si="117"/>
        <v>2387.8022716742398</v>
      </c>
      <c r="AB140">
        <f t="shared" si="118"/>
        <v>23.878022716742404</v>
      </c>
      <c r="AC140">
        <f t="shared" si="137"/>
        <v>454.03296283613685</v>
      </c>
      <c r="AD140">
        <f t="shared" si="138"/>
        <v>99.999999999999972</v>
      </c>
      <c r="AF140" s="9">
        <f t="shared" si="132"/>
        <v>6186052472698.709</v>
      </c>
      <c r="AG140">
        <f t="shared" si="139"/>
        <v>23.877365995687402</v>
      </c>
      <c r="AH140">
        <f t="shared" si="140"/>
        <v>0</v>
      </c>
      <c r="AI140">
        <v>72</v>
      </c>
      <c r="AJ140">
        <f t="shared" si="141"/>
        <v>5.1740327120740712E-2</v>
      </c>
      <c r="AK140">
        <v>0</v>
      </c>
      <c r="AL140" s="15">
        <f t="shared" si="119"/>
        <v>0</v>
      </c>
      <c r="AM140" s="13">
        <f t="shared" si="142"/>
        <v>5062806625627.3662</v>
      </c>
      <c r="AN140" s="15">
        <f>SUM($AL$48:AL140)</f>
        <v>1123245847071.3408</v>
      </c>
      <c r="AO140" s="4">
        <f t="shared" si="120"/>
        <v>6186052472698.707</v>
      </c>
      <c r="AP140">
        <f t="shared" si="121"/>
        <v>23.88872929430708</v>
      </c>
      <c r="AQ140" s="15">
        <f t="shared" si="122"/>
        <v>23.82628208133826</v>
      </c>
      <c r="AR140">
        <f t="shared" si="143"/>
        <v>0.99738591315597092</v>
      </c>
      <c r="AT140">
        <f t="shared" si="133"/>
        <v>3990840773207.5928</v>
      </c>
      <c r="AU140" s="4"/>
      <c r="AV140">
        <f t="shared" si="123"/>
        <v>3666267308721.3945</v>
      </c>
      <c r="AW140" s="5">
        <f t="shared" si="144"/>
        <v>14.151319723638602</v>
      </c>
      <c r="AX140">
        <f t="shared" si="145"/>
        <v>14424962220.422852</v>
      </c>
      <c r="AY140" s="4">
        <f t="shared" si="146"/>
        <v>5.5678496736181089E-2</v>
      </c>
      <c r="AZ140" s="4">
        <f t="shared" si="124"/>
        <v>1.2065081363000517E-4</v>
      </c>
      <c r="BA140" s="5">
        <v>0</v>
      </c>
      <c r="BB140" s="4">
        <f t="shared" si="125"/>
        <v>0</v>
      </c>
      <c r="BC140" s="4">
        <f t="shared" si="147"/>
        <v>14424962220.422852</v>
      </c>
      <c r="BD140" s="4">
        <f t="shared" si="148"/>
        <v>78464764.036242664</v>
      </c>
      <c r="BE140" s="4">
        <f t="shared" si="149"/>
        <v>78464764.036242664</v>
      </c>
      <c r="BF140" s="4">
        <f t="shared" si="150"/>
        <v>0</v>
      </c>
      <c r="BG140" s="4">
        <f>SUM($BB$48:BB140)</f>
        <v>12884463590.918751</v>
      </c>
      <c r="BH140" s="14">
        <f>SUM($BC$48:BC140)</f>
        <v>3653382845130.4756</v>
      </c>
      <c r="BI140" s="4">
        <f t="shared" si="151"/>
        <v>3666267308721.3945</v>
      </c>
      <c r="BJ140" s="4">
        <f t="shared" si="152"/>
        <v>19942707292.870945</v>
      </c>
      <c r="BK140" s="4">
        <f t="shared" si="153"/>
        <v>70085202.300471887</v>
      </c>
      <c r="BL140" s="4">
        <f t="shared" si="154"/>
        <v>19872622090.570473</v>
      </c>
      <c r="BM140" s="27">
        <f t="shared" si="126"/>
        <v>17.238397641737411</v>
      </c>
      <c r="BN140">
        <f t="shared" si="127"/>
        <v>0.27330514044132032</v>
      </c>
      <c r="BO140">
        <f t="shared" si="155"/>
        <v>1.5854439961379998E-2</v>
      </c>
      <c r="BQ140" s="5">
        <f t="shared" si="156"/>
        <v>-1672.6340517650085</v>
      </c>
      <c r="BR140" s="5">
        <f t="shared" si="157"/>
        <v>-9867.62824527472</v>
      </c>
      <c r="BS140" s="5">
        <f t="shared" si="128"/>
        <v>-3160.6578335318968</v>
      </c>
      <c r="BU140" s="27">
        <f t="shared" si="158"/>
        <v>0.72161216401935169</v>
      </c>
      <c r="BV140" s="27">
        <f t="shared" si="159"/>
        <v>1.1470742246243459E-2</v>
      </c>
      <c r="BW140" s="27">
        <f t="shared" si="129"/>
        <v>0.72161216401935169</v>
      </c>
      <c r="BX140" s="27">
        <f t="shared" si="130"/>
        <v>1.147074224624346E-2</v>
      </c>
      <c r="BY140" s="27">
        <f t="shared" si="160"/>
        <v>1.5854439961379998E-2</v>
      </c>
      <c r="BZ140" s="27">
        <f t="shared" si="161"/>
        <v>0.99738591315597092</v>
      </c>
    </row>
    <row r="141" spans="6:78">
      <c r="F141">
        <f t="shared" si="131"/>
        <v>23250000</v>
      </c>
      <c r="G141">
        <f t="shared" si="162"/>
        <v>1.0000000000000002</v>
      </c>
      <c r="H141">
        <f t="shared" si="163"/>
        <v>0</v>
      </c>
      <c r="I141">
        <f t="shared" si="164"/>
        <v>4.7143143996902228E+19</v>
      </c>
      <c r="J141">
        <f t="shared" si="165"/>
        <v>2.1193285600309779E+20</v>
      </c>
      <c r="K141">
        <f t="shared" si="166"/>
        <v>2.59076E+20</v>
      </c>
      <c r="L141">
        <f t="shared" si="167"/>
        <v>6043992820115670</v>
      </c>
      <c r="M141">
        <f t="shared" si="168"/>
        <v>112999.9999999998</v>
      </c>
      <c r="N141">
        <f t="shared" si="169"/>
        <v>112.9999999999998</v>
      </c>
      <c r="O141">
        <f t="shared" si="170"/>
        <v>149700.0000000002</v>
      </c>
      <c r="P141">
        <f t="shared" si="171"/>
        <v>149.70000000000022</v>
      </c>
      <c r="Q141">
        <f t="shared" si="172"/>
        <v>0.14034375000000018</v>
      </c>
      <c r="R141">
        <f t="shared" si="173"/>
        <v>2004.491</v>
      </c>
      <c r="S141">
        <f t="shared" si="174"/>
        <v>2.6632151440191052</v>
      </c>
      <c r="T141">
        <f t="shared" si="175"/>
        <v>460.48463537865575</v>
      </c>
      <c r="V141">
        <f t="shared" si="176"/>
        <v>112568506329668.94</v>
      </c>
      <c r="W141">
        <f t="shared" si="134"/>
        <v>0</v>
      </c>
      <c r="X141">
        <f t="shared" si="177"/>
        <v>5060537550066.0654</v>
      </c>
      <c r="Y141">
        <f t="shared" si="135"/>
        <v>0</v>
      </c>
      <c r="Z141">
        <f t="shared" si="136"/>
        <v>117629043879735</v>
      </c>
      <c r="AA141">
        <f t="shared" si="117"/>
        <v>2387.8022716742398</v>
      </c>
      <c r="AB141">
        <f t="shared" si="118"/>
        <v>23.878022716742404</v>
      </c>
      <c r="AC141">
        <f t="shared" si="137"/>
        <v>454.03296283613685</v>
      </c>
      <c r="AD141">
        <f t="shared" si="138"/>
        <v>99.999999999999972</v>
      </c>
      <c r="AF141" s="9">
        <f t="shared" si="132"/>
        <v>6186052472698.709</v>
      </c>
      <c r="AG141">
        <f t="shared" si="139"/>
        <v>23.877365995687402</v>
      </c>
      <c r="AH141">
        <f t="shared" si="140"/>
        <v>0</v>
      </c>
      <c r="AI141">
        <v>73</v>
      </c>
      <c r="AJ141">
        <f t="shared" si="141"/>
        <v>5.1740327120740712E-2</v>
      </c>
      <c r="AK141">
        <v>0</v>
      </c>
      <c r="AL141" s="15">
        <f t="shared" si="119"/>
        <v>0</v>
      </c>
      <c r="AM141" s="13">
        <f t="shared" si="142"/>
        <v>5062806625627.3662</v>
      </c>
      <c r="AN141" s="15">
        <f>SUM($AL$48:AL141)</f>
        <v>1123245847071.3408</v>
      </c>
      <c r="AO141" s="4">
        <f t="shared" si="120"/>
        <v>6186052472698.707</v>
      </c>
      <c r="AP141">
        <f t="shared" si="121"/>
        <v>23.88872929430708</v>
      </c>
      <c r="AQ141" s="15">
        <f t="shared" si="122"/>
        <v>23.82628208133826</v>
      </c>
      <c r="AR141">
        <f t="shared" si="143"/>
        <v>0.99738591315597092</v>
      </c>
      <c r="AT141">
        <f t="shared" si="133"/>
        <v>3913888974747.1489</v>
      </c>
      <c r="AU141" s="4"/>
      <c r="AV141">
        <f t="shared" si="123"/>
        <v>3680414127350.3628</v>
      </c>
      <c r="AW141" s="5">
        <f t="shared" si="144"/>
        <v>14.205924621927014</v>
      </c>
      <c r="AX141">
        <f t="shared" si="145"/>
        <v>14146818628.968262</v>
      </c>
      <c r="AY141" s="4">
        <f t="shared" si="146"/>
        <v>5.4604898288410593E-2</v>
      </c>
      <c r="AZ141" s="4">
        <f t="shared" si="124"/>
        <v>1.1832441234713345E-4</v>
      </c>
      <c r="BA141" s="5">
        <v>0</v>
      </c>
      <c r="BB141" s="4">
        <f t="shared" si="125"/>
        <v>0</v>
      </c>
      <c r="BC141" s="4">
        <f t="shared" si="147"/>
        <v>14146818628.968262</v>
      </c>
      <c r="BD141" s="4">
        <f t="shared" si="148"/>
        <v>76951798.460445285</v>
      </c>
      <c r="BE141" s="4">
        <f t="shared" si="149"/>
        <v>76951798.460445285</v>
      </c>
      <c r="BF141" s="4">
        <f t="shared" si="150"/>
        <v>0</v>
      </c>
      <c r="BG141" s="4">
        <f>SUM($BB$48:BB141)</f>
        <v>12884463590.918751</v>
      </c>
      <c r="BH141" s="14">
        <f>SUM($BC$48:BC141)</f>
        <v>3667529663759.4438</v>
      </c>
      <c r="BI141" s="4">
        <f t="shared" si="151"/>
        <v>3680414127350.3628</v>
      </c>
      <c r="BJ141" s="4">
        <f t="shared" si="152"/>
        <v>20019659091.33139</v>
      </c>
      <c r="BK141" s="4">
        <f t="shared" si="153"/>
        <v>70085202.300471887</v>
      </c>
      <c r="BL141" s="4">
        <f t="shared" si="154"/>
        <v>19949573889.030918</v>
      </c>
      <c r="BM141" s="27">
        <f t="shared" si="126"/>
        <v>17.305149059595724</v>
      </c>
      <c r="BN141">
        <f t="shared" si="127"/>
        <v>0.27330514044132032</v>
      </c>
      <c r="BO141">
        <f t="shared" si="155"/>
        <v>1.5793284386058051E-2</v>
      </c>
      <c r="BQ141" s="5">
        <f t="shared" si="156"/>
        <v>-1640.3883932286335</v>
      </c>
      <c r="BR141" s="5">
        <f t="shared" si="157"/>
        <v>-9867.62824527472</v>
      </c>
      <c r="BS141" s="5">
        <f t="shared" si="128"/>
        <v>-3134.2672501338129</v>
      </c>
      <c r="BU141" s="27">
        <f t="shared" si="158"/>
        <v>0.7244064280857212</v>
      </c>
      <c r="BV141" s="27">
        <f t="shared" si="159"/>
        <v>1.1470742246243459E-2</v>
      </c>
      <c r="BW141" s="27">
        <f t="shared" si="129"/>
        <v>0.72440642808572131</v>
      </c>
      <c r="BX141" s="27">
        <f t="shared" si="130"/>
        <v>1.147074224624346E-2</v>
      </c>
      <c r="BY141" s="27">
        <f t="shared" si="160"/>
        <v>1.5793284386058051E-2</v>
      </c>
      <c r="BZ141" s="27">
        <f t="shared" si="161"/>
        <v>0.99738591315597092</v>
      </c>
    </row>
    <row r="142" spans="6:78">
      <c r="F142">
        <f t="shared" si="131"/>
        <v>23500000</v>
      </c>
      <c r="G142">
        <f t="shared" si="162"/>
        <v>1.0000000000000002</v>
      </c>
      <c r="H142">
        <f t="shared" si="163"/>
        <v>0</v>
      </c>
      <c r="I142">
        <f t="shared" si="164"/>
        <v>4.7143143996902228E+19</v>
      </c>
      <c r="J142">
        <f t="shared" si="165"/>
        <v>2.1193285600309779E+20</v>
      </c>
      <c r="K142">
        <f t="shared" si="166"/>
        <v>2.59076E+20</v>
      </c>
      <c r="L142">
        <f t="shared" si="167"/>
        <v>6043992820115670</v>
      </c>
      <c r="M142">
        <f t="shared" si="168"/>
        <v>112999.9999999998</v>
      </c>
      <c r="N142">
        <f t="shared" si="169"/>
        <v>112.9999999999998</v>
      </c>
      <c r="O142">
        <f t="shared" si="170"/>
        <v>149700.0000000002</v>
      </c>
      <c r="P142">
        <f t="shared" si="171"/>
        <v>149.70000000000022</v>
      </c>
      <c r="Q142">
        <f t="shared" si="172"/>
        <v>0.14034375000000018</v>
      </c>
      <c r="R142">
        <f t="shared" si="173"/>
        <v>2004.491</v>
      </c>
      <c r="S142">
        <f t="shared" si="174"/>
        <v>2.6632151440191052</v>
      </c>
      <c r="T142">
        <f t="shared" si="175"/>
        <v>460.48463537865575</v>
      </c>
      <c r="V142">
        <f t="shared" si="176"/>
        <v>112568506329668.94</v>
      </c>
      <c r="W142">
        <f t="shared" si="134"/>
        <v>0</v>
      </c>
      <c r="X142">
        <f t="shared" si="177"/>
        <v>5060537550066.0654</v>
      </c>
      <c r="Y142">
        <f t="shared" si="135"/>
        <v>0</v>
      </c>
      <c r="Z142">
        <f t="shared" si="136"/>
        <v>117629043879735</v>
      </c>
      <c r="AA142">
        <f t="shared" si="117"/>
        <v>2387.8022716742398</v>
      </c>
      <c r="AB142">
        <f t="shared" si="118"/>
        <v>23.878022716742404</v>
      </c>
      <c r="AC142">
        <f t="shared" si="137"/>
        <v>454.03296283613685</v>
      </c>
      <c r="AD142">
        <f t="shared" si="138"/>
        <v>99.999999999999972</v>
      </c>
      <c r="AF142" s="9">
        <f t="shared" si="132"/>
        <v>6186052472698.709</v>
      </c>
      <c r="AG142">
        <f t="shared" si="139"/>
        <v>23.877365995687402</v>
      </c>
      <c r="AH142">
        <f t="shared" si="140"/>
        <v>0</v>
      </c>
      <c r="AI142">
        <v>74</v>
      </c>
      <c r="AJ142">
        <f t="shared" si="141"/>
        <v>5.1740327120740712E-2</v>
      </c>
      <c r="AK142">
        <v>0</v>
      </c>
      <c r="AL142" s="15">
        <f t="shared" si="119"/>
        <v>0</v>
      </c>
      <c r="AM142" s="13">
        <f t="shared" si="142"/>
        <v>5062806625627.3662</v>
      </c>
      <c r="AN142" s="15">
        <f>SUM($AL$48:AL142)</f>
        <v>1123245847071.3408</v>
      </c>
      <c r="AO142" s="4">
        <f t="shared" si="120"/>
        <v>6186052472698.707</v>
      </c>
      <c r="AP142">
        <f t="shared" si="121"/>
        <v>23.88872929430708</v>
      </c>
      <c r="AQ142" s="15">
        <f t="shared" si="122"/>
        <v>23.82628208133826</v>
      </c>
      <c r="AR142">
        <f t="shared" si="143"/>
        <v>0.99738591315597092</v>
      </c>
      <c r="AT142">
        <f t="shared" si="133"/>
        <v>3838420968706.0996</v>
      </c>
      <c r="AU142" s="4"/>
      <c r="AV142">
        <f t="shared" si="123"/>
        <v>3694288165580.9492</v>
      </c>
      <c r="AW142" s="5">
        <f t="shared" si="144"/>
        <v>14.259476623002321</v>
      </c>
      <c r="AX142">
        <f t="shared" si="145"/>
        <v>13874038230.586426</v>
      </c>
      <c r="AY142" s="4">
        <f t="shared" si="146"/>
        <v>5.3552001075307727E-2</v>
      </c>
      <c r="AZ142" s="4">
        <f t="shared" si="124"/>
        <v>1.1604286897085409E-4</v>
      </c>
      <c r="BA142" s="5">
        <v>0</v>
      </c>
      <c r="BB142" s="4">
        <f t="shared" si="125"/>
        <v>0</v>
      </c>
      <c r="BC142" s="4">
        <f t="shared" si="147"/>
        <v>13874038230.586426</v>
      </c>
      <c r="BD142" s="4">
        <f t="shared" si="148"/>
        <v>75468006.041048869</v>
      </c>
      <c r="BE142" s="4">
        <f t="shared" si="149"/>
        <v>75468006.041048869</v>
      </c>
      <c r="BF142" s="4">
        <f t="shared" si="150"/>
        <v>0</v>
      </c>
      <c r="BG142" s="4">
        <f>SUM($BB$48:BB142)</f>
        <v>12884463590.918751</v>
      </c>
      <c r="BH142" s="14">
        <f>SUM($BC$48:BC142)</f>
        <v>3681403701990.0303</v>
      </c>
      <c r="BI142" s="4">
        <f t="shared" si="151"/>
        <v>3694288165580.9492</v>
      </c>
      <c r="BJ142" s="4">
        <f t="shared" si="152"/>
        <v>20095127097.37244</v>
      </c>
      <c r="BK142" s="4">
        <f t="shared" si="153"/>
        <v>70085202.300471887</v>
      </c>
      <c r="BL142" s="4">
        <f t="shared" si="154"/>
        <v>20025041895.071964</v>
      </c>
      <c r="BM142" s="27">
        <f t="shared" si="126"/>
        <v>17.37061336981284</v>
      </c>
      <c r="BN142">
        <f t="shared" si="127"/>
        <v>0.27330514044132032</v>
      </c>
      <c r="BO142">
        <f t="shared" si="155"/>
        <v>1.57337645264892E-2</v>
      </c>
      <c r="BQ142" s="5">
        <f t="shared" si="156"/>
        <v>-1608.7644987660287</v>
      </c>
      <c r="BR142" s="5">
        <f t="shared" si="157"/>
        <v>-9867.62824527472</v>
      </c>
      <c r="BS142" s="5">
        <f t="shared" si="128"/>
        <v>-3108.3855326540443</v>
      </c>
      <c r="BU142" s="27">
        <f t="shared" si="158"/>
        <v>0.72714681286762417</v>
      </c>
      <c r="BV142" s="27">
        <f t="shared" si="159"/>
        <v>1.1470742246243459E-2</v>
      </c>
      <c r="BW142" s="27">
        <f t="shared" si="129"/>
        <v>0.72714681286762417</v>
      </c>
      <c r="BX142" s="27">
        <f t="shared" si="130"/>
        <v>1.147074224624346E-2</v>
      </c>
      <c r="BY142" s="27">
        <f t="shared" si="160"/>
        <v>1.57337645264892E-2</v>
      </c>
      <c r="BZ142" s="27">
        <f t="shared" si="161"/>
        <v>0.99738591315597092</v>
      </c>
    </row>
    <row r="143" spans="6:78">
      <c r="F143">
        <f t="shared" si="131"/>
        <v>23750000</v>
      </c>
      <c r="G143">
        <f t="shared" si="162"/>
        <v>1.0000000000000002</v>
      </c>
      <c r="H143">
        <f t="shared" si="163"/>
        <v>0</v>
      </c>
      <c r="I143">
        <f t="shared" si="164"/>
        <v>4.7143143996902228E+19</v>
      </c>
      <c r="J143">
        <f t="shared" si="165"/>
        <v>2.1193285600309779E+20</v>
      </c>
      <c r="K143">
        <f t="shared" si="166"/>
        <v>2.59076E+20</v>
      </c>
      <c r="L143">
        <f t="shared" si="167"/>
        <v>6043992820115670</v>
      </c>
      <c r="M143">
        <f t="shared" si="168"/>
        <v>112999.9999999998</v>
      </c>
      <c r="N143">
        <f t="shared" si="169"/>
        <v>112.9999999999998</v>
      </c>
      <c r="O143">
        <f t="shared" si="170"/>
        <v>149700.0000000002</v>
      </c>
      <c r="P143">
        <f t="shared" si="171"/>
        <v>149.70000000000022</v>
      </c>
      <c r="Q143">
        <f t="shared" si="172"/>
        <v>0.14034375000000018</v>
      </c>
      <c r="R143">
        <f t="shared" si="173"/>
        <v>2004.491</v>
      </c>
      <c r="S143">
        <f t="shared" si="174"/>
        <v>2.6632151440191052</v>
      </c>
      <c r="T143">
        <f t="shared" si="175"/>
        <v>460.48463537865575</v>
      </c>
      <c r="V143">
        <f t="shared" si="176"/>
        <v>112568506329668.94</v>
      </c>
      <c r="W143">
        <f t="shared" si="134"/>
        <v>0</v>
      </c>
      <c r="X143">
        <f t="shared" si="177"/>
        <v>5060537550066.0654</v>
      </c>
      <c r="Y143">
        <f t="shared" si="135"/>
        <v>0</v>
      </c>
      <c r="Z143">
        <f t="shared" si="136"/>
        <v>117629043879735</v>
      </c>
      <c r="AA143">
        <f t="shared" si="117"/>
        <v>2387.8022716742398</v>
      </c>
      <c r="AB143">
        <f t="shared" si="118"/>
        <v>23.878022716742404</v>
      </c>
      <c r="AC143">
        <f t="shared" si="137"/>
        <v>454.03296283613685</v>
      </c>
      <c r="AD143">
        <f t="shared" si="138"/>
        <v>99.999999999999972</v>
      </c>
      <c r="AF143" s="9">
        <f t="shared" si="132"/>
        <v>6186052472698.709</v>
      </c>
      <c r="AG143">
        <f t="shared" si="139"/>
        <v>23.877365995687402</v>
      </c>
      <c r="AH143">
        <f t="shared" si="140"/>
        <v>0</v>
      </c>
      <c r="AI143">
        <v>75</v>
      </c>
      <c r="AJ143">
        <f t="shared" si="141"/>
        <v>5.1740327120740712E-2</v>
      </c>
      <c r="AK143">
        <v>0</v>
      </c>
      <c r="AL143" s="15">
        <f t="shared" si="119"/>
        <v>0</v>
      </c>
      <c r="AM143" s="13">
        <f t="shared" si="142"/>
        <v>5062806625627.3662</v>
      </c>
      <c r="AN143" s="15">
        <f>SUM($AL$48:AL143)</f>
        <v>1123245847071.3408</v>
      </c>
      <c r="AO143" s="4">
        <f t="shared" si="120"/>
        <v>6186052472698.707</v>
      </c>
      <c r="AP143">
        <f t="shared" si="121"/>
        <v>23.88872929430708</v>
      </c>
      <c r="AQ143" s="15">
        <f t="shared" si="122"/>
        <v>23.82628208133826</v>
      </c>
      <c r="AR143">
        <f t="shared" si="143"/>
        <v>0.99738591315597092</v>
      </c>
      <c r="AT143">
        <f t="shared" si="133"/>
        <v>3764408144447.814</v>
      </c>
      <c r="AU143" s="4"/>
      <c r="AV143">
        <f t="shared" si="123"/>
        <v>3707894683192.5928</v>
      </c>
      <c r="AW143" s="5">
        <f t="shared" si="144"/>
        <v>14.311996028935882</v>
      </c>
      <c r="AX143">
        <f t="shared" si="145"/>
        <v>13606517611.643555</v>
      </c>
      <c r="AY143" s="4">
        <f t="shared" si="146"/>
        <v>5.2519405933562177E-2</v>
      </c>
      <c r="AZ143" s="4">
        <f t="shared" si="124"/>
        <v>1.1380531854645419E-4</v>
      </c>
      <c r="BA143" s="5">
        <v>0</v>
      </c>
      <c r="BB143" s="4">
        <f t="shared" si="125"/>
        <v>0</v>
      </c>
      <c r="BC143" s="4">
        <f t="shared" si="147"/>
        <v>13606517611.643555</v>
      </c>
      <c r="BD143" s="4">
        <f t="shared" si="148"/>
        <v>74012824.2582874</v>
      </c>
      <c r="BE143" s="4">
        <f t="shared" si="149"/>
        <v>74012824.2582874</v>
      </c>
      <c r="BF143" s="4">
        <f t="shared" si="150"/>
        <v>0</v>
      </c>
      <c r="BG143" s="4">
        <f>SUM($BB$48:BB143)</f>
        <v>12884463590.918751</v>
      </c>
      <c r="BH143" s="14">
        <f>SUM($BC$48:BC143)</f>
        <v>3695010219601.6738</v>
      </c>
      <c r="BI143" s="4">
        <f t="shared" si="151"/>
        <v>3707894683192.5928</v>
      </c>
      <c r="BJ143" s="4">
        <f t="shared" si="152"/>
        <v>20169139921.630726</v>
      </c>
      <c r="BK143" s="4">
        <f t="shared" si="153"/>
        <v>70085202.300471887</v>
      </c>
      <c r="BL143" s="4">
        <f t="shared" si="154"/>
        <v>20099054719.330254</v>
      </c>
      <c r="BM143" s="27">
        <f t="shared" si="126"/>
        <v>17.434815390529465</v>
      </c>
      <c r="BN143">
        <f t="shared" si="127"/>
        <v>0.27330514044132032</v>
      </c>
      <c r="BO143">
        <f t="shared" si="155"/>
        <v>1.5675826460989015E-2</v>
      </c>
      <c r="BQ143" s="5">
        <f t="shared" si="156"/>
        <v>-1577.7503794589632</v>
      </c>
      <c r="BR143" s="5">
        <f t="shared" si="157"/>
        <v>-9867.62824527472</v>
      </c>
      <c r="BS143" s="5">
        <f t="shared" si="128"/>
        <v>-3083.0028690880986</v>
      </c>
      <c r="BU143" s="27">
        <f t="shared" si="158"/>
        <v>0.72983435727091406</v>
      </c>
      <c r="BV143" s="27">
        <f t="shared" si="159"/>
        <v>1.1470742246243459E-2</v>
      </c>
      <c r="BW143" s="27">
        <f t="shared" si="129"/>
        <v>0.72983435727091406</v>
      </c>
      <c r="BX143" s="27">
        <f t="shared" si="130"/>
        <v>1.147074224624346E-2</v>
      </c>
      <c r="BY143" s="27">
        <f t="shared" si="160"/>
        <v>1.5675826460989015E-2</v>
      </c>
      <c r="BZ143" s="27">
        <f t="shared" si="161"/>
        <v>0.99738591315597092</v>
      </c>
    </row>
    <row r="144" spans="6:78">
      <c r="F144">
        <f t="shared" si="131"/>
        <v>24000000</v>
      </c>
      <c r="G144">
        <f t="shared" si="162"/>
        <v>1.0000000000000002</v>
      </c>
      <c r="H144">
        <f t="shared" si="163"/>
        <v>0</v>
      </c>
      <c r="I144">
        <f t="shared" si="164"/>
        <v>4.7143143996902228E+19</v>
      </c>
      <c r="J144">
        <f t="shared" si="165"/>
        <v>2.1193285600309779E+20</v>
      </c>
      <c r="K144">
        <f t="shared" si="166"/>
        <v>2.59076E+20</v>
      </c>
      <c r="L144">
        <f t="shared" si="167"/>
        <v>6043992820115670</v>
      </c>
      <c r="M144">
        <f t="shared" si="168"/>
        <v>112999.9999999998</v>
      </c>
      <c r="N144">
        <f t="shared" si="169"/>
        <v>112.9999999999998</v>
      </c>
      <c r="O144">
        <f t="shared" si="170"/>
        <v>149700.0000000002</v>
      </c>
      <c r="P144">
        <f t="shared" si="171"/>
        <v>149.70000000000022</v>
      </c>
      <c r="Q144">
        <f t="shared" si="172"/>
        <v>0.14034375000000018</v>
      </c>
      <c r="R144">
        <f t="shared" si="173"/>
        <v>2004.491</v>
      </c>
      <c r="S144">
        <f t="shared" si="174"/>
        <v>2.6632151440191052</v>
      </c>
      <c r="T144">
        <f t="shared" si="175"/>
        <v>460.48463537865575</v>
      </c>
      <c r="V144">
        <f t="shared" si="176"/>
        <v>112568506329668.94</v>
      </c>
      <c r="W144">
        <f t="shared" si="134"/>
        <v>0</v>
      </c>
      <c r="X144">
        <f t="shared" si="177"/>
        <v>5060537550066.0654</v>
      </c>
      <c r="Y144">
        <f t="shared" si="135"/>
        <v>0</v>
      </c>
      <c r="Z144">
        <f t="shared" si="136"/>
        <v>117629043879735</v>
      </c>
      <c r="AA144">
        <f t="shared" si="117"/>
        <v>2387.8022716742398</v>
      </c>
      <c r="AB144">
        <f t="shared" si="118"/>
        <v>23.878022716742404</v>
      </c>
      <c r="AC144">
        <f t="shared" si="137"/>
        <v>454.03296283613685</v>
      </c>
      <c r="AD144">
        <f t="shared" si="138"/>
        <v>99.999999999999972</v>
      </c>
      <c r="AF144" s="9">
        <f t="shared" si="132"/>
        <v>6186052472698.709</v>
      </c>
      <c r="AG144">
        <f t="shared" si="139"/>
        <v>23.877365995687402</v>
      </c>
      <c r="AH144">
        <f t="shared" si="140"/>
        <v>0</v>
      </c>
      <c r="AI144">
        <v>76</v>
      </c>
      <c r="AJ144">
        <f t="shared" si="141"/>
        <v>5.1740327120740712E-2</v>
      </c>
      <c r="AK144">
        <v>0</v>
      </c>
      <c r="AL144" s="15">
        <f t="shared" si="119"/>
        <v>0</v>
      </c>
      <c r="AM144" s="13">
        <f t="shared" si="142"/>
        <v>5062806625627.3662</v>
      </c>
      <c r="AN144" s="15">
        <f>SUM($AL$48:AL144)</f>
        <v>1123245847071.3408</v>
      </c>
      <c r="AO144" s="4">
        <f t="shared" si="120"/>
        <v>6186052472698.707</v>
      </c>
      <c r="AP144">
        <f t="shared" si="121"/>
        <v>23.88872929430708</v>
      </c>
      <c r="AQ144" s="15">
        <f t="shared" si="122"/>
        <v>23.82628208133826</v>
      </c>
      <c r="AR144">
        <f t="shared" si="143"/>
        <v>0.99738591315597092</v>
      </c>
      <c r="AT144">
        <f t="shared" si="133"/>
        <v>3691822443008.8721</v>
      </c>
      <c r="AU144" s="4"/>
      <c r="AV144">
        <f t="shared" si="123"/>
        <v>3721238838545.1279</v>
      </c>
      <c r="AW144" s="5">
        <f t="shared" si="144"/>
        <v>14.363502750332442</v>
      </c>
      <c r="AX144">
        <f t="shared" si="145"/>
        <v>13344155352.535156</v>
      </c>
      <c r="AY144" s="4">
        <f t="shared" si="146"/>
        <v>5.1506721396559915E-2</v>
      </c>
      <c r="AZ144" s="4">
        <f t="shared" si="124"/>
        <v>1.1161091279734113E-4</v>
      </c>
      <c r="BA144" s="5">
        <v>0</v>
      </c>
      <c r="BB144" s="4">
        <f t="shared" si="125"/>
        <v>0</v>
      </c>
      <c r="BC144" s="4">
        <f t="shared" si="147"/>
        <v>13344155352.535156</v>
      </c>
      <c r="BD144" s="4">
        <f t="shared" si="148"/>
        <v>72585701.438942313</v>
      </c>
      <c r="BE144" s="4">
        <f t="shared" si="149"/>
        <v>72585701.438942313</v>
      </c>
      <c r="BF144" s="4">
        <f t="shared" si="150"/>
        <v>0</v>
      </c>
      <c r="BG144" s="4">
        <f>SUM($BB$48:BB144)</f>
        <v>12884463590.918751</v>
      </c>
      <c r="BH144" s="14">
        <f>SUM($BC$48:BC144)</f>
        <v>3708354374954.209</v>
      </c>
      <c r="BI144" s="4">
        <f t="shared" si="151"/>
        <v>3721238838545.1279</v>
      </c>
      <c r="BJ144" s="4">
        <f t="shared" si="152"/>
        <v>20241725623.069668</v>
      </c>
      <c r="BK144" s="4">
        <f t="shared" si="153"/>
        <v>70085202.300471887</v>
      </c>
      <c r="BL144" s="4">
        <f t="shared" si="154"/>
        <v>20171640420.769196</v>
      </c>
      <c r="BM144" s="27">
        <f t="shared" si="126"/>
        <v>17.497779461340365</v>
      </c>
      <c r="BN144">
        <f t="shared" si="127"/>
        <v>0.27330514044132032</v>
      </c>
      <c r="BO144">
        <f t="shared" si="155"/>
        <v>1.5619418512226728E-2</v>
      </c>
      <c r="BQ144" s="5">
        <f t="shared" si="156"/>
        <v>-1547.3342775607523</v>
      </c>
      <c r="BR144" s="5">
        <f t="shared" si="157"/>
        <v>-9867.62824527472</v>
      </c>
      <c r="BS144" s="5">
        <f t="shared" si="128"/>
        <v>-3058.1096366275538</v>
      </c>
      <c r="BU144" s="27">
        <f t="shared" si="158"/>
        <v>0.73247008016915571</v>
      </c>
      <c r="BV144" s="27">
        <f t="shared" si="159"/>
        <v>1.1470742246243459E-2</v>
      </c>
      <c r="BW144" s="27">
        <f t="shared" si="129"/>
        <v>0.7324700801691556</v>
      </c>
      <c r="BX144" s="27">
        <f t="shared" si="130"/>
        <v>1.147074224624346E-2</v>
      </c>
      <c r="BY144" s="27">
        <f t="shared" si="160"/>
        <v>1.5619418512226728E-2</v>
      </c>
      <c r="BZ144" s="27">
        <f t="shared" si="161"/>
        <v>0.99738591315597092</v>
      </c>
    </row>
    <row r="145" spans="6:78">
      <c r="F145">
        <f t="shared" si="131"/>
        <v>24250000</v>
      </c>
      <c r="G145">
        <f t="shared" si="162"/>
        <v>1.0000000000000002</v>
      </c>
      <c r="H145">
        <f t="shared" si="163"/>
        <v>0</v>
      </c>
      <c r="I145">
        <f t="shared" si="164"/>
        <v>4.7143143996902228E+19</v>
      </c>
      <c r="J145">
        <f t="shared" si="165"/>
        <v>2.1193285600309779E+20</v>
      </c>
      <c r="K145">
        <f t="shared" si="166"/>
        <v>2.59076E+20</v>
      </c>
      <c r="L145">
        <f t="shared" si="167"/>
        <v>6043992820115670</v>
      </c>
      <c r="M145">
        <f t="shared" si="168"/>
        <v>112999.9999999998</v>
      </c>
      <c r="N145">
        <f t="shared" si="169"/>
        <v>112.9999999999998</v>
      </c>
      <c r="O145">
        <f t="shared" si="170"/>
        <v>149700.0000000002</v>
      </c>
      <c r="P145">
        <f t="shared" si="171"/>
        <v>149.70000000000022</v>
      </c>
      <c r="Q145">
        <f t="shared" si="172"/>
        <v>0.14034375000000018</v>
      </c>
      <c r="R145">
        <f t="shared" si="173"/>
        <v>2004.491</v>
      </c>
      <c r="S145">
        <f t="shared" si="174"/>
        <v>2.6632151440191052</v>
      </c>
      <c r="T145">
        <f t="shared" si="175"/>
        <v>460.48463537865575</v>
      </c>
      <c r="V145">
        <f t="shared" si="176"/>
        <v>112568506329668.94</v>
      </c>
      <c r="W145">
        <f t="shared" si="134"/>
        <v>0</v>
      </c>
      <c r="X145">
        <f t="shared" si="177"/>
        <v>5060537550066.0654</v>
      </c>
      <c r="Y145">
        <f t="shared" si="135"/>
        <v>0</v>
      </c>
      <c r="Z145">
        <f t="shared" si="136"/>
        <v>117629043879735</v>
      </c>
      <c r="AA145">
        <f t="shared" si="117"/>
        <v>2387.8022716742398</v>
      </c>
      <c r="AB145">
        <f t="shared" si="118"/>
        <v>23.878022716742404</v>
      </c>
      <c r="AC145">
        <f t="shared" si="137"/>
        <v>454.03296283613685</v>
      </c>
      <c r="AD145">
        <f t="shared" si="138"/>
        <v>99.999999999999972</v>
      </c>
      <c r="AF145" s="9">
        <f t="shared" si="132"/>
        <v>6186052472698.709</v>
      </c>
      <c r="AG145">
        <f t="shared" si="139"/>
        <v>23.877365995687402</v>
      </c>
      <c r="AH145">
        <f t="shared" si="140"/>
        <v>0</v>
      </c>
      <c r="AI145">
        <v>77</v>
      </c>
      <c r="AJ145">
        <f t="shared" si="141"/>
        <v>5.1740327120740712E-2</v>
      </c>
      <c r="AK145">
        <v>0</v>
      </c>
      <c r="AL145" s="15">
        <f t="shared" si="119"/>
        <v>0</v>
      </c>
      <c r="AM145" s="13">
        <f t="shared" si="142"/>
        <v>5062806625627.3662</v>
      </c>
      <c r="AN145" s="15">
        <f>SUM($AL$48:AL145)</f>
        <v>1123245847071.3408</v>
      </c>
      <c r="AO145" s="4">
        <f t="shared" si="120"/>
        <v>6186052472698.707</v>
      </c>
      <c r="AP145">
        <f t="shared" si="121"/>
        <v>23.88872929430708</v>
      </c>
      <c r="AQ145" s="15">
        <f t="shared" si="122"/>
        <v>23.82628208133826</v>
      </c>
      <c r="AR145">
        <f t="shared" si="143"/>
        <v>0.99738591315597092</v>
      </c>
      <c r="AT145">
        <f t="shared" si="133"/>
        <v>3620636346461.646</v>
      </c>
      <c r="AU145" s="4"/>
      <c r="AV145">
        <f t="shared" si="123"/>
        <v>3734325690534.3701</v>
      </c>
      <c r="AW145" s="5">
        <f t="shared" si="144"/>
        <v>14.414016313878438</v>
      </c>
      <c r="AX145">
        <f t="shared" si="145"/>
        <v>13086851989.242188</v>
      </c>
      <c r="AY145" s="4">
        <f t="shared" si="146"/>
        <v>5.0513563545994955E-2</v>
      </c>
      <c r="AZ145" s="4">
        <f t="shared" si="124"/>
        <v>1.0945881980349734E-4</v>
      </c>
      <c r="BA145" s="5">
        <v>0</v>
      </c>
      <c r="BB145" s="4">
        <f t="shared" si="125"/>
        <v>0</v>
      </c>
      <c r="BC145" s="4">
        <f t="shared" si="147"/>
        <v>13086851989.242188</v>
      </c>
      <c r="BD145" s="4">
        <f t="shared" si="148"/>
        <v>71186096.547226861</v>
      </c>
      <c r="BE145" s="4">
        <f t="shared" si="149"/>
        <v>71186096.547226861</v>
      </c>
      <c r="BF145" s="4">
        <f t="shared" si="150"/>
        <v>0</v>
      </c>
      <c r="BG145" s="4">
        <f>SUM($BB$48:BB145)</f>
        <v>12884463590.918751</v>
      </c>
      <c r="BH145" s="14">
        <f>SUM($BC$48:BC145)</f>
        <v>3721441226943.4512</v>
      </c>
      <c r="BI145" s="4">
        <f t="shared" si="151"/>
        <v>3734325690534.3701</v>
      </c>
      <c r="BJ145" s="4">
        <f t="shared" si="152"/>
        <v>20312911719.616894</v>
      </c>
      <c r="BK145" s="4">
        <f t="shared" si="153"/>
        <v>70085202.300471887</v>
      </c>
      <c r="BL145" s="4">
        <f t="shared" si="154"/>
        <v>20242826517.316422</v>
      </c>
      <c r="BM145" s="27">
        <f t="shared" si="126"/>
        <v>17.559529452521772</v>
      </c>
      <c r="BN145">
        <f t="shared" si="127"/>
        <v>0.27330514044132032</v>
      </c>
      <c r="BO145">
        <f t="shared" si="155"/>
        <v>1.5564491131741017E-2</v>
      </c>
      <c r="BQ145" s="5">
        <f t="shared" si="156"/>
        <v>-1517.5046620387834</v>
      </c>
      <c r="BR145" s="5">
        <f t="shared" si="157"/>
        <v>-9867.62824527472</v>
      </c>
      <c r="BS145" s="5">
        <f t="shared" si="128"/>
        <v>-3033.6963980119635</v>
      </c>
      <c r="BU145" s="27">
        <f t="shared" si="158"/>
        <v>0.73505498078988996</v>
      </c>
      <c r="BV145" s="27">
        <f t="shared" si="159"/>
        <v>1.1470742246243459E-2</v>
      </c>
      <c r="BW145" s="27">
        <f t="shared" si="129"/>
        <v>0.73505498078988996</v>
      </c>
      <c r="BX145" s="27">
        <f t="shared" si="130"/>
        <v>1.147074224624346E-2</v>
      </c>
      <c r="BY145" s="27">
        <f t="shared" si="160"/>
        <v>1.5564491131741017E-2</v>
      </c>
      <c r="BZ145" s="27">
        <f t="shared" si="161"/>
        <v>0.99738591315597092</v>
      </c>
    </row>
    <row r="146" spans="6:78">
      <c r="F146">
        <f t="shared" si="131"/>
        <v>24500000</v>
      </c>
      <c r="G146">
        <f t="shared" si="162"/>
        <v>1.0000000000000002</v>
      </c>
      <c r="H146">
        <f t="shared" si="163"/>
        <v>0</v>
      </c>
      <c r="I146">
        <f t="shared" si="164"/>
        <v>4.7143143996902228E+19</v>
      </c>
      <c r="J146">
        <f t="shared" si="165"/>
        <v>2.1193285600309779E+20</v>
      </c>
      <c r="K146">
        <f t="shared" si="166"/>
        <v>2.59076E+20</v>
      </c>
      <c r="L146">
        <f t="shared" si="167"/>
        <v>6043992820115670</v>
      </c>
      <c r="M146">
        <f t="shared" si="168"/>
        <v>112999.9999999998</v>
      </c>
      <c r="N146">
        <f t="shared" si="169"/>
        <v>112.9999999999998</v>
      </c>
      <c r="O146">
        <f t="shared" si="170"/>
        <v>149700.0000000002</v>
      </c>
      <c r="P146">
        <f t="shared" si="171"/>
        <v>149.70000000000022</v>
      </c>
      <c r="Q146">
        <f t="shared" si="172"/>
        <v>0.14034375000000018</v>
      </c>
      <c r="R146">
        <f t="shared" si="173"/>
        <v>2004.491</v>
      </c>
      <c r="S146">
        <f t="shared" si="174"/>
        <v>2.6632151440191052</v>
      </c>
      <c r="T146">
        <f t="shared" si="175"/>
        <v>460.48463537865575</v>
      </c>
      <c r="V146">
        <f t="shared" si="176"/>
        <v>112568506329668.94</v>
      </c>
      <c r="W146">
        <f t="shared" si="134"/>
        <v>0</v>
      </c>
      <c r="X146">
        <f t="shared" si="177"/>
        <v>5060537550066.0654</v>
      </c>
      <c r="Y146">
        <f t="shared" si="135"/>
        <v>0</v>
      </c>
      <c r="Z146">
        <f t="shared" si="136"/>
        <v>117629043879735</v>
      </c>
      <c r="AA146">
        <f t="shared" si="117"/>
        <v>2387.8022716742398</v>
      </c>
      <c r="AB146">
        <f t="shared" si="118"/>
        <v>23.878022716742404</v>
      </c>
      <c r="AC146">
        <f t="shared" si="137"/>
        <v>454.03296283613685</v>
      </c>
      <c r="AD146">
        <f t="shared" si="138"/>
        <v>99.999999999999972</v>
      </c>
      <c r="AF146" s="9">
        <f t="shared" si="132"/>
        <v>6186052472698.709</v>
      </c>
      <c r="AG146">
        <f t="shared" si="139"/>
        <v>23.877365995687402</v>
      </c>
      <c r="AH146">
        <f t="shared" si="140"/>
        <v>0</v>
      </c>
      <c r="AI146">
        <v>78</v>
      </c>
      <c r="AJ146">
        <f t="shared" si="141"/>
        <v>5.1740327120740712E-2</v>
      </c>
      <c r="AK146">
        <v>0</v>
      </c>
      <c r="AL146" s="15">
        <f t="shared" si="119"/>
        <v>0</v>
      </c>
      <c r="AM146" s="13">
        <f t="shared" si="142"/>
        <v>5062806625627.3662</v>
      </c>
      <c r="AN146" s="15">
        <f>SUM($AL$48:AL146)</f>
        <v>1123245847071.3408</v>
      </c>
      <c r="AO146" s="4">
        <f t="shared" si="120"/>
        <v>6186052472698.707</v>
      </c>
      <c r="AP146">
        <f t="shared" si="121"/>
        <v>23.88872929430708</v>
      </c>
      <c r="AQ146" s="15">
        <f t="shared" si="122"/>
        <v>23.82628208133826</v>
      </c>
      <c r="AR146">
        <f t="shared" si="143"/>
        <v>0.99738591315597092</v>
      </c>
      <c r="AT146">
        <f t="shared" si="133"/>
        <v>3550822867481.9917</v>
      </c>
      <c r="AU146" s="4"/>
      <c r="AV146">
        <f t="shared" si="123"/>
        <v>3747160200509.9893</v>
      </c>
      <c r="AW146" s="5">
        <f t="shared" si="144"/>
        <v>14.463555869744745</v>
      </c>
      <c r="AX146">
        <f t="shared" si="145"/>
        <v>12834509975.619141</v>
      </c>
      <c r="AY146" s="4">
        <f t="shared" si="146"/>
        <v>4.9539555866306186E-2</v>
      </c>
      <c r="AZ146" s="4">
        <f t="shared" si="124"/>
        <v>1.0734822368605655E-4</v>
      </c>
      <c r="BA146" s="5">
        <v>0</v>
      </c>
      <c r="BB146" s="4">
        <f t="shared" si="125"/>
        <v>0</v>
      </c>
      <c r="BC146" s="4">
        <f t="shared" si="147"/>
        <v>12834509975.619141</v>
      </c>
      <c r="BD146" s="4">
        <f t="shared" si="148"/>
        <v>69813478.979651541</v>
      </c>
      <c r="BE146" s="4">
        <f t="shared" si="149"/>
        <v>69813478.979651541</v>
      </c>
      <c r="BF146" s="4">
        <f t="shared" si="150"/>
        <v>0</v>
      </c>
      <c r="BG146" s="4">
        <f>SUM($BB$48:BB146)</f>
        <v>12884463590.918751</v>
      </c>
      <c r="BH146" s="14">
        <f>SUM($BC$48:BC146)</f>
        <v>3734275736919.0703</v>
      </c>
      <c r="BI146" s="4">
        <f t="shared" si="151"/>
        <v>3747160200509.9893</v>
      </c>
      <c r="BJ146" s="4">
        <f t="shared" si="152"/>
        <v>20382725198.596546</v>
      </c>
      <c r="BK146" s="4">
        <f t="shared" si="153"/>
        <v>70085202.300471887</v>
      </c>
      <c r="BL146" s="4">
        <f t="shared" si="154"/>
        <v>20312639996.296074</v>
      </c>
      <c r="BM146" s="27">
        <f t="shared" si="126"/>
        <v>17.620088774080823</v>
      </c>
      <c r="BN146">
        <f t="shared" si="127"/>
        <v>0.27330514044132032</v>
      </c>
      <c r="BO146">
        <f t="shared" si="155"/>
        <v>1.5510996791534478E-2</v>
      </c>
      <c r="BQ146" s="5">
        <f t="shared" si="156"/>
        <v>-1488.2502242029793</v>
      </c>
      <c r="BR146" s="5">
        <f t="shared" si="157"/>
        <v>-9867.62824527472</v>
      </c>
      <c r="BS146" s="5">
        <f t="shared" si="128"/>
        <v>-3009.7538979510987</v>
      </c>
      <c r="BU146" s="27">
        <f t="shared" si="158"/>
        <v>0.73759003909345089</v>
      </c>
      <c r="BV146" s="27">
        <f t="shared" si="159"/>
        <v>1.1470742246243459E-2</v>
      </c>
      <c r="BW146" s="27">
        <f t="shared" si="129"/>
        <v>0.73759003909345067</v>
      </c>
      <c r="BX146" s="27">
        <f t="shared" si="130"/>
        <v>1.147074224624346E-2</v>
      </c>
      <c r="BY146" s="27">
        <f t="shared" si="160"/>
        <v>1.5510996791534478E-2</v>
      </c>
      <c r="BZ146" s="27">
        <f t="shared" si="161"/>
        <v>0.99738591315597092</v>
      </c>
    </row>
    <row r="147" spans="6:78">
      <c r="F147">
        <f t="shared" si="131"/>
        <v>24750000</v>
      </c>
      <c r="G147">
        <f t="shared" si="162"/>
        <v>1.0000000000000002</v>
      </c>
      <c r="H147">
        <f t="shared" si="163"/>
        <v>0</v>
      </c>
      <c r="I147">
        <f t="shared" si="164"/>
        <v>4.7143143996902228E+19</v>
      </c>
      <c r="J147">
        <f t="shared" si="165"/>
        <v>2.1193285600309779E+20</v>
      </c>
      <c r="K147">
        <f t="shared" si="166"/>
        <v>2.59076E+20</v>
      </c>
      <c r="L147">
        <f t="shared" si="167"/>
        <v>6043992820115670</v>
      </c>
      <c r="M147">
        <f t="shared" si="168"/>
        <v>112999.9999999998</v>
      </c>
      <c r="N147">
        <f t="shared" si="169"/>
        <v>112.9999999999998</v>
      </c>
      <c r="O147">
        <f t="shared" si="170"/>
        <v>149700.0000000002</v>
      </c>
      <c r="P147">
        <f t="shared" si="171"/>
        <v>149.70000000000022</v>
      </c>
      <c r="Q147">
        <f t="shared" si="172"/>
        <v>0.14034375000000018</v>
      </c>
      <c r="R147">
        <f t="shared" si="173"/>
        <v>2004.491</v>
      </c>
      <c r="S147">
        <f t="shared" si="174"/>
        <v>2.6632151440191052</v>
      </c>
      <c r="T147">
        <f t="shared" si="175"/>
        <v>460.48463537865575</v>
      </c>
      <c r="V147">
        <f t="shared" si="176"/>
        <v>112568506329668.94</v>
      </c>
      <c r="W147">
        <f t="shared" si="134"/>
        <v>0</v>
      </c>
      <c r="X147">
        <f t="shared" si="177"/>
        <v>5060537550066.0654</v>
      </c>
      <c r="Y147">
        <f t="shared" si="135"/>
        <v>0</v>
      </c>
      <c r="Z147">
        <f t="shared" si="136"/>
        <v>117629043879735</v>
      </c>
      <c r="AA147">
        <f t="shared" si="117"/>
        <v>2387.8022716742398</v>
      </c>
      <c r="AB147">
        <f t="shared" si="118"/>
        <v>23.878022716742404</v>
      </c>
      <c r="AC147">
        <f t="shared" si="137"/>
        <v>454.03296283613685</v>
      </c>
      <c r="AD147">
        <f t="shared" si="138"/>
        <v>99.999999999999972</v>
      </c>
      <c r="AF147" s="9">
        <f t="shared" si="132"/>
        <v>6186052472698.709</v>
      </c>
      <c r="AG147">
        <f t="shared" si="139"/>
        <v>23.877365995687402</v>
      </c>
      <c r="AH147">
        <f t="shared" si="140"/>
        <v>0</v>
      </c>
      <c r="AI147">
        <v>79</v>
      </c>
      <c r="AJ147">
        <f t="shared" si="141"/>
        <v>5.1740327120740712E-2</v>
      </c>
      <c r="AK147">
        <v>0</v>
      </c>
      <c r="AL147" s="15">
        <f t="shared" si="119"/>
        <v>0</v>
      </c>
      <c r="AM147" s="13">
        <f t="shared" si="142"/>
        <v>5062806625627.3662</v>
      </c>
      <c r="AN147" s="15">
        <f>SUM($AL$48:AL147)</f>
        <v>1123245847071.3408</v>
      </c>
      <c r="AO147" s="4">
        <f t="shared" si="120"/>
        <v>6186052472698.707</v>
      </c>
      <c r="AP147">
        <f t="shared" si="121"/>
        <v>23.88872929430708</v>
      </c>
      <c r="AQ147" s="15">
        <f t="shared" si="122"/>
        <v>23.82628208133826</v>
      </c>
      <c r="AR147">
        <f t="shared" si="143"/>
        <v>0.99738591315597092</v>
      </c>
      <c r="AT147">
        <f t="shared" si="133"/>
        <v>3482355539118.1006</v>
      </c>
      <c r="AU147" s="4"/>
      <c r="AV147">
        <f t="shared" si="123"/>
        <v>3759747234156.4067</v>
      </c>
      <c r="AW147" s="5">
        <f t="shared" si="144"/>
        <v>14.512140198846696</v>
      </c>
      <c r="AX147">
        <f t="shared" si="145"/>
        <v>12587033646.41748</v>
      </c>
      <c r="AY147" s="4">
        <f t="shared" si="146"/>
        <v>4.8584329101952636E-2</v>
      </c>
      <c r="AZ147" s="4">
        <f t="shared" si="124"/>
        <v>1.0527832429803084E-4</v>
      </c>
      <c r="BA147" s="5">
        <v>0</v>
      </c>
      <c r="BB147" s="4">
        <f t="shared" si="125"/>
        <v>0</v>
      </c>
      <c r="BC147" s="4">
        <f t="shared" si="147"/>
        <v>12587033646.41748</v>
      </c>
      <c r="BD147" s="4">
        <f t="shared" si="148"/>
        <v>68467328.363889694</v>
      </c>
      <c r="BE147" s="4">
        <f t="shared" si="149"/>
        <v>68467328.363889694</v>
      </c>
      <c r="BF147" s="4">
        <f t="shared" si="150"/>
        <v>0</v>
      </c>
      <c r="BG147" s="4">
        <f>SUM($BB$48:BB147)</f>
        <v>12884463590.918751</v>
      </c>
      <c r="BH147" s="14">
        <f>SUM($BC$48:BC147)</f>
        <v>3746862770565.4878</v>
      </c>
      <c r="BI147" s="4">
        <f t="shared" si="151"/>
        <v>3759747234156.4067</v>
      </c>
      <c r="BJ147" s="4">
        <f t="shared" si="152"/>
        <v>20451192526.960438</v>
      </c>
      <c r="BK147" s="4">
        <f t="shared" si="153"/>
        <v>70085202.300471887</v>
      </c>
      <c r="BL147" s="4">
        <f t="shared" si="154"/>
        <v>20381107324.659966</v>
      </c>
      <c r="BM147" s="27">
        <f t="shared" si="126"/>
        <v>17.679480384630502</v>
      </c>
      <c r="BN147">
        <f t="shared" si="127"/>
        <v>0.27330514044132032</v>
      </c>
      <c r="BO147">
        <f t="shared" si="155"/>
        <v>1.5458889882245391E-2</v>
      </c>
      <c r="BQ147" s="5">
        <f t="shared" si="156"/>
        <v>-1459.559873418591</v>
      </c>
      <c r="BR147" s="5">
        <f t="shared" si="157"/>
        <v>-9867.62824527472</v>
      </c>
      <c r="BS147" s="5">
        <f t="shared" si="128"/>
        <v>-2986.2730596161778</v>
      </c>
      <c r="BU147" s="27">
        <f t="shared" si="158"/>
        <v>0.74007621614447683</v>
      </c>
      <c r="BV147" s="27">
        <f t="shared" si="159"/>
        <v>1.1470742246243459E-2</v>
      </c>
      <c r="BW147" s="27">
        <f t="shared" si="129"/>
        <v>0.74007621614447683</v>
      </c>
      <c r="BX147" s="27">
        <f t="shared" si="130"/>
        <v>1.147074224624346E-2</v>
      </c>
      <c r="BY147" s="27">
        <f t="shared" si="160"/>
        <v>1.5458889882245391E-2</v>
      </c>
      <c r="BZ147" s="27">
        <f t="shared" si="161"/>
        <v>0.99738591315597092</v>
      </c>
    </row>
    <row r="148" spans="6:78">
      <c r="F148">
        <f t="shared" si="131"/>
        <v>25000000</v>
      </c>
      <c r="G148">
        <f t="shared" si="162"/>
        <v>1.0000000000000002</v>
      </c>
      <c r="H148">
        <f t="shared" si="163"/>
        <v>0</v>
      </c>
      <c r="I148">
        <f t="shared" si="164"/>
        <v>4.7143143996902228E+19</v>
      </c>
      <c r="J148">
        <f t="shared" si="165"/>
        <v>2.1193285600309779E+20</v>
      </c>
      <c r="K148">
        <f t="shared" si="166"/>
        <v>2.59076E+20</v>
      </c>
      <c r="L148">
        <f t="shared" si="167"/>
        <v>6043992820115670</v>
      </c>
      <c r="M148">
        <f t="shared" si="168"/>
        <v>112999.9999999998</v>
      </c>
      <c r="N148">
        <f t="shared" si="169"/>
        <v>112.9999999999998</v>
      </c>
      <c r="O148">
        <f t="shared" si="170"/>
        <v>149700.0000000002</v>
      </c>
      <c r="P148">
        <f t="shared" si="171"/>
        <v>149.70000000000022</v>
      </c>
      <c r="Q148">
        <f t="shared" si="172"/>
        <v>0.14034375000000018</v>
      </c>
      <c r="R148">
        <f t="shared" si="173"/>
        <v>2004.491</v>
      </c>
      <c r="S148">
        <f t="shared" si="174"/>
        <v>2.6632151440191052</v>
      </c>
      <c r="T148">
        <f t="shared" si="175"/>
        <v>460.48463537865575</v>
      </c>
      <c r="V148">
        <f t="shared" si="176"/>
        <v>112568506329668.94</v>
      </c>
      <c r="W148">
        <f t="shared" si="134"/>
        <v>0</v>
      </c>
      <c r="X148">
        <f t="shared" si="177"/>
        <v>5060537550066.0654</v>
      </c>
      <c r="Y148">
        <f t="shared" si="135"/>
        <v>0</v>
      </c>
      <c r="Z148">
        <f t="shared" si="136"/>
        <v>117629043879735</v>
      </c>
      <c r="AA148">
        <f t="shared" si="117"/>
        <v>2387.8022716742398</v>
      </c>
      <c r="AB148">
        <f t="shared" si="118"/>
        <v>23.878022716742404</v>
      </c>
      <c r="AC148">
        <f t="shared" si="137"/>
        <v>454.03296283613685</v>
      </c>
      <c r="AD148">
        <f t="shared" si="138"/>
        <v>99.999999999999972</v>
      </c>
      <c r="AF148" s="9">
        <f t="shared" si="132"/>
        <v>6186052472698.709</v>
      </c>
      <c r="AG148">
        <f t="shared" si="139"/>
        <v>23.877365995687402</v>
      </c>
      <c r="AH148">
        <f t="shared" si="140"/>
        <v>0</v>
      </c>
      <c r="AI148">
        <v>80</v>
      </c>
      <c r="AJ148">
        <f t="shared" si="141"/>
        <v>5.1740327120740712E-2</v>
      </c>
      <c r="AK148">
        <v>0</v>
      </c>
      <c r="AL148" s="15">
        <f t="shared" si="119"/>
        <v>0</v>
      </c>
      <c r="AM148" s="13">
        <f t="shared" si="142"/>
        <v>5062806625627.3662</v>
      </c>
      <c r="AN148" s="15">
        <f>SUM($AL$48:AL148)</f>
        <v>1123245847071.3408</v>
      </c>
      <c r="AO148" s="4">
        <f t="shared" si="120"/>
        <v>6186052472698.707</v>
      </c>
      <c r="AP148">
        <f t="shared" si="121"/>
        <v>23.88872929430708</v>
      </c>
      <c r="AQ148" s="15">
        <f t="shared" si="122"/>
        <v>23.82628208133826</v>
      </c>
      <c r="AR148">
        <f t="shared" si="143"/>
        <v>0.99738591315597092</v>
      </c>
      <c r="AT148">
        <f t="shared" si="133"/>
        <v>3415208404756.6245</v>
      </c>
      <c r="AU148" s="4"/>
      <c r="AV148">
        <f t="shared" si="123"/>
        <v>3772091563337.4209</v>
      </c>
      <c r="AW148" s="5">
        <f t="shared" si="144"/>
        <v>14.559787719964106</v>
      </c>
      <c r="AX148">
        <f t="shared" si="145"/>
        <v>12344329181.01416</v>
      </c>
      <c r="AY148" s="4">
        <f t="shared" si="146"/>
        <v>4.7647521117410177E-2</v>
      </c>
      <c r="AZ148" s="4">
        <f t="shared" si="124"/>
        <v>1.0324833692093475E-4</v>
      </c>
      <c r="BA148" s="5">
        <v>0</v>
      </c>
      <c r="BB148" s="4">
        <f t="shared" si="125"/>
        <v>0</v>
      </c>
      <c r="BC148" s="4">
        <f t="shared" si="147"/>
        <v>12344329181.01416</v>
      </c>
      <c r="BD148" s="4">
        <f t="shared" si="148"/>
        <v>67147134.361478239</v>
      </c>
      <c r="BE148" s="4">
        <f t="shared" si="149"/>
        <v>67147134.361478239</v>
      </c>
      <c r="BF148" s="4">
        <f t="shared" si="150"/>
        <v>0</v>
      </c>
      <c r="BG148" s="4">
        <f>SUM($BB$48:BB148)</f>
        <v>12884463590.918751</v>
      </c>
      <c r="BH148" s="14">
        <f>SUM($BC$48:BC148)</f>
        <v>3759207099746.502</v>
      </c>
      <c r="BI148" s="4">
        <f t="shared" si="151"/>
        <v>3772091563337.4209</v>
      </c>
      <c r="BJ148" s="4">
        <f t="shared" si="152"/>
        <v>20518339661.321915</v>
      </c>
      <c r="BK148" s="4">
        <f t="shared" si="153"/>
        <v>70085202.300471887</v>
      </c>
      <c r="BL148" s="4">
        <f t="shared" si="154"/>
        <v>20448254459.021442</v>
      </c>
      <c r="BM148" s="27">
        <f t="shared" si="126"/>
        <v>17.73772680009349</v>
      </c>
      <c r="BN148">
        <f t="shared" si="127"/>
        <v>0.27330514044132032</v>
      </c>
      <c r="BO148">
        <f t="shared" si="155"/>
        <v>1.5408126617435545E-2</v>
      </c>
      <c r="BQ148" s="5">
        <f t="shared" si="156"/>
        <v>-1431.422732901606</v>
      </c>
      <c r="BR148" s="5">
        <f t="shared" si="157"/>
        <v>-9867.62824527472</v>
      </c>
      <c r="BS148" s="5">
        <f t="shared" si="128"/>
        <v>-2963.2449811987549</v>
      </c>
      <c r="BU148" s="27">
        <f t="shared" si="158"/>
        <v>0.74251445447626074</v>
      </c>
      <c r="BV148" s="27">
        <f t="shared" si="159"/>
        <v>1.1470742246243459E-2</v>
      </c>
      <c r="BW148" s="27">
        <f t="shared" si="129"/>
        <v>0.74251445447626063</v>
      </c>
      <c r="BX148" s="27">
        <f t="shared" si="130"/>
        <v>1.147074224624346E-2</v>
      </c>
      <c r="BY148" s="27">
        <f t="shared" si="160"/>
        <v>1.5408126617435545E-2</v>
      </c>
      <c r="BZ148" s="27">
        <f t="shared" si="161"/>
        <v>0.99738591315597092</v>
      </c>
    </row>
    <row r="149" spans="6:78">
      <c r="F149">
        <f t="shared" si="131"/>
        <v>25250000</v>
      </c>
      <c r="G149">
        <f t="shared" si="162"/>
        <v>1.0000000000000002</v>
      </c>
      <c r="H149">
        <f t="shared" si="163"/>
        <v>0</v>
      </c>
      <c r="I149">
        <f t="shared" si="164"/>
        <v>4.7143143996902228E+19</v>
      </c>
      <c r="J149">
        <f t="shared" si="165"/>
        <v>2.1193285600309779E+20</v>
      </c>
      <c r="K149">
        <f t="shared" si="166"/>
        <v>2.59076E+20</v>
      </c>
      <c r="L149">
        <f t="shared" si="167"/>
        <v>6043992820115670</v>
      </c>
      <c r="M149">
        <f t="shared" si="168"/>
        <v>112999.9999999998</v>
      </c>
      <c r="N149">
        <f t="shared" si="169"/>
        <v>112.9999999999998</v>
      </c>
      <c r="O149">
        <f t="shared" si="170"/>
        <v>149700.0000000002</v>
      </c>
      <c r="P149">
        <f t="shared" si="171"/>
        <v>149.70000000000022</v>
      </c>
      <c r="Q149">
        <f t="shared" si="172"/>
        <v>0.14034375000000018</v>
      </c>
      <c r="R149">
        <f t="shared" si="173"/>
        <v>2004.491</v>
      </c>
      <c r="S149">
        <f t="shared" si="174"/>
        <v>2.6632151440191052</v>
      </c>
      <c r="T149">
        <f t="shared" si="175"/>
        <v>460.48463537865575</v>
      </c>
      <c r="V149">
        <f t="shared" si="176"/>
        <v>112568506329668.94</v>
      </c>
      <c r="W149">
        <f t="shared" si="134"/>
        <v>0</v>
      </c>
      <c r="X149">
        <f t="shared" si="177"/>
        <v>5060537550066.0654</v>
      </c>
      <c r="Y149">
        <f t="shared" si="135"/>
        <v>0</v>
      </c>
      <c r="Z149">
        <f t="shared" si="136"/>
        <v>117629043879735</v>
      </c>
      <c r="AA149">
        <f t="shared" si="117"/>
        <v>2387.8022716742398</v>
      </c>
      <c r="AB149">
        <f t="shared" si="118"/>
        <v>23.878022716742404</v>
      </c>
      <c r="AC149">
        <f t="shared" si="137"/>
        <v>454.03296283613685</v>
      </c>
      <c r="AD149">
        <f t="shared" si="138"/>
        <v>99.999999999999972</v>
      </c>
      <c r="AF149" s="9">
        <f t="shared" si="132"/>
        <v>6186052472698.709</v>
      </c>
      <c r="AG149">
        <f t="shared" si="139"/>
        <v>23.877365995687402</v>
      </c>
      <c r="AH149">
        <f t="shared" si="140"/>
        <v>0</v>
      </c>
      <c r="AI149">
        <v>81</v>
      </c>
      <c r="AJ149">
        <f t="shared" si="141"/>
        <v>5.1740327120740712E-2</v>
      </c>
      <c r="AK149">
        <v>0</v>
      </c>
      <c r="AL149" s="15">
        <f t="shared" si="119"/>
        <v>0</v>
      </c>
      <c r="AM149" s="13">
        <f t="shared" si="142"/>
        <v>5062806625627.3662</v>
      </c>
      <c r="AN149" s="15">
        <f>SUM($AL$48:AL149)</f>
        <v>1123245847071.3408</v>
      </c>
      <c r="AO149" s="4">
        <f t="shared" si="120"/>
        <v>6186052472698.707</v>
      </c>
      <c r="AP149">
        <f t="shared" si="121"/>
        <v>23.88872929430708</v>
      </c>
      <c r="AQ149" s="15">
        <f t="shared" si="122"/>
        <v>23.82628208133826</v>
      </c>
      <c r="AR149">
        <f t="shared" si="143"/>
        <v>0.99738591315597092</v>
      </c>
      <c r="AT149">
        <f t="shared" si="133"/>
        <v>3349356008282.2798</v>
      </c>
      <c r="AU149" s="4"/>
      <c r="AV149">
        <f t="shared" si="123"/>
        <v>3784197867905.2642</v>
      </c>
      <c r="AW149" s="5">
        <f t="shared" si="144"/>
        <v>14.606516496723989</v>
      </c>
      <c r="AX149">
        <f t="shared" si="145"/>
        <v>12106304567.843262</v>
      </c>
      <c r="AY149" s="4">
        <f t="shared" si="146"/>
        <v>4.6728776759882275E-2</v>
      </c>
      <c r="AZ149" s="4">
        <f t="shared" si="124"/>
        <v>1.0125749196729062E-4</v>
      </c>
      <c r="BA149" s="5">
        <v>0</v>
      </c>
      <c r="BB149" s="4">
        <f t="shared" si="125"/>
        <v>0</v>
      </c>
      <c r="BC149" s="4">
        <f t="shared" si="147"/>
        <v>12106304567.843262</v>
      </c>
      <c r="BD149" s="4">
        <f t="shared" si="148"/>
        <v>65852396.47434324</v>
      </c>
      <c r="BE149" s="4">
        <f t="shared" si="149"/>
        <v>65852396.47434324</v>
      </c>
      <c r="BF149" s="4">
        <f t="shared" si="150"/>
        <v>0</v>
      </c>
      <c r="BG149" s="4">
        <f>SUM($BB$48:BB149)</f>
        <v>12884463590.918751</v>
      </c>
      <c r="BH149" s="14">
        <f>SUM($BC$48:BC149)</f>
        <v>3771313404314.3452</v>
      </c>
      <c r="BI149" s="4">
        <f t="shared" si="151"/>
        <v>3784197867905.2642</v>
      </c>
      <c r="BJ149" s="4">
        <f t="shared" si="152"/>
        <v>20584192057.796257</v>
      </c>
      <c r="BK149" s="4">
        <f t="shared" si="153"/>
        <v>70085202.300471887</v>
      </c>
      <c r="BL149" s="4">
        <f t="shared" si="154"/>
        <v>20514106855.495785</v>
      </c>
      <c r="BM149" s="27">
        <f t="shared" si="126"/>
        <v>17.794850102238136</v>
      </c>
      <c r="BN149">
        <f t="shared" si="127"/>
        <v>0.27330514044132032</v>
      </c>
      <c r="BO149">
        <f t="shared" si="155"/>
        <v>1.5358664943569574E-2</v>
      </c>
      <c r="BQ149" s="5">
        <f t="shared" si="156"/>
        <v>-1403.8281355952797</v>
      </c>
      <c r="BR149" s="5">
        <f t="shared" si="157"/>
        <v>-9867.62824527472</v>
      </c>
      <c r="BS149" s="5">
        <f t="shared" si="128"/>
        <v>-2940.6609325359655</v>
      </c>
      <c r="BU149" s="27">
        <f t="shared" si="158"/>
        <v>0.74490567844807154</v>
      </c>
      <c r="BV149" s="27">
        <f t="shared" si="159"/>
        <v>1.1470742246243459E-2</v>
      </c>
      <c r="BW149" s="27">
        <f t="shared" si="129"/>
        <v>0.74490567844807154</v>
      </c>
      <c r="BX149" s="27">
        <f t="shared" si="130"/>
        <v>1.147074224624346E-2</v>
      </c>
      <c r="BY149" s="27">
        <f t="shared" si="160"/>
        <v>1.5358664943569574E-2</v>
      </c>
      <c r="BZ149" s="27">
        <f t="shared" si="161"/>
        <v>0.99738591315597092</v>
      </c>
    </row>
    <row r="150" spans="6:78">
      <c r="F150">
        <f t="shared" si="131"/>
        <v>25500000</v>
      </c>
      <c r="G150">
        <f t="shared" si="162"/>
        <v>1.0000000000000002</v>
      </c>
      <c r="H150">
        <f t="shared" si="163"/>
        <v>0</v>
      </c>
      <c r="I150">
        <f t="shared" si="164"/>
        <v>4.7143143996902228E+19</v>
      </c>
      <c r="J150">
        <f t="shared" si="165"/>
        <v>2.1193285600309779E+20</v>
      </c>
      <c r="K150">
        <f t="shared" si="166"/>
        <v>2.59076E+20</v>
      </c>
      <c r="L150">
        <f t="shared" si="167"/>
        <v>6043992820115670</v>
      </c>
      <c r="M150">
        <f t="shared" si="168"/>
        <v>112999.9999999998</v>
      </c>
      <c r="N150">
        <f t="shared" si="169"/>
        <v>112.9999999999998</v>
      </c>
      <c r="O150">
        <f t="shared" si="170"/>
        <v>149700.0000000002</v>
      </c>
      <c r="P150">
        <f t="shared" si="171"/>
        <v>149.70000000000022</v>
      </c>
      <c r="Q150">
        <f t="shared" si="172"/>
        <v>0.14034375000000018</v>
      </c>
      <c r="R150">
        <f t="shared" si="173"/>
        <v>2004.491</v>
      </c>
      <c r="S150">
        <f t="shared" si="174"/>
        <v>2.6632151440191052</v>
      </c>
      <c r="T150">
        <f t="shared" si="175"/>
        <v>460.48463537865575</v>
      </c>
      <c r="V150">
        <f t="shared" si="176"/>
        <v>112568506329668.94</v>
      </c>
      <c r="W150">
        <f t="shared" si="134"/>
        <v>0</v>
      </c>
      <c r="X150">
        <f t="shared" si="177"/>
        <v>5060537550066.0654</v>
      </c>
      <c r="Y150">
        <f t="shared" si="135"/>
        <v>0</v>
      </c>
      <c r="Z150">
        <f t="shared" si="136"/>
        <v>117629043879735</v>
      </c>
      <c r="AA150">
        <f t="shared" si="117"/>
        <v>2387.8022716742398</v>
      </c>
      <c r="AB150">
        <f t="shared" si="118"/>
        <v>23.878022716742404</v>
      </c>
      <c r="AC150">
        <f t="shared" si="137"/>
        <v>454.03296283613685</v>
      </c>
      <c r="AD150">
        <f t="shared" si="138"/>
        <v>99.999999999999972</v>
      </c>
      <c r="AF150" s="9">
        <f t="shared" si="132"/>
        <v>6186052472698.709</v>
      </c>
      <c r="AG150">
        <f t="shared" si="139"/>
        <v>23.877365995687402</v>
      </c>
      <c r="AH150">
        <f t="shared" si="140"/>
        <v>0</v>
      </c>
      <c r="AI150">
        <v>82</v>
      </c>
      <c r="AJ150">
        <f t="shared" si="141"/>
        <v>5.1740327120740712E-2</v>
      </c>
      <c r="AK150">
        <v>0</v>
      </c>
      <c r="AL150" s="15">
        <f t="shared" si="119"/>
        <v>0</v>
      </c>
      <c r="AM150" s="13">
        <f t="shared" si="142"/>
        <v>5062806625627.3662</v>
      </c>
      <c r="AN150" s="15">
        <f>SUM($AL$48:AL150)</f>
        <v>1123245847071.3408</v>
      </c>
      <c r="AO150" s="4">
        <f t="shared" si="120"/>
        <v>6186052472698.707</v>
      </c>
      <c r="AP150">
        <f t="shared" si="121"/>
        <v>23.88872929430708</v>
      </c>
      <c r="AQ150" s="15">
        <f t="shared" si="122"/>
        <v>23.82628208133826</v>
      </c>
      <c r="AR150">
        <f t="shared" si="143"/>
        <v>0.99738591315597092</v>
      </c>
      <c r="AT150">
        <f t="shared" si="133"/>
        <v>3284773384427.1914</v>
      </c>
      <c r="AU150" s="4"/>
      <c r="AV150">
        <f t="shared" si="123"/>
        <v>3796070737474.7837</v>
      </c>
      <c r="AW150" s="5">
        <f t="shared" si="144"/>
        <v>14.65234424444867</v>
      </c>
      <c r="AX150">
        <f t="shared" si="145"/>
        <v>11872869569.519531</v>
      </c>
      <c r="AY150" s="4">
        <f t="shared" si="146"/>
        <v>4.5827747724681296E-2</v>
      </c>
      <c r="AZ150" s="4">
        <f t="shared" si="124"/>
        <v>9.9305034688920626E-5</v>
      </c>
      <c r="BA150" s="5">
        <v>0</v>
      </c>
      <c r="BB150" s="4">
        <f t="shared" si="125"/>
        <v>0</v>
      </c>
      <c r="BC150" s="4">
        <f t="shared" si="147"/>
        <v>11872869569.519531</v>
      </c>
      <c r="BD150" s="4">
        <f t="shared" si="148"/>
        <v>64582623.85508883</v>
      </c>
      <c r="BE150" s="4">
        <f t="shared" si="149"/>
        <v>64582623.85508883</v>
      </c>
      <c r="BF150" s="4">
        <f t="shared" si="150"/>
        <v>0</v>
      </c>
      <c r="BG150" s="4">
        <f>SUM($BB$48:BB150)</f>
        <v>12884463590.918751</v>
      </c>
      <c r="BH150" s="14">
        <f>SUM($BC$48:BC150)</f>
        <v>3783186273883.8647</v>
      </c>
      <c r="BI150" s="4">
        <f t="shared" si="151"/>
        <v>3796070737474.7837</v>
      </c>
      <c r="BJ150" s="4">
        <f t="shared" si="152"/>
        <v>20648774681.651348</v>
      </c>
      <c r="BK150" s="4">
        <f t="shared" si="153"/>
        <v>70085202.300471887</v>
      </c>
      <c r="BL150" s="4">
        <f t="shared" si="154"/>
        <v>20578689479.350876</v>
      </c>
      <c r="BM150" s="27">
        <f t="shared" si="126"/>
        <v>17.850871947049903</v>
      </c>
      <c r="BN150">
        <f t="shared" si="127"/>
        <v>0.27330514044132032</v>
      </c>
      <c r="BO150">
        <f t="shared" si="155"/>
        <v>1.5310464455294447E-2</v>
      </c>
      <c r="BQ150" s="5">
        <f t="shared" si="156"/>
        <v>-1376.7656201261325</v>
      </c>
      <c r="BR150" s="5">
        <f t="shared" si="157"/>
        <v>-9867.62824527472</v>
      </c>
      <c r="BS150" s="5">
        <f t="shared" si="128"/>
        <v>-2918.5123518008336</v>
      </c>
      <c r="BU150" s="27">
        <f t="shared" si="158"/>
        <v>0.74725079459558963</v>
      </c>
      <c r="BV150" s="27">
        <f t="shared" si="159"/>
        <v>1.1470742246243459E-2</v>
      </c>
      <c r="BW150" s="27">
        <f t="shared" si="129"/>
        <v>0.74725079459558952</v>
      </c>
      <c r="BX150" s="27">
        <f t="shared" si="130"/>
        <v>1.147074224624346E-2</v>
      </c>
      <c r="BY150" s="27">
        <f t="shared" si="160"/>
        <v>1.5310464455294447E-2</v>
      </c>
      <c r="BZ150" s="27">
        <f t="shared" si="161"/>
        <v>0.99738591315597092</v>
      </c>
    </row>
    <row r="151" spans="6:78">
      <c r="F151">
        <f t="shared" si="131"/>
        <v>25750000</v>
      </c>
      <c r="G151">
        <f t="shared" si="162"/>
        <v>1.0000000000000002</v>
      </c>
      <c r="H151">
        <f t="shared" si="163"/>
        <v>0</v>
      </c>
      <c r="I151">
        <f t="shared" si="164"/>
        <v>4.7143143996902228E+19</v>
      </c>
      <c r="J151">
        <f t="shared" si="165"/>
        <v>2.1193285600309779E+20</v>
      </c>
      <c r="K151">
        <f t="shared" si="166"/>
        <v>2.59076E+20</v>
      </c>
      <c r="L151">
        <f t="shared" si="167"/>
        <v>6043992820115670</v>
      </c>
      <c r="M151">
        <f t="shared" si="168"/>
        <v>112999.9999999998</v>
      </c>
      <c r="N151">
        <f t="shared" si="169"/>
        <v>112.9999999999998</v>
      </c>
      <c r="O151">
        <f t="shared" si="170"/>
        <v>149700.0000000002</v>
      </c>
      <c r="P151">
        <f t="shared" si="171"/>
        <v>149.70000000000022</v>
      </c>
      <c r="Q151">
        <f t="shared" si="172"/>
        <v>0.14034375000000018</v>
      </c>
      <c r="R151">
        <f t="shared" si="173"/>
        <v>2004.491</v>
      </c>
      <c r="S151">
        <f t="shared" si="174"/>
        <v>2.6632151440191052</v>
      </c>
      <c r="T151">
        <f t="shared" si="175"/>
        <v>460.48463537865575</v>
      </c>
      <c r="V151">
        <f t="shared" si="176"/>
        <v>112568506329668.94</v>
      </c>
      <c r="W151">
        <f t="shared" si="134"/>
        <v>0</v>
      </c>
      <c r="X151">
        <f t="shared" si="177"/>
        <v>5060537550066.0654</v>
      </c>
      <c r="Y151">
        <f t="shared" si="135"/>
        <v>0</v>
      </c>
      <c r="Z151">
        <f t="shared" si="136"/>
        <v>117629043879735</v>
      </c>
      <c r="AA151">
        <f t="shared" si="117"/>
        <v>2387.8022716742398</v>
      </c>
      <c r="AB151">
        <f t="shared" si="118"/>
        <v>23.878022716742404</v>
      </c>
      <c r="AC151">
        <f t="shared" si="137"/>
        <v>454.03296283613685</v>
      </c>
      <c r="AD151">
        <f t="shared" si="138"/>
        <v>99.999999999999972</v>
      </c>
      <c r="AF151" s="9">
        <f t="shared" si="132"/>
        <v>6186052472698.709</v>
      </c>
      <c r="AG151">
        <f t="shared" si="139"/>
        <v>23.877365995687402</v>
      </c>
      <c r="AH151">
        <f t="shared" si="140"/>
        <v>0</v>
      </c>
      <c r="AI151">
        <v>83</v>
      </c>
      <c r="AJ151">
        <f t="shared" si="141"/>
        <v>5.1740327120740712E-2</v>
      </c>
      <c r="AK151">
        <v>0</v>
      </c>
      <c r="AL151" s="15">
        <f t="shared" si="119"/>
        <v>0</v>
      </c>
      <c r="AM151" s="13">
        <f t="shared" si="142"/>
        <v>5062806625627.3662</v>
      </c>
      <c r="AN151" s="15">
        <f>SUM($AL$48:AL151)</f>
        <v>1123245847071.3408</v>
      </c>
      <c r="AO151" s="4">
        <f t="shared" si="120"/>
        <v>6186052472698.707</v>
      </c>
      <c r="AP151">
        <f t="shared" si="121"/>
        <v>23.88872929430708</v>
      </c>
      <c r="AQ151" s="15">
        <f t="shared" si="122"/>
        <v>23.82628208133826</v>
      </c>
      <c r="AR151">
        <f t="shared" si="143"/>
        <v>0.99738591315597092</v>
      </c>
      <c r="AT151">
        <f t="shared" si="133"/>
        <v>3221436049306.3237</v>
      </c>
      <c r="AU151" s="4"/>
      <c r="AV151">
        <f t="shared" si="123"/>
        <v>3807714673163.4038</v>
      </c>
      <c r="AW151" s="5">
        <f t="shared" si="144"/>
        <v>14.697288336871821</v>
      </c>
      <c r="AX151">
        <f t="shared" si="145"/>
        <v>11643935688.620117</v>
      </c>
      <c r="AY151" s="4">
        <f t="shared" si="146"/>
        <v>4.4944092423150415E-2</v>
      </c>
      <c r="AZ151" s="4">
        <f t="shared" si="124"/>
        <v>9.7390224890744293E-5</v>
      </c>
      <c r="BA151" s="5">
        <v>0</v>
      </c>
      <c r="BB151" s="4">
        <f t="shared" si="125"/>
        <v>0</v>
      </c>
      <c r="BC151" s="4">
        <f t="shared" si="147"/>
        <v>11643935688.620117</v>
      </c>
      <c r="BD151" s="4">
        <f t="shared" si="148"/>
        <v>63337335.120866604</v>
      </c>
      <c r="BE151" s="4">
        <f t="shared" si="149"/>
        <v>63337335.120866604</v>
      </c>
      <c r="BF151" s="4">
        <f t="shared" si="150"/>
        <v>0</v>
      </c>
      <c r="BG151" s="4">
        <f>SUM($BB$48:BB151)</f>
        <v>12884463590.918751</v>
      </c>
      <c r="BH151" s="14">
        <f>SUM($BC$48:BC151)</f>
        <v>3794830209572.4849</v>
      </c>
      <c r="BI151" s="4">
        <f t="shared" si="151"/>
        <v>3807714673163.4038</v>
      </c>
      <c r="BJ151" s="4">
        <f t="shared" si="152"/>
        <v>20712112016.772213</v>
      </c>
      <c r="BK151" s="4">
        <f t="shared" si="153"/>
        <v>70085202.300471887</v>
      </c>
      <c r="BL151" s="4">
        <f t="shared" si="154"/>
        <v>20642026814.471741</v>
      </c>
      <c r="BM151" s="27">
        <f t="shared" si="126"/>
        <v>17.905813572941312</v>
      </c>
      <c r="BN151">
        <f t="shared" si="127"/>
        <v>0.27330514044132032</v>
      </c>
      <c r="BO151">
        <f t="shared" si="155"/>
        <v>1.5263486315658409E-2</v>
      </c>
      <c r="BQ151" s="5">
        <f t="shared" si="156"/>
        <v>-1350.2249268379674</v>
      </c>
      <c r="BR151" s="5">
        <f t="shared" si="157"/>
        <v>-9867.62824527472</v>
      </c>
      <c r="BS151" s="5">
        <f t="shared" si="128"/>
        <v>-2896.7908422564028</v>
      </c>
      <c r="BU151" s="27">
        <f t="shared" si="158"/>
        <v>0.74955069197458091</v>
      </c>
      <c r="BV151" s="27">
        <f t="shared" si="159"/>
        <v>1.1470742246243459E-2</v>
      </c>
      <c r="BW151" s="27">
        <f t="shared" si="129"/>
        <v>0.7495506919745808</v>
      </c>
      <c r="BX151" s="27">
        <f t="shared" si="130"/>
        <v>1.147074224624346E-2</v>
      </c>
      <c r="BY151" s="27">
        <f t="shared" si="160"/>
        <v>1.5263486315658409E-2</v>
      </c>
      <c r="BZ151" s="27">
        <f t="shared" si="161"/>
        <v>0.99738591315597092</v>
      </c>
    </row>
    <row r="152" spans="6:78">
      <c r="F152">
        <f t="shared" si="131"/>
        <v>26000000</v>
      </c>
      <c r="G152">
        <f t="shared" si="162"/>
        <v>1.0000000000000002</v>
      </c>
      <c r="H152">
        <f t="shared" si="163"/>
        <v>0</v>
      </c>
      <c r="I152">
        <f t="shared" si="164"/>
        <v>4.7143143996902228E+19</v>
      </c>
      <c r="J152">
        <f t="shared" si="165"/>
        <v>2.1193285600309779E+20</v>
      </c>
      <c r="K152">
        <f t="shared" si="166"/>
        <v>2.59076E+20</v>
      </c>
      <c r="L152">
        <f t="shared" si="167"/>
        <v>6043992820115670</v>
      </c>
      <c r="M152">
        <f t="shared" si="168"/>
        <v>112999.9999999998</v>
      </c>
      <c r="N152">
        <f t="shared" si="169"/>
        <v>112.9999999999998</v>
      </c>
      <c r="O152">
        <f t="shared" si="170"/>
        <v>149700.0000000002</v>
      </c>
      <c r="P152">
        <f t="shared" si="171"/>
        <v>149.70000000000022</v>
      </c>
      <c r="Q152">
        <f t="shared" si="172"/>
        <v>0.14034375000000018</v>
      </c>
      <c r="R152">
        <f t="shared" si="173"/>
        <v>2004.491</v>
      </c>
      <c r="S152">
        <f t="shared" si="174"/>
        <v>2.6632151440191052</v>
      </c>
      <c r="T152">
        <f t="shared" si="175"/>
        <v>460.48463537865575</v>
      </c>
      <c r="V152">
        <f t="shared" si="176"/>
        <v>112568506329668.94</v>
      </c>
      <c r="W152">
        <f t="shared" si="134"/>
        <v>0</v>
      </c>
      <c r="X152">
        <f t="shared" si="177"/>
        <v>5060537550066.0654</v>
      </c>
      <c r="Y152">
        <f t="shared" si="135"/>
        <v>0</v>
      </c>
      <c r="Z152">
        <f t="shared" si="136"/>
        <v>117629043879735</v>
      </c>
      <c r="AA152">
        <f t="shared" si="117"/>
        <v>2387.8022716742398</v>
      </c>
      <c r="AB152">
        <f t="shared" si="118"/>
        <v>23.878022716742404</v>
      </c>
      <c r="AC152">
        <f t="shared" si="137"/>
        <v>454.03296283613685</v>
      </c>
      <c r="AD152">
        <f t="shared" si="138"/>
        <v>99.999999999999972</v>
      </c>
      <c r="AF152" s="9">
        <f t="shared" si="132"/>
        <v>6186052472698.709</v>
      </c>
      <c r="AG152">
        <f t="shared" si="139"/>
        <v>23.877365995687402</v>
      </c>
      <c r="AH152">
        <f t="shared" si="140"/>
        <v>0</v>
      </c>
      <c r="AI152">
        <v>84</v>
      </c>
      <c r="AJ152">
        <f t="shared" si="141"/>
        <v>5.1740327120740712E-2</v>
      </c>
      <c r="AK152">
        <v>0</v>
      </c>
      <c r="AL152" s="15">
        <f t="shared" si="119"/>
        <v>0</v>
      </c>
      <c r="AM152" s="13">
        <f t="shared" si="142"/>
        <v>5062806625627.3662</v>
      </c>
      <c r="AN152" s="15">
        <f>SUM($AL$48:AL152)</f>
        <v>1123245847071.3408</v>
      </c>
      <c r="AO152" s="4">
        <f t="shared" si="120"/>
        <v>6186052472698.707</v>
      </c>
      <c r="AP152">
        <f t="shared" si="121"/>
        <v>23.88872929430708</v>
      </c>
      <c r="AQ152" s="15">
        <f t="shared" si="122"/>
        <v>23.82628208133826</v>
      </c>
      <c r="AR152">
        <f t="shared" si="143"/>
        <v>0.99738591315597092</v>
      </c>
      <c r="AT152">
        <f t="shared" si="133"/>
        <v>3159319991135.4072</v>
      </c>
      <c r="AU152" s="4"/>
      <c r="AV152">
        <f t="shared" si="123"/>
        <v>3819134089297.5454</v>
      </c>
      <c r="AW152" s="5">
        <f t="shared" si="144"/>
        <v>14.741365812725013</v>
      </c>
      <c r="AX152">
        <f t="shared" si="145"/>
        <v>11419416134.141602</v>
      </c>
      <c r="AY152" s="4">
        <f t="shared" si="146"/>
        <v>4.4077475853192119E-2</v>
      </c>
      <c r="AZ152" s="4">
        <f t="shared" si="124"/>
        <v>9.5512336650224166E-5</v>
      </c>
      <c r="BA152" s="5">
        <v>0</v>
      </c>
      <c r="BB152" s="4">
        <f t="shared" si="125"/>
        <v>0</v>
      </c>
      <c r="BC152" s="4">
        <f t="shared" si="147"/>
        <v>11419416134.141602</v>
      </c>
      <c r="BD152" s="4">
        <f t="shared" si="148"/>
        <v>62116058.170918196</v>
      </c>
      <c r="BE152" s="4">
        <f t="shared" si="149"/>
        <v>62116058.170918196</v>
      </c>
      <c r="BF152" s="4">
        <f t="shared" si="150"/>
        <v>0</v>
      </c>
      <c r="BG152" s="4">
        <f>SUM($BB$48:BB152)</f>
        <v>12884463590.918751</v>
      </c>
      <c r="BH152" s="14">
        <f>SUM($BC$48:BC152)</f>
        <v>3806249625706.6265</v>
      </c>
      <c r="BI152" s="4">
        <f t="shared" si="151"/>
        <v>3819134089297.5454</v>
      </c>
      <c r="BJ152" s="4">
        <f t="shared" si="152"/>
        <v>20774228074.94313</v>
      </c>
      <c r="BK152" s="4">
        <f t="shared" si="153"/>
        <v>70085202.300471887</v>
      </c>
      <c r="BL152" s="4">
        <f t="shared" si="154"/>
        <v>20704142872.642658</v>
      </c>
      <c r="BM152" s="27">
        <f t="shared" si="126"/>
        <v>17.959695808803666</v>
      </c>
      <c r="BN152">
        <f t="shared" si="127"/>
        <v>0.27330514044132032</v>
      </c>
      <c r="BO152">
        <f t="shared" si="155"/>
        <v>1.5217693180936218E-2</v>
      </c>
      <c r="BQ152" s="5">
        <f t="shared" si="156"/>
        <v>-1324.1959939023129</v>
      </c>
      <c r="BR152" s="5">
        <f t="shared" si="157"/>
        <v>-9867.62824527472</v>
      </c>
      <c r="BS152" s="5">
        <f t="shared" si="128"/>
        <v>-2875.4881690724565</v>
      </c>
      <c r="BU152" s="27">
        <f t="shared" si="158"/>
        <v>0.75180624249794814</v>
      </c>
      <c r="BV152" s="27">
        <f t="shared" si="159"/>
        <v>1.1470742246243459E-2</v>
      </c>
      <c r="BW152" s="27">
        <f t="shared" si="129"/>
        <v>0.75180624249794814</v>
      </c>
      <c r="BX152" s="27">
        <f t="shared" si="130"/>
        <v>1.147074224624346E-2</v>
      </c>
      <c r="BY152" s="27">
        <f t="shared" si="160"/>
        <v>1.5217693180936218E-2</v>
      </c>
      <c r="BZ152" s="27">
        <f t="shared" si="161"/>
        <v>0.99738591315597092</v>
      </c>
    </row>
    <row r="153" spans="6:78">
      <c r="F153">
        <f t="shared" si="131"/>
        <v>26250000</v>
      </c>
      <c r="G153">
        <f t="shared" si="162"/>
        <v>1.0000000000000002</v>
      </c>
      <c r="H153">
        <f t="shared" si="163"/>
        <v>0</v>
      </c>
      <c r="I153">
        <f t="shared" si="164"/>
        <v>4.7143143996902228E+19</v>
      </c>
      <c r="J153">
        <f t="shared" si="165"/>
        <v>2.1193285600309779E+20</v>
      </c>
      <c r="K153">
        <f t="shared" si="166"/>
        <v>2.59076E+20</v>
      </c>
      <c r="L153">
        <f t="shared" si="167"/>
        <v>6043992820115670</v>
      </c>
      <c r="M153">
        <f t="shared" si="168"/>
        <v>112999.9999999998</v>
      </c>
      <c r="N153">
        <f t="shared" si="169"/>
        <v>112.9999999999998</v>
      </c>
      <c r="O153">
        <f t="shared" si="170"/>
        <v>149700.0000000002</v>
      </c>
      <c r="P153">
        <f t="shared" si="171"/>
        <v>149.70000000000022</v>
      </c>
      <c r="Q153">
        <f t="shared" si="172"/>
        <v>0.14034375000000018</v>
      </c>
      <c r="R153">
        <f t="shared" si="173"/>
        <v>2004.491</v>
      </c>
      <c r="S153">
        <f t="shared" si="174"/>
        <v>2.6632151440191052</v>
      </c>
      <c r="T153">
        <f t="shared" si="175"/>
        <v>460.48463537865575</v>
      </c>
      <c r="V153">
        <f t="shared" si="176"/>
        <v>112568506329668.94</v>
      </c>
      <c r="W153">
        <f t="shared" si="134"/>
        <v>0</v>
      </c>
      <c r="X153">
        <f t="shared" si="177"/>
        <v>5060537550066.0654</v>
      </c>
      <c r="Y153">
        <f t="shared" si="135"/>
        <v>0</v>
      </c>
      <c r="Z153">
        <f t="shared" si="136"/>
        <v>117629043879735</v>
      </c>
      <c r="AA153">
        <f t="shared" si="117"/>
        <v>2387.8022716742398</v>
      </c>
      <c r="AB153">
        <f t="shared" si="118"/>
        <v>23.878022716742404</v>
      </c>
      <c r="AC153">
        <f t="shared" si="137"/>
        <v>454.03296283613685</v>
      </c>
      <c r="AD153">
        <f t="shared" si="138"/>
        <v>99.999999999999972</v>
      </c>
      <c r="AF153" s="9">
        <f t="shared" si="132"/>
        <v>6186052472698.709</v>
      </c>
      <c r="AG153">
        <f t="shared" si="139"/>
        <v>23.877365995687402</v>
      </c>
      <c r="AH153">
        <f t="shared" si="140"/>
        <v>0</v>
      </c>
      <c r="AI153">
        <v>85</v>
      </c>
      <c r="AJ153">
        <f t="shared" si="141"/>
        <v>5.1740327120740712E-2</v>
      </c>
      <c r="AK153">
        <v>0</v>
      </c>
      <c r="AL153" s="15">
        <f t="shared" si="119"/>
        <v>0</v>
      </c>
      <c r="AM153" s="13">
        <f t="shared" si="142"/>
        <v>5062806625627.3662</v>
      </c>
      <c r="AN153" s="15">
        <f>SUM($AL$48:AL153)</f>
        <v>1123245847071.3408</v>
      </c>
      <c r="AO153" s="4">
        <f t="shared" si="120"/>
        <v>6186052472698.707</v>
      </c>
      <c r="AP153">
        <f t="shared" si="121"/>
        <v>23.88872929430708</v>
      </c>
      <c r="AQ153" s="15">
        <f t="shared" si="122"/>
        <v>23.82628208133826</v>
      </c>
      <c r="AR153">
        <f t="shared" si="143"/>
        <v>0.99738591315597092</v>
      </c>
      <c r="AT153">
        <f t="shared" si="133"/>
        <v>3098401661127.8428</v>
      </c>
      <c r="AU153" s="4"/>
      <c r="AV153">
        <f t="shared" si="123"/>
        <v>3830333315086.1357</v>
      </c>
      <c r="AW153" s="5">
        <f t="shared" si="144"/>
        <v>14.784593382197254</v>
      </c>
      <c r="AX153">
        <f t="shared" si="145"/>
        <v>11199225788.590332</v>
      </c>
      <c r="AY153" s="4">
        <f t="shared" si="146"/>
        <v>4.3227569472241087E-2</v>
      </c>
      <c r="AZ153" s="4">
        <f t="shared" si="124"/>
        <v>9.3670658042108274E-5</v>
      </c>
      <c r="BA153" s="5">
        <v>0</v>
      </c>
      <c r="BB153" s="4">
        <f t="shared" si="125"/>
        <v>0</v>
      </c>
      <c r="BC153" s="4">
        <f t="shared" si="147"/>
        <v>11199225788.590332</v>
      </c>
      <c r="BD153" s="4">
        <f t="shared" si="148"/>
        <v>60918330.007562727</v>
      </c>
      <c r="BE153" s="4">
        <f t="shared" si="149"/>
        <v>60918330.007562727</v>
      </c>
      <c r="BF153" s="4">
        <f t="shared" si="150"/>
        <v>0</v>
      </c>
      <c r="BG153" s="4">
        <f>SUM($BB$48:BB153)</f>
        <v>12884463590.918751</v>
      </c>
      <c r="BH153" s="14">
        <f>SUM($BC$48:BC153)</f>
        <v>3817448851495.2168</v>
      </c>
      <c r="BI153" s="4">
        <f t="shared" si="151"/>
        <v>3830333315086.1357</v>
      </c>
      <c r="BJ153" s="4">
        <f t="shared" si="152"/>
        <v>20835146404.950695</v>
      </c>
      <c r="BK153" s="4">
        <f t="shared" si="153"/>
        <v>70085202.300471887</v>
      </c>
      <c r="BL153" s="4">
        <f t="shared" si="154"/>
        <v>20765061202.650223</v>
      </c>
      <c r="BM153" s="27">
        <f t="shared" si="126"/>
        <v>18.012539081903459</v>
      </c>
      <c r="BN153">
        <f t="shared" si="127"/>
        <v>0.27330514044132032</v>
      </c>
      <c r="BO153">
        <f t="shared" si="155"/>
        <v>1.5173049129753174E-2</v>
      </c>
      <c r="BQ153" s="5">
        <f t="shared" si="156"/>
        <v>-1298.6689535039031</v>
      </c>
      <c r="BR153" s="5">
        <f t="shared" si="157"/>
        <v>-9867.62824527472</v>
      </c>
      <c r="BS153" s="5">
        <f t="shared" si="128"/>
        <v>-2854.596256203612</v>
      </c>
      <c r="BU153" s="27">
        <f t="shared" si="158"/>
        <v>0.75401830126628056</v>
      </c>
      <c r="BV153" s="27">
        <f t="shared" si="159"/>
        <v>1.1470742246243459E-2</v>
      </c>
      <c r="BW153" s="27">
        <f t="shared" si="129"/>
        <v>0.75401830126628056</v>
      </c>
      <c r="BX153" s="27">
        <f t="shared" si="130"/>
        <v>1.147074224624346E-2</v>
      </c>
      <c r="BY153" s="27">
        <f t="shared" si="160"/>
        <v>1.5173049129753174E-2</v>
      </c>
      <c r="BZ153" s="27">
        <f t="shared" si="161"/>
        <v>0.99738591315597092</v>
      </c>
    </row>
    <row r="154" spans="6:78">
      <c r="F154">
        <f t="shared" si="131"/>
        <v>26500000</v>
      </c>
      <c r="G154">
        <f t="shared" si="162"/>
        <v>1.0000000000000002</v>
      </c>
      <c r="H154">
        <f t="shared" si="163"/>
        <v>0</v>
      </c>
      <c r="I154">
        <f t="shared" si="164"/>
        <v>4.7143143996902228E+19</v>
      </c>
      <c r="J154">
        <f t="shared" si="165"/>
        <v>2.1193285600309779E+20</v>
      </c>
      <c r="K154">
        <f t="shared" si="166"/>
        <v>2.59076E+20</v>
      </c>
      <c r="L154">
        <f t="shared" si="167"/>
        <v>6043992820115670</v>
      </c>
      <c r="M154">
        <f t="shared" si="168"/>
        <v>112999.9999999998</v>
      </c>
      <c r="N154">
        <f t="shared" si="169"/>
        <v>112.9999999999998</v>
      </c>
      <c r="O154">
        <f t="shared" si="170"/>
        <v>149700.0000000002</v>
      </c>
      <c r="P154">
        <f t="shared" si="171"/>
        <v>149.70000000000022</v>
      </c>
      <c r="Q154">
        <f t="shared" si="172"/>
        <v>0.14034375000000018</v>
      </c>
      <c r="R154">
        <f t="shared" si="173"/>
        <v>2004.491</v>
      </c>
      <c r="S154">
        <f t="shared" si="174"/>
        <v>2.6632151440191052</v>
      </c>
      <c r="T154">
        <f t="shared" si="175"/>
        <v>460.48463537865575</v>
      </c>
      <c r="V154">
        <f t="shared" si="176"/>
        <v>112568506329668.94</v>
      </c>
      <c r="W154">
        <f t="shared" si="134"/>
        <v>0</v>
      </c>
      <c r="X154">
        <f t="shared" si="177"/>
        <v>5060537550066.0654</v>
      </c>
      <c r="Y154">
        <f t="shared" si="135"/>
        <v>0</v>
      </c>
      <c r="Z154">
        <f t="shared" si="136"/>
        <v>117629043879735</v>
      </c>
      <c r="AA154">
        <f t="shared" si="117"/>
        <v>2387.8022716742398</v>
      </c>
      <c r="AB154">
        <f t="shared" si="118"/>
        <v>23.878022716742404</v>
      </c>
      <c r="AC154">
        <f t="shared" si="137"/>
        <v>454.03296283613685</v>
      </c>
      <c r="AD154">
        <f t="shared" si="138"/>
        <v>99.999999999999972</v>
      </c>
      <c r="AF154" s="9">
        <f t="shared" si="132"/>
        <v>6186052472698.709</v>
      </c>
      <c r="AG154">
        <f t="shared" si="139"/>
        <v>23.877365995687402</v>
      </c>
      <c r="AH154">
        <f t="shared" si="140"/>
        <v>0</v>
      </c>
      <c r="AI154">
        <v>86</v>
      </c>
      <c r="AJ154">
        <f t="shared" si="141"/>
        <v>5.1740327120740712E-2</v>
      </c>
      <c r="AK154">
        <v>0</v>
      </c>
      <c r="AL154" s="15">
        <f t="shared" si="119"/>
        <v>0</v>
      </c>
      <c r="AM154" s="13">
        <f t="shared" si="142"/>
        <v>5062806625627.3662</v>
      </c>
      <c r="AN154" s="15">
        <f>SUM($AL$48:AL154)</f>
        <v>1123245847071.3408</v>
      </c>
      <c r="AO154" s="4">
        <f t="shared" si="120"/>
        <v>6186052472698.707</v>
      </c>
      <c r="AP154">
        <f t="shared" si="121"/>
        <v>23.88872929430708</v>
      </c>
      <c r="AQ154" s="15">
        <f t="shared" si="122"/>
        <v>23.82628208133826</v>
      </c>
      <c r="AR154">
        <f t="shared" si="143"/>
        <v>0.99738591315597092</v>
      </c>
      <c r="AT154">
        <f t="shared" si="133"/>
        <v>3038657964567.1353</v>
      </c>
      <c r="AU154" s="4"/>
      <c r="AV154">
        <f t="shared" si="123"/>
        <v>3841316596261.8564</v>
      </c>
      <c r="AW154" s="5">
        <f t="shared" si="144"/>
        <v>14.826987433269991</v>
      </c>
      <c r="AX154">
        <f t="shared" si="145"/>
        <v>10983281175.720703</v>
      </c>
      <c r="AY154" s="4">
        <f t="shared" si="146"/>
        <v>4.239405107273813E-2</v>
      </c>
      <c r="AZ154" s="4">
        <f t="shared" si="124"/>
        <v>9.186449086859222E-5</v>
      </c>
      <c r="BA154" s="5">
        <v>0</v>
      </c>
      <c r="BB154" s="4">
        <f t="shared" si="125"/>
        <v>0</v>
      </c>
      <c r="BC154" s="4">
        <f t="shared" si="147"/>
        <v>10983281175.720703</v>
      </c>
      <c r="BD154" s="4">
        <f t="shared" si="148"/>
        <v>59743696.560708784</v>
      </c>
      <c r="BE154" s="4">
        <f t="shared" si="149"/>
        <v>59743696.560708784</v>
      </c>
      <c r="BF154" s="4">
        <f t="shared" si="150"/>
        <v>0</v>
      </c>
      <c r="BG154" s="4">
        <f>SUM($BB$48:BB154)</f>
        <v>12884463590.918751</v>
      </c>
      <c r="BH154" s="14">
        <f>SUM($BC$48:BC154)</f>
        <v>3828432132670.9375</v>
      </c>
      <c r="BI154" s="4">
        <f t="shared" si="151"/>
        <v>3841316596261.8564</v>
      </c>
      <c r="BJ154" s="4">
        <f t="shared" si="152"/>
        <v>20894890101.511402</v>
      </c>
      <c r="BK154" s="4">
        <f t="shared" si="153"/>
        <v>70085202.300471887</v>
      </c>
      <c r="BL154" s="4">
        <f t="shared" si="154"/>
        <v>20824804899.21093</v>
      </c>
      <c r="BM154" s="27">
        <f t="shared" si="126"/>
        <v>18.064363425626546</v>
      </c>
      <c r="BN154">
        <f t="shared" si="127"/>
        <v>0.27330514044132032</v>
      </c>
      <c r="BO154">
        <f t="shared" si="155"/>
        <v>1.5129519596223523E-2</v>
      </c>
      <c r="BQ154" s="5">
        <f t="shared" si="156"/>
        <v>-1273.6341280996921</v>
      </c>
      <c r="BR154" s="5">
        <f t="shared" si="157"/>
        <v>-9867.62824527472</v>
      </c>
      <c r="BS154" s="5">
        <f t="shared" si="128"/>
        <v>-2834.1071833276133</v>
      </c>
      <c r="BU154" s="27">
        <f t="shared" si="158"/>
        <v>0.75618770689203052</v>
      </c>
      <c r="BV154" s="27">
        <f t="shared" si="159"/>
        <v>1.1470742246243459E-2</v>
      </c>
      <c r="BW154" s="27">
        <f t="shared" si="129"/>
        <v>0.75618770689203063</v>
      </c>
      <c r="BX154" s="27">
        <f t="shared" si="130"/>
        <v>1.147074224624346E-2</v>
      </c>
      <c r="BY154" s="27">
        <f t="shared" si="160"/>
        <v>1.5129519596223523E-2</v>
      </c>
      <c r="BZ154" s="27">
        <f t="shared" si="161"/>
        <v>0.99738591315597092</v>
      </c>
    </row>
    <row r="155" spans="6:78">
      <c r="F155">
        <f t="shared" si="131"/>
        <v>26750000</v>
      </c>
      <c r="G155">
        <f t="shared" si="162"/>
        <v>1.0000000000000002</v>
      </c>
      <c r="H155">
        <f t="shared" si="163"/>
        <v>0</v>
      </c>
      <c r="I155">
        <f t="shared" si="164"/>
        <v>4.7143143996902228E+19</v>
      </c>
      <c r="J155">
        <f t="shared" si="165"/>
        <v>2.1193285600309779E+20</v>
      </c>
      <c r="K155">
        <f t="shared" si="166"/>
        <v>2.59076E+20</v>
      </c>
      <c r="L155">
        <f t="shared" si="167"/>
        <v>6043992820115670</v>
      </c>
      <c r="M155">
        <f t="shared" si="168"/>
        <v>112999.9999999998</v>
      </c>
      <c r="N155">
        <f t="shared" si="169"/>
        <v>112.9999999999998</v>
      </c>
      <c r="O155">
        <f t="shared" si="170"/>
        <v>149700.0000000002</v>
      </c>
      <c r="P155">
        <f t="shared" si="171"/>
        <v>149.70000000000022</v>
      </c>
      <c r="Q155">
        <f t="shared" si="172"/>
        <v>0.14034375000000018</v>
      </c>
      <c r="R155">
        <f t="shared" si="173"/>
        <v>2004.491</v>
      </c>
      <c r="S155">
        <f t="shared" si="174"/>
        <v>2.6632151440191052</v>
      </c>
      <c r="T155">
        <f t="shared" si="175"/>
        <v>460.48463537865575</v>
      </c>
      <c r="V155">
        <f t="shared" si="176"/>
        <v>112568506329668.94</v>
      </c>
      <c r="W155">
        <f t="shared" si="134"/>
        <v>0</v>
      </c>
      <c r="X155">
        <f t="shared" si="177"/>
        <v>5060537550066.0654</v>
      </c>
      <c r="Y155">
        <f t="shared" si="135"/>
        <v>0</v>
      </c>
      <c r="Z155">
        <f t="shared" si="136"/>
        <v>117629043879735</v>
      </c>
      <c r="AA155">
        <f t="shared" si="117"/>
        <v>2387.8022716742398</v>
      </c>
      <c r="AB155">
        <f t="shared" si="118"/>
        <v>23.878022716742404</v>
      </c>
      <c r="AC155">
        <f t="shared" si="137"/>
        <v>454.03296283613685</v>
      </c>
      <c r="AD155">
        <f t="shared" si="138"/>
        <v>99.999999999999972</v>
      </c>
      <c r="AF155" s="9">
        <f t="shared" si="132"/>
        <v>6186052472698.709</v>
      </c>
      <c r="AG155">
        <f t="shared" si="139"/>
        <v>23.877365995687402</v>
      </c>
      <c r="AH155">
        <f t="shared" si="140"/>
        <v>0</v>
      </c>
      <c r="AI155">
        <v>87</v>
      </c>
      <c r="AJ155">
        <f t="shared" si="141"/>
        <v>5.1740327120740712E-2</v>
      </c>
      <c r="AK155">
        <v>0</v>
      </c>
      <c r="AL155" s="15">
        <f t="shared" si="119"/>
        <v>0</v>
      </c>
      <c r="AM155" s="13">
        <f t="shared" si="142"/>
        <v>5062806625627.3662</v>
      </c>
      <c r="AN155" s="15">
        <f>SUM($AL$48:AL155)</f>
        <v>1123245847071.3408</v>
      </c>
      <c r="AO155" s="4">
        <f t="shared" si="120"/>
        <v>6186052472698.707</v>
      </c>
      <c r="AP155">
        <f t="shared" si="121"/>
        <v>23.88872929430708</v>
      </c>
      <c r="AQ155" s="15">
        <f t="shared" si="122"/>
        <v>23.82628208133826</v>
      </c>
      <c r="AR155">
        <f t="shared" si="143"/>
        <v>0.99738591315597092</v>
      </c>
      <c r="AT155">
        <f t="shared" si="133"/>
        <v>2980066252051.4653</v>
      </c>
      <c r="AU155" s="4"/>
      <c r="AV155">
        <f t="shared" si="123"/>
        <v>3852088096690.7373</v>
      </c>
      <c r="AW155" s="5">
        <f t="shared" si="144"/>
        <v>14.868564037929941</v>
      </c>
      <c r="AX155">
        <f t="shared" si="145"/>
        <v>10771500428.880859</v>
      </c>
      <c r="AY155" s="4">
        <f t="shared" si="146"/>
        <v>4.1576604659948661E-2</v>
      </c>
      <c r="AZ155" s="4">
        <f t="shared" si="124"/>
        <v>9.0093150394561611E-5</v>
      </c>
      <c r="BA155" s="5">
        <v>0</v>
      </c>
      <c r="BB155" s="4">
        <f t="shared" si="125"/>
        <v>0</v>
      </c>
      <c r="BC155" s="4">
        <f t="shared" si="147"/>
        <v>10771500428.880859</v>
      </c>
      <c r="BD155" s="4">
        <f t="shared" si="148"/>
        <v>58591712.515670471</v>
      </c>
      <c r="BE155" s="4">
        <f t="shared" si="149"/>
        <v>58591712.515670471</v>
      </c>
      <c r="BF155" s="4">
        <f t="shared" si="150"/>
        <v>0</v>
      </c>
      <c r="BG155" s="4">
        <f>SUM($BB$48:BB155)</f>
        <v>12884463590.918751</v>
      </c>
      <c r="BH155" s="14">
        <f>SUM($BC$48:BC155)</f>
        <v>3839203633099.8184</v>
      </c>
      <c r="BI155" s="4">
        <f t="shared" si="151"/>
        <v>3852088096690.7373</v>
      </c>
      <c r="BJ155" s="4">
        <f t="shared" si="152"/>
        <v>20953481814.027073</v>
      </c>
      <c r="BK155" s="4">
        <f t="shared" si="153"/>
        <v>70085202.300471887</v>
      </c>
      <c r="BL155" s="4">
        <f t="shared" si="154"/>
        <v>20883396611.726601</v>
      </c>
      <c r="BM155" s="27">
        <f t="shared" si="126"/>
        <v>18.115188487073006</v>
      </c>
      <c r="BN155">
        <f t="shared" si="127"/>
        <v>0.27330514044132032</v>
      </c>
      <c r="BO155">
        <f t="shared" si="155"/>
        <v>1.5087071306840158E-2</v>
      </c>
      <c r="BQ155" s="5">
        <f t="shared" si="156"/>
        <v>-1249.0820267500014</v>
      </c>
      <c r="BR155" s="5">
        <f t="shared" si="157"/>
        <v>-9867.62824527472</v>
      </c>
      <c r="BS155" s="5">
        <f t="shared" si="128"/>
        <v>-2814.013182842672</v>
      </c>
      <c r="BU155" s="27">
        <f t="shared" si="158"/>
        <v>0.7583152818174399</v>
      </c>
      <c r="BV155" s="27">
        <f t="shared" si="159"/>
        <v>1.1470742246243459E-2</v>
      </c>
      <c r="BW155" s="27">
        <f t="shared" si="129"/>
        <v>0.7583152818174399</v>
      </c>
      <c r="BX155" s="27">
        <f t="shared" si="130"/>
        <v>1.147074224624346E-2</v>
      </c>
      <c r="BY155" s="27">
        <f t="shared" si="160"/>
        <v>1.5087071306840158E-2</v>
      </c>
      <c r="BZ155" s="27">
        <f t="shared" si="161"/>
        <v>0.99738591315597092</v>
      </c>
    </row>
    <row r="156" spans="6:78">
      <c r="F156">
        <f t="shared" si="131"/>
        <v>27000000</v>
      </c>
      <c r="G156">
        <f t="shared" si="162"/>
        <v>1.0000000000000002</v>
      </c>
      <c r="H156">
        <f t="shared" si="163"/>
        <v>0</v>
      </c>
      <c r="I156">
        <f t="shared" si="164"/>
        <v>4.7143143996902228E+19</v>
      </c>
      <c r="J156">
        <f t="shared" si="165"/>
        <v>2.1193285600309779E+20</v>
      </c>
      <c r="K156">
        <f t="shared" si="166"/>
        <v>2.59076E+20</v>
      </c>
      <c r="L156">
        <f t="shared" si="167"/>
        <v>6043992820115670</v>
      </c>
      <c r="M156">
        <f t="shared" si="168"/>
        <v>112999.9999999998</v>
      </c>
      <c r="N156">
        <f t="shared" si="169"/>
        <v>112.9999999999998</v>
      </c>
      <c r="O156">
        <f t="shared" si="170"/>
        <v>149700.0000000002</v>
      </c>
      <c r="P156">
        <f t="shared" si="171"/>
        <v>149.70000000000022</v>
      </c>
      <c r="Q156">
        <f t="shared" si="172"/>
        <v>0.14034375000000018</v>
      </c>
      <c r="R156">
        <f t="shared" si="173"/>
        <v>2004.491</v>
      </c>
      <c r="S156">
        <f t="shared" si="174"/>
        <v>2.6632151440191052</v>
      </c>
      <c r="T156">
        <f t="shared" si="175"/>
        <v>460.48463537865575</v>
      </c>
      <c r="V156">
        <f t="shared" si="176"/>
        <v>112568506329668.94</v>
      </c>
      <c r="W156">
        <f t="shared" si="134"/>
        <v>0</v>
      </c>
      <c r="X156">
        <f t="shared" si="177"/>
        <v>5060537550066.0654</v>
      </c>
      <c r="Y156">
        <f t="shared" si="135"/>
        <v>0</v>
      </c>
      <c r="Z156">
        <f t="shared" si="136"/>
        <v>117629043879735</v>
      </c>
      <c r="AA156">
        <f t="shared" si="117"/>
        <v>2387.8022716742398</v>
      </c>
      <c r="AB156">
        <f t="shared" si="118"/>
        <v>23.878022716742404</v>
      </c>
      <c r="AC156">
        <f t="shared" si="137"/>
        <v>454.03296283613685</v>
      </c>
      <c r="AD156">
        <f t="shared" si="138"/>
        <v>99.999999999999972</v>
      </c>
      <c r="AF156" s="9">
        <f t="shared" si="132"/>
        <v>6186052472698.709</v>
      </c>
      <c r="AG156">
        <f t="shared" si="139"/>
        <v>23.877365995687402</v>
      </c>
      <c r="AH156">
        <f t="shared" si="140"/>
        <v>0</v>
      </c>
      <c r="AI156">
        <v>88</v>
      </c>
      <c r="AJ156">
        <f t="shared" si="141"/>
        <v>5.1740327120740712E-2</v>
      </c>
      <c r="AK156">
        <v>0</v>
      </c>
      <c r="AL156" s="15">
        <f t="shared" si="119"/>
        <v>0</v>
      </c>
      <c r="AM156" s="13">
        <f t="shared" si="142"/>
        <v>5062806625627.3662</v>
      </c>
      <c r="AN156" s="15">
        <f>SUM($AL$48:AL156)</f>
        <v>1123245847071.3408</v>
      </c>
      <c r="AO156" s="4">
        <f t="shared" si="120"/>
        <v>6186052472698.707</v>
      </c>
      <c r="AP156">
        <f t="shared" si="121"/>
        <v>23.88872929430708</v>
      </c>
      <c r="AQ156" s="15">
        <f t="shared" si="122"/>
        <v>23.82628208133826</v>
      </c>
      <c r="AR156">
        <f t="shared" si="143"/>
        <v>0.99738591315597092</v>
      </c>
      <c r="AT156">
        <f t="shared" si="133"/>
        <v>2922604310907.0884</v>
      </c>
      <c r="AU156" s="4"/>
      <c r="AV156">
        <f t="shared" si="123"/>
        <v>3862651899950.7192</v>
      </c>
      <c r="AW156" s="5">
        <f t="shared" si="144"/>
        <v>14.909338958262127</v>
      </c>
      <c r="AX156">
        <f t="shared" si="145"/>
        <v>10563803259.981934</v>
      </c>
      <c r="AY156" s="4">
        <f t="shared" si="146"/>
        <v>4.0774920332187978E-2</v>
      </c>
      <c r="AZ156" s="4">
        <f t="shared" si="124"/>
        <v>8.8355965088049966E-5</v>
      </c>
      <c r="BA156" s="5">
        <v>0</v>
      </c>
      <c r="BB156" s="4">
        <f t="shared" si="125"/>
        <v>0</v>
      </c>
      <c r="BC156" s="4">
        <f t="shared" si="147"/>
        <v>10563803259.981934</v>
      </c>
      <c r="BD156" s="4">
        <f t="shared" si="148"/>
        <v>57461941.144375183</v>
      </c>
      <c r="BE156" s="4">
        <f t="shared" si="149"/>
        <v>57461941.144375183</v>
      </c>
      <c r="BF156" s="4">
        <f t="shared" si="150"/>
        <v>0</v>
      </c>
      <c r="BG156" s="4">
        <f>SUM($BB$48:BB156)</f>
        <v>12884463590.918751</v>
      </c>
      <c r="BH156" s="14">
        <f>SUM($BC$48:BC156)</f>
        <v>3849767436359.8003</v>
      </c>
      <c r="BI156" s="4">
        <f t="shared" si="151"/>
        <v>3862651899950.7192</v>
      </c>
      <c r="BJ156" s="4">
        <f t="shared" si="152"/>
        <v>21010943755.171448</v>
      </c>
      <c r="BK156" s="4">
        <f t="shared" si="153"/>
        <v>70085202.300471887</v>
      </c>
      <c r="BL156" s="4">
        <f t="shared" si="154"/>
        <v>20940858552.870975</v>
      </c>
      <c r="BM156" s="27">
        <f t="shared" si="126"/>
        <v>18.165033534505518</v>
      </c>
      <c r="BN156">
        <f t="shared" si="127"/>
        <v>0.27330514044132032</v>
      </c>
      <c r="BO156">
        <f t="shared" si="155"/>
        <v>1.5045672220872127E-2</v>
      </c>
      <c r="BQ156" s="5">
        <f t="shared" si="156"/>
        <v>-1225.0033415204252</v>
      </c>
      <c r="BR156" s="5">
        <f t="shared" si="157"/>
        <v>-9867.62824527472</v>
      </c>
      <c r="BS156" s="5">
        <f t="shared" si="128"/>
        <v>-2794.3066369226844</v>
      </c>
      <c r="BU156" s="27">
        <f t="shared" si="158"/>
        <v>0.76040183262633498</v>
      </c>
      <c r="BV156" s="27">
        <f t="shared" si="159"/>
        <v>1.1470742246243459E-2</v>
      </c>
      <c r="BW156" s="27">
        <f t="shared" si="129"/>
        <v>0.76040183262633498</v>
      </c>
      <c r="BX156" s="27">
        <f t="shared" si="130"/>
        <v>1.147074224624346E-2</v>
      </c>
      <c r="BY156" s="27">
        <f t="shared" si="160"/>
        <v>1.5045672220872127E-2</v>
      </c>
      <c r="BZ156" s="27">
        <f t="shared" si="161"/>
        <v>0.99738591315597092</v>
      </c>
    </row>
    <row r="157" spans="6:78">
      <c r="F157">
        <f t="shared" si="131"/>
        <v>27250000</v>
      </c>
      <c r="G157">
        <f t="shared" si="162"/>
        <v>1.0000000000000002</v>
      </c>
      <c r="H157">
        <f t="shared" si="163"/>
        <v>0</v>
      </c>
      <c r="I157">
        <f t="shared" si="164"/>
        <v>4.7143143996902228E+19</v>
      </c>
      <c r="J157">
        <f t="shared" si="165"/>
        <v>2.1193285600309779E+20</v>
      </c>
      <c r="K157">
        <f t="shared" si="166"/>
        <v>2.59076E+20</v>
      </c>
      <c r="L157">
        <f t="shared" si="167"/>
        <v>6043992820115670</v>
      </c>
      <c r="M157">
        <f t="shared" si="168"/>
        <v>112999.9999999998</v>
      </c>
      <c r="N157">
        <f t="shared" si="169"/>
        <v>112.9999999999998</v>
      </c>
      <c r="O157">
        <f t="shared" si="170"/>
        <v>149700.0000000002</v>
      </c>
      <c r="P157">
        <f t="shared" si="171"/>
        <v>149.70000000000022</v>
      </c>
      <c r="Q157">
        <f t="shared" si="172"/>
        <v>0.14034375000000018</v>
      </c>
      <c r="R157">
        <f t="shared" si="173"/>
        <v>2004.491</v>
      </c>
      <c r="S157">
        <f t="shared" si="174"/>
        <v>2.6632151440191052</v>
      </c>
      <c r="T157">
        <f t="shared" si="175"/>
        <v>460.48463537865575</v>
      </c>
      <c r="V157">
        <f t="shared" si="176"/>
        <v>112568506329668.94</v>
      </c>
      <c r="W157">
        <f t="shared" si="134"/>
        <v>0</v>
      </c>
      <c r="X157">
        <f t="shared" si="177"/>
        <v>5060537550066.0654</v>
      </c>
      <c r="Y157">
        <f t="shared" si="135"/>
        <v>0</v>
      </c>
      <c r="Z157">
        <f t="shared" si="136"/>
        <v>117629043879735</v>
      </c>
      <c r="AA157">
        <f t="shared" si="117"/>
        <v>2387.8022716742398</v>
      </c>
      <c r="AB157">
        <f t="shared" si="118"/>
        <v>23.878022716742404</v>
      </c>
      <c r="AC157">
        <f t="shared" si="137"/>
        <v>454.03296283613685</v>
      </c>
      <c r="AD157">
        <f t="shared" si="138"/>
        <v>99.999999999999972</v>
      </c>
      <c r="AF157" s="9">
        <f t="shared" si="132"/>
        <v>6186052472698.709</v>
      </c>
      <c r="AG157">
        <f t="shared" si="139"/>
        <v>23.877365995687402</v>
      </c>
      <c r="AH157">
        <f t="shared" si="140"/>
        <v>0</v>
      </c>
      <c r="AI157">
        <v>89</v>
      </c>
      <c r="AJ157">
        <f t="shared" si="141"/>
        <v>5.1740327120740712E-2</v>
      </c>
      <c r="AK157">
        <v>0</v>
      </c>
      <c r="AL157" s="15">
        <f t="shared" si="119"/>
        <v>0</v>
      </c>
      <c r="AM157" s="13">
        <f t="shared" si="142"/>
        <v>5062806625627.3662</v>
      </c>
      <c r="AN157" s="15">
        <f>SUM($AL$48:AL157)</f>
        <v>1123245847071.3408</v>
      </c>
      <c r="AO157" s="4">
        <f t="shared" si="120"/>
        <v>6186052472698.707</v>
      </c>
      <c r="AP157">
        <f t="shared" si="121"/>
        <v>23.88872929430708</v>
      </c>
      <c r="AQ157" s="15">
        <f t="shared" si="122"/>
        <v>23.82628208133826</v>
      </c>
      <c r="AR157">
        <f t="shared" si="143"/>
        <v>0.99738591315597092</v>
      </c>
      <c r="AT157">
        <f t="shared" si="133"/>
        <v>2866250356767.2979</v>
      </c>
      <c r="AU157" s="4"/>
      <c r="AV157">
        <f t="shared" si="123"/>
        <v>3873012010879.7788</v>
      </c>
      <c r="AW157" s="5">
        <f t="shared" si="144"/>
        <v>14.949327652425461</v>
      </c>
      <c r="AX157">
        <f t="shared" si="145"/>
        <v>10360110929.05957</v>
      </c>
      <c r="AY157" s="4">
        <f t="shared" si="146"/>
        <v>3.9988694163332651E-2</v>
      </c>
      <c r="AZ157" s="4">
        <f t="shared" si="124"/>
        <v>8.6652276365650332E-5</v>
      </c>
      <c r="BA157" s="5">
        <v>0</v>
      </c>
      <c r="BB157" s="4">
        <f t="shared" si="125"/>
        <v>0</v>
      </c>
      <c r="BC157" s="4">
        <f t="shared" si="147"/>
        <v>10360110929.05957</v>
      </c>
      <c r="BD157" s="4">
        <f t="shared" si="148"/>
        <v>56353954.139793135</v>
      </c>
      <c r="BE157" s="4">
        <f t="shared" si="149"/>
        <v>56353954.139793135</v>
      </c>
      <c r="BF157" s="4">
        <f t="shared" si="150"/>
        <v>0</v>
      </c>
      <c r="BG157" s="4">
        <f>SUM($BB$48:BB157)</f>
        <v>12884463590.918751</v>
      </c>
      <c r="BH157" s="14">
        <f>SUM($BC$48:BC157)</f>
        <v>3860127547288.8599</v>
      </c>
      <c r="BI157" s="4">
        <f t="shared" si="151"/>
        <v>3873012010879.7788</v>
      </c>
      <c r="BJ157" s="4">
        <f t="shared" si="152"/>
        <v>21067297709.311241</v>
      </c>
      <c r="BK157" s="4">
        <f t="shared" si="153"/>
        <v>70085202.300471887</v>
      </c>
      <c r="BL157" s="4">
        <f t="shared" si="154"/>
        <v>20997212507.010769</v>
      </c>
      <c r="BM157" s="27">
        <f t="shared" si="126"/>
        <v>18.213917464654166</v>
      </c>
      <c r="BN157">
        <f t="shared" si="127"/>
        <v>0.27330514044132032</v>
      </c>
      <c r="BO157">
        <f t="shared" si="155"/>
        <v>1.5005291474044223E-2</v>
      </c>
      <c r="BQ157" s="5">
        <f t="shared" si="156"/>
        <v>-1201.3889439530922</v>
      </c>
      <c r="BR157" s="5">
        <f t="shared" si="157"/>
        <v>-9867.62824527472</v>
      </c>
      <c r="BS157" s="5">
        <f t="shared" si="128"/>
        <v>-2774.980074629244</v>
      </c>
      <c r="BU157" s="27">
        <f t="shared" si="158"/>
        <v>0.76244815034991098</v>
      </c>
      <c r="BV157" s="27">
        <f t="shared" si="159"/>
        <v>1.1470742246243459E-2</v>
      </c>
      <c r="BW157" s="27">
        <f t="shared" si="129"/>
        <v>0.76244815034991098</v>
      </c>
      <c r="BX157" s="27">
        <f t="shared" si="130"/>
        <v>1.147074224624346E-2</v>
      </c>
      <c r="BY157" s="27">
        <f t="shared" si="160"/>
        <v>1.5005291474044223E-2</v>
      </c>
      <c r="BZ157" s="27">
        <f t="shared" si="161"/>
        <v>0.99738591315597092</v>
      </c>
    </row>
    <row r="158" spans="6:78">
      <c r="F158">
        <f t="shared" si="131"/>
        <v>27500000</v>
      </c>
      <c r="G158">
        <f t="shared" si="162"/>
        <v>1.0000000000000002</v>
      </c>
      <c r="H158">
        <f t="shared" si="163"/>
        <v>0</v>
      </c>
      <c r="I158">
        <f t="shared" si="164"/>
        <v>4.7143143996902228E+19</v>
      </c>
      <c r="J158">
        <f t="shared" si="165"/>
        <v>2.1193285600309779E+20</v>
      </c>
      <c r="K158">
        <f t="shared" si="166"/>
        <v>2.59076E+20</v>
      </c>
      <c r="L158">
        <f t="shared" si="167"/>
        <v>6043992820115670</v>
      </c>
      <c r="M158">
        <f t="shared" si="168"/>
        <v>112999.9999999998</v>
      </c>
      <c r="N158">
        <f t="shared" si="169"/>
        <v>112.9999999999998</v>
      </c>
      <c r="O158">
        <f t="shared" si="170"/>
        <v>149700.0000000002</v>
      </c>
      <c r="P158">
        <f t="shared" si="171"/>
        <v>149.70000000000022</v>
      </c>
      <c r="Q158">
        <f t="shared" si="172"/>
        <v>0.14034375000000018</v>
      </c>
      <c r="R158">
        <f t="shared" si="173"/>
        <v>2004.491</v>
      </c>
      <c r="S158">
        <f t="shared" si="174"/>
        <v>2.6632151440191052</v>
      </c>
      <c r="T158">
        <f t="shared" si="175"/>
        <v>460.48463537865575</v>
      </c>
      <c r="V158">
        <f t="shared" si="176"/>
        <v>112568506329668.94</v>
      </c>
      <c r="W158">
        <f t="shared" si="134"/>
        <v>0</v>
      </c>
      <c r="X158">
        <f t="shared" si="177"/>
        <v>5060537550066.0654</v>
      </c>
      <c r="Y158">
        <f t="shared" si="135"/>
        <v>0</v>
      </c>
      <c r="Z158">
        <f t="shared" si="136"/>
        <v>117629043879735</v>
      </c>
      <c r="AA158">
        <f t="shared" si="117"/>
        <v>2387.8022716742398</v>
      </c>
      <c r="AB158">
        <f t="shared" si="118"/>
        <v>23.878022716742404</v>
      </c>
      <c r="AC158">
        <f t="shared" si="137"/>
        <v>454.03296283613685</v>
      </c>
      <c r="AD158">
        <f t="shared" si="138"/>
        <v>99.999999999999972</v>
      </c>
      <c r="AF158" s="9">
        <f t="shared" si="132"/>
        <v>6186052472698.709</v>
      </c>
      <c r="AG158">
        <f t="shared" si="139"/>
        <v>23.877365995687402</v>
      </c>
      <c r="AH158">
        <f t="shared" si="140"/>
        <v>0</v>
      </c>
      <c r="AI158">
        <v>90</v>
      </c>
      <c r="AJ158">
        <f t="shared" si="141"/>
        <v>5.1740327120740712E-2</v>
      </c>
      <c r="AK158">
        <v>0</v>
      </c>
      <c r="AL158" s="15">
        <f t="shared" si="119"/>
        <v>0</v>
      </c>
      <c r="AM158" s="13">
        <f t="shared" si="142"/>
        <v>5062806625627.3662</v>
      </c>
      <c r="AN158" s="15">
        <f>SUM($AL$48:AL158)</f>
        <v>1123245847071.3408</v>
      </c>
      <c r="AO158" s="4">
        <f t="shared" si="120"/>
        <v>6186052472698.707</v>
      </c>
      <c r="AP158">
        <f t="shared" si="121"/>
        <v>23.88872929430708</v>
      </c>
      <c r="AQ158" s="15">
        <f t="shared" si="122"/>
        <v>23.82628208133826</v>
      </c>
      <c r="AR158">
        <f t="shared" si="143"/>
        <v>0.99738591315597092</v>
      </c>
      <c r="AT158">
        <f t="shared" si="133"/>
        <v>2810983025313.7661</v>
      </c>
      <c r="AU158" s="4"/>
      <c r="AV158">
        <f t="shared" si="123"/>
        <v>3883172357094.1958</v>
      </c>
      <c r="AW158" s="5">
        <f t="shared" si="144"/>
        <v>14.988545280513039</v>
      </c>
      <c r="AX158">
        <f t="shared" si="145"/>
        <v>10160346214.416992</v>
      </c>
      <c r="AY158" s="4">
        <f t="shared" si="146"/>
        <v>3.9217628087576589E-2</v>
      </c>
      <c r="AZ158" s="4">
        <f t="shared" si="124"/>
        <v>8.498143834279093E-5</v>
      </c>
      <c r="BA158" s="5">
        <v>0</v>
      </c>
      <c r="BB158" s="4">
        <f t="shared" si="125"/>
        <v>0</v>
      </c>
      <c r="BC158" s="4">
        <f t="shared" si="147"/>
        <v>10160346214.416992</v>
      </c>
      <c r="BD158" s="4">
        <f t="shared" si="148"/>
        <v>55267331.4535302</v>
      </c>
      <c r="BE158" s="4">
        <f t="shared" si="149"/>
        <v>55267331.4535302</v>
      </c>
      <c r="BF158" s="4">
        <f t="shared" si="150"/>
        <v>0</v>
      </c>
      <c r="BG158" s="4">
        <f>SUM($BB$48:BB158)</f>
        <v>12884463590.918751</v>
      </c>
      <c r="BH158" s="14">
        <f>SUM($BC$48:BC158)</f>
        <v>3870287893503.2769</v>
      </c>
      <c r="BI158" s="4">
        <f t="shared" si="151"/>
        <v>3883172357094.1958</v>
      </c>
      <c r="BJ158" s="4">
        <f t="shared" si="152"/>
        <v>21122565040.764771</v>
      </c>
      <c r="BK158" s="4">
        <f t="shared" si="153"/>
        <v>70085202.300471887</v>
      </c>
      <c r="BL158" s="4">
        <f t="shared" si="154"/>
        <v>21052479838.464298</v>
      </c>
      <c r="BM158" s="27">
        <f t="shared" si="126"/>
        <v>18.261858809880358</v>
      </c>
      <c r="BN158">
        <f t="shared" si="127"/>
        <v>0.27330514044132032</v>
      </c>
      <c r="BO158">
        <f t="shared" si="155"/>
        <v>1.4965899325289486E-2</v>
      </c>
      <c r="BQ158" s="5">
        <f t="shared" si="156"/>
        <v>-1178.2298816059888</v>
      </c>
      <c r="BR158" s="5">
        <f t="shared" si="157"/>
        <v>-9867.62824527472</v>
      </c>
      <c r="BS158" s="5">
        <f t="shared" si="128"/>
        <v>-2756.0261690793486</v>
      </c>
      <c r="BU158" s="27">
        <f t="shared" si="158"/>
        <v>0.7644550107666187</v>
      </c>
      <c r="BV158" s="27">
        <f t="shared" si="159"/>
        <v>1.1470742246243459E-2</v>
      </c>
      <c r="BW158" s="27">
        <f t="shared" si="129"/>
        <v>0.7644550107666187</v>
      </c>
      <c r="BX158" s="27">
        <f t="shared" si="130"/>
        <v>1.147074224624346E-2</v>
      </c>
      <c r="BY158" s="27">
        <f t="shared" si="160"/>
        <v>1.4965899325289486E-2</v>
      </c>
      <c r="BZ158" s="27">
        <f t="shared" si="161"/>
        <v>0.99738591315597092</v>
      </c>
    </row>
    <row r="159" spans="6:78">
      <c r="F159">
        <f t="shared" si="131"/>
        <v>27750000</v>
      </c>
      <c r="G159">
        <f t="shared" si="162"/>
        <v>1.0000000000000002</v>
      </c>
      <c r="H159">
        <f t="shared" si="163"/>
        <v>0</v>
      </c>
      <c r="I159">
        <f t="shared" si="164"/>
        <v>4.7143143996902228E+19</v>
      </c>
      <c r="J159">
        <f t="shared" si="165"/>
        <v>2.1193285600309779E+20</v>
      </c>
      <c r="K159">
        <f t="shared" si="166"/>
        <v>2.59076E+20</v>
      </c>
      <c r="L159">
        <f t="shared" si="167"/>
        <v>6043992820115670</v>
      </c>
      <c r="M159">
        <f t="shared" si="168"/>
        <v>112999.9999999998</v>
      </c>
      <c r="N159">
        <f t="shared" si="169"/>
        <v>112.9999999999998</v>
      </c>
      <c r="O159">
        <f t="shared" si="170"/>
        <v>149700.0000000002</v>
      </c>
      <c r="P159">
        <f t="shared" si="171"/>
        <v>149.70000000000022</v>
      </c>
      <c r="Q159">
        <f t="shared" si="172"/>
        <v>0.14034375000000018</v>
      </c>
      <c r="R159">
        <f t="shared" si="173"/>
        <v>2004.491</v>
      </c>
      <c r="S159">
        <f t="shared" si="174"/>
        <v>2.6632151440191052</v>
      </c>
      <c r="T159">
        <f t="shared" si="175"/>
        <v>460.48463537865575</v>
      </c>
      <c r="V159">
        <f t="shared" si="176"/>
        <v>112568506329668.94</v>
      </c>
      <c r="W159">
        <f t="shared" si="134"/>
        <v>0</v>
      </c>
      <c r="X159">
        <f t="shared" si="177"/>
        <v>5060537550066.0654</v>
      </c>
      <c r="Y159">
        <f t="shared" si="135"/>
        <v>0</v>
      </c>
      <c r="Z159">
        <f t="shared" si="136"/>
        <v>117629043879735</v>
      </c>
      <c r="AA159">
        <f t="shared" si="117"/>
        <v>2387.8022716742398</v>
      </c>
      <c r="AB159">
        <f t="shared" si="118"/>
        <v>23.878022716742404</v>
      </c>
      <c r="AC159">
        <f t="shared" si="137"/>
        <v>454.03296283613685</v>
      </c>
      <c r="AD159">
        <f t="shared" si="138"/>
        <v>99.999999999999972</v>
      </c>
      <c r="AF159" s="9">
        <f t="shared" si="132"/>
        <v>6186052472698.709</v>
      </c>
      <c r="AG159">
        <f t="shared" si="139"/>
        <v>23.877365995687402</v>
      </c>
      <c r="AH159">
        <f t="shared" si="140"/>
        <v>0</v>
      </c>
      <c r="AI159">
        <v>91</v>
      </c>
      <c r="AJ159">
        <f t="shared" si="141"/>
        <v>5.1740327120740712E-2</v>
      </c>
      <c r="AK159">
        <v>0</v>
      </c>
      <c r="AL159" s="15">
        <f t="shared" si="119"/>
        <v>0</v>
      </c>
      <c r="AM159" s="13">
        <f t="shared" si="142"/>
        <v>5062806625627.3662</v>
      </c>
      <c r="AN159" s="15">
        <f>SUM($AL$48:AL159)</f>
        <v>1123245847071.3408</v>
      </c>
      <c r="AO159" s="4">
        <f t="shared" si="120"/>
        <v>6186052472698.707</v>
      </c>
      <c r="AP159">
        <f t="shared" si="121"/>
        <v>23.88872929430708</v>
      </c>
      <c r="AQ159" s="15">
        <f t="shared" si="122"/>
        <v>23.82628208133826</v>
      </c>
      <c r="AR159">
        <f t="shared" si="143"/>
        <v>0.99738591315597092</v>
      </c>
      <c r="AT159">
        <f t="shared" si="133"/>
        <v>2756781364177.1289</v>
      </c>
      <c r="AU159" s="4"/>
      <c r="AV159">
        <f t="shared" si="123"/>
        <v>3893136790477.5552</v>
      </c>
      <c r="AW159" s="5">
        <f t="shared" si="144"/>
        <v>15.027006710299506</v>
      </c>
      <c r="AX159">
        <f t="shared" si="145"/>
        <v>9964433383.359375</v>
      </c>
      <c r="AY159" s="4">
        <f t="shared" si="146"/>
        <v>3.8461429786469513E-2</v>
      </c>
      <c r="AZ159" s="4">
        <f t="shared" si="124"/>
        <v>8.3342817588956731E-5</v>
      </c>
      <c r="BA159" s="5">
        <v>0</v>
      </c>
      <c r="BB159" s="4">
        <f t="shared" si="125"/>
        <v>0</v>
      </c>
      <c r="BC159" s="4">
        <f t="shared" si="147"/>
        <v>9964433383.359375</v>
      </c>
      <c r="BD159" s="4">
        <f t="shared" si="148"/>
        <v>54201661.136637159</v>
      </c>
      <c r="BE159" s="4">
        <f t="shared" si="149"/>
        <v>54201661.136637159</v>
      </c>
      <c r="BF159" s="4">
        <f t="shared" si="150"/>
        <v>0</v>
      </c>
      <c r="BG159" s="4">
        <f>SUM($BB$48:BB159)</f>
        <v>12884463590.918751</v>
      </c>
      <c r="BH159" s="14">
        <f>SUM($BC$48:BC159)</f>
        <v>3880252326886.6362</v>
      </c>
      <c r="BI159" s="4">
        <f t="shared" si="151"/>
        <v>3893136790477.5552</v>
      </c>
      <c r="BJ159" s="4">
        <f t="shared" si="152"/>
        <v>21176766701.901409</v>
      </c>
      <c r="BK159" s="4">
        <f t="shared" si="153"/>
        <v>70085202.300471887</v>
      </c>
      <c r="BL159" s="4">
        <f t="shared" si="154"/>
        <v>21106681499.600937</v>
      </c>
      <c r="BM159" s="27">
        <f t="shared" si="126"/>
        <v>18.30887574520262</v>
      </c>
      <c r="BN159">
        <f t="shared" si="127"/>
        <v>0.27330514044132032</v>
      </c>
      <c r="BO159">
        <f t="shared" si="155"/>
        <v>1.4927467106380524E-2</v>
      </c>
      <c r="BQ159" s="5">
        <f t="shared" si="156"/>
        <v>-1155.5173746589976</v>
      </c>
      <c r="BR159" s="5">
        <f t="shared" si="157"/>
        <v>-9867.62824527472</v>
      </c>
      <c r="BS159" s="5">
        <f t="shared" si="128"/>
        <v>-2737.4377346676915</v>
      </c>
      <c r="BU159" s="27">
        <f t="shared" si="158"/>
        <v>0.76642317469627008</v>
      </c>
      <c r="BV159" s="27">
        <f t="shared" si="159"/>
        <v>1.1470742246243459E-2</v>
      </c>
      <c r="BW159" s="27">
        <f t="shared" si="129"/>
        <v>0.76642317469626997</v>
      </c>
      <c r="BX159" s="27">
        <f t="shared" si="130"/>
        <v>1.147074224624346E-2</v>
      </c>
      <c r="BY159" s="27">
        <f t="shared" si="160"/>
        <v>1.4927467106380524E-2</v>
      </c>
      <c r="BZ159" s="27">
        <f t="shared" si="161"/>
        <v>0.99738591315597092</v>
      </c>
    </row>
    <row r="160" spans="6:78">
      <c r="F160">
        <f t="shared" si="131"/>
        <v>28000000</v>
      </c>
      <c r="G160">
        <f t="shared" si="162"/>
        <v>1.0000000000000002</v>
      </c>
      <c r="H160">
        <f t="shared" si="163"/>
        <v>0</v>
      </c>
      <c r="I160">
        <f t="shared" si="164"/>
        <v>4.7143143996902228E+19</v>
      </c>
      <c r="J160">
        <f t="shared" si="165"/>
        <v>2.1193285600309779E+20</v>
      </c>
      <c r="K160">
        <f t="shared" si="166"/>
        <v>2.59076E+20</v>
      </c>
      <c r="L160">
        <f t="shared" si="167"/>
        <v>6043992820115670</v>
      </c>
      <c r="M160">
        <f t="shared" si="168"/>
        <v>112999.9999999998</v>
      </c>
      <c r="N160">
        <f t="shared" si="169"/>
        <v>112.9999999999998</v>
      </c>
      <c r="O160">
        <f t="shared" si="170"/>
        <v>149700.0000000002</v>
      </c>
      <c r="P160">
        <f t="shared" si="171"/>
        <v>149.70000000000022</v>
      </c>
      <c r="Q160">
        <f t="shared" si="172"/>
        <v>0.14034375000000018</v>
      </c>
      <c r="R160">
        <f t="shared" si="173"/>
        <v>2004.491</v>
      </c>
      <c r="S160">
        <f t="shared" si="174"/>
        <v>2.6632151440191052</v>
      </c>
      <c r="T160">
        <f t="shared" si="175"/>
        <v>460.48463537865575</v>
      </c>
      <c r="V160">
        <f t="shared" si="176"/>
        <v>112568506329668.94</v>
      </c>
      <c r="W160">
        <f t="shared" si="134"/>
        <v>0</v>
      </c>
      <c r="X160">
        <f t="shared" si="177"/>
        <v>5060537550066.0654</v>
      </c>
      <c r="Y160">
        <f t="shared" si="135"/>
        <v>0</v>
      </c>
      <c r="Z160">
        <f t="shared" si="136"/>
        <v>117629043879735</v>
      </c>
      <c r="AA160">
        <f t="shared" si="117"/>
        <v>2387.8022716742398</v>
      </c>
      <c r="AB160">
        <f t="shared" si="118"/>
        <v>23.878022716742404</v>
      </c>
      <c r="AC160">
        <f t="shared" si="137"/>
        <v>454.03296283613685</v>
      </c>
      <c r="AD160">
        <f t="shared" si="138"/>
        <v>99.999999999999972</v>
      </c>
      <c r="AF160" s="9">
        <f t="shared" si="132"/>
        <v>6186052472698.709</v>
      </c>
      <c r="AG160">
        <f t="shared" si="139"/>
        <v>23.877365995687402</v>
      </c>
      <c r="AH160">
        <f t="shared" si="140"/>
        <v>0</v>
      </c>
      <c r="AI160">
        <v>92</v>
      </c>
      <c r="AJ160">
        <f t="shared" si="141"/>
        <v>5.1740327120740712E-2</v>
      </c>
      <c r="AK160">
        <v>0</v>
      </c>
      <c r="AL160" s="15">
        <f t="shared" si="119"/>
        <v>0</v>
      </c>
      <c r="AM160" s="13">
        <f t="shared" si="142"/>
        <v>5062806625627.3662</v>
      </c>
      <c r="AN160" s="15">
        <f>SUM($AL$48:AL160)</f>
        <v>1123245847071.3408</v>
      </c>
      <c r="AO160" s="4">
        <f t="shared" si="120"/>
        <v>6186052472698.707</v>
      </c>
      <c r="AP160">
        <f t="shared" si="121"/>
        <v>23.88872929430708</v>
      </c>
      <c r="AQ160" s="15">
        <f t="shared" si="122"/>
        <v>23.82628208133826</v>
      </c>
      <c r="AR160">
        <f t="shared" si="143"/>
        <v>0.99738591315597092</v>
      </c>
      <c r="AT160">
        <f t="shared" si="133"/>
        <v>2703624824993.7422</v>
      </c>
      <c r="AU160" s="4"/>
      <c r="AV160">
        <f t="shared" si="123"/>
        <v>3902909088641.0293</v>
      </c>
      <c r="AW160" s="5">
        <f t="shared" si="144"/>
        <v>15.064726522877569</v>
      </c>
      <c r="AX160">
        <f t="shared" si="145"/>
        <v>9772298163.4741211</v>
      </c>
      <c r="AY160" s="4">
        <f t="shared" si="146"/>
        <v>3.7719812578062506E-2</v>
      </c>
      <c r="AZ160" s="4">
        <f t="shared" si="124"/>
        <v>8.1735792887476693E-5</v>
      </c>
      <c r="BA160" s="5">
        <v>0</v>
      </c>
      <c r="BB160" s="4">
        <f t="shared" si="125"/>
        <v>0</v>
      </c>
      <c r="BC160" s="4">
        <f t="shared" si="147"/>
        <v>9772298163.4741211</v>
      </c>
      <c r="BD160" s="4">
        <f t="shared" si="148"/>
        <v>53156539.18338839</v>
      </c>
      <c r="BE160" s="4">
        <f t="shared" si="149"/>
        <v>53156539.18338839</v>
      </c>
      <c r="BF160" s="4">
        <f t="shared" si="150"/>
        <v>0</v>
      </c>
      <c r="BG160" s="4">
        <f>SUM($BB$48:BB160)</f>
        <v>12884463590.918751</v>
      </c>
      <c r="BH160" s="14">
        <f>SUM($BC$48:BC160)</f>
        <v>3890024625050.1104</v>
      </c>
      <c r="BI160" s="4">
        <f t="shared" si="151"/>
        <v>3902909088641.0293</v>
      </c>
      <c r="BJ160" s="4">
        <f t="shared" si="152"/>
        <v>21229923241.084797</v>
      </c>
      <c r="BK160" s="4">
        <f t="shared" si="153"/>
        <v>70085202.300471887</v>
      </c>
      <c r="BL160" s="4">
        <f t="shared" si="154"/>
        <v>21159838038.784325</v>
      </c>
      <c r="BM160" s="27">
        <f t="shared" si="126"/>
        <v>18.354986095186913</v>
      </c>
      <c r="BN160">
        <f t="shared" si="127"/>
        <v>0.27330514044132032</v>
      </c>
      <c r="BO160">
        <f t="shared" si="155"/>
        <v>1.4889967174259371E-2</v>
      </c>
      <c r="BQ160" s="5">
        <f t="shared" si="156"/>
        <v>-1133.2428125853899</v>
      </c>
      <c r="BR160" s="5">
        <f t="shared" si="157"/>
        <v>-9867.62824527472</v>
      </c>
      <c r="BS160" s="5">
        <f t="shared" si="128"/>
        <v>-2719.2077243425429</v>
      </c>
      <c r="BU160" s="27">
        <f t="shared" si="158"/>
        <v>0.76835338828847155</v>
      </c>
      <c r="BV160" s="27">
        <f t="shared" si="159"/>
        <v>1.1470742246243459E-2</v>
      </c>
      <c r="BW160" s="27">
        <f t="shared" si="129"/>
        <v>0.76835338828847155</v>
      </c>
      <c r="BX160" s="27">
        <f t="shared" si="130"/>
        <v>1.147074224624346E-2</v>
      </c>
      <c r="BY160" s="27">
        <f t="shared" si="160"/>
        <v>1.4889967174259371E-2</v>
      </c>
      <c r="BZ160" s="27">
        <f t="shared" si="161"/>
        <v>0.99738591315597092</v>
      </c>
    </row>
    <row r="161" spans="6:78">
      <c r="F161">
        <f t="shared" si="131"/>
        <v>28250000</v>
      </c>
      <c r="G161">
        <f t="shared" si="162"/>
        <v>1.0000000000000002</v>
      </c>
      <c r="H161">
        <f t="shared" si="163"/>
        <v>0</v>
      </c>
      <c r="I161">
        <f t="shared" si="164"/>
        <v>4.7143143996902228E+19</v>
      </c>
      <c r="J161">
        <f t="shared" si="165"/>
        <v>2.1193285600309779E+20</v>
      </c>
      <c r="K161">
        <f t="shared" si="166"/>
        <v>2.59076E+20</v>
      </c>
      <c r="L161">
        <f t="shared" si="167"/>
        <v>6043992820115670</v>
      </c>
      <c r="M161">
        <f t="shared" si="168"/>
        <v>112999.9999999998</v>
      </c>
      <c r="N161">
        <f t="shared" si="169"/>
        <v>112.9999999999998</v>
      </c>
      <c r="O161">
        <f t="shared" si="170"/>
        <v>149700.0000000002</v>
      </c>
      <c r="P161">
        <f t="shared" si="171"/>
        <v>149.70000000000022</v>
      </c>
      <c r="Q161">
        <f t="shared" si="172"/>
        <v>0.14034375000000018</v>
      </c>
      <c r="R161">
        <f t="shared" si="173"/>
        <v>2004.491</v>
      </c>
      <c r="S161">
        <f t="shared" si="174"/>
        <v>2.6632151440191052</v>
      </c>
      <c r="T161">
        <f t="shared" si="175"/>
        <v>460.48463537865575</v>
      </c>
      <c r="V161">
        <f t="shared" si="176"/>
        <v>112568506329668.94</v>
      </c>
      <c r="W161">
        <f t="shared" si="134"/>
        <v>0</v>
      </c>
      <c r="X161">
        <f t="shared" si="177"/>
        <v>5060537550066.0654</v>
      </c>
      <c r="Y161">
        <f t="shared" si="135"/>
        <v>0</v>
      </c>
      <c r="Z161">
        <f t="shared" si="136"/>
        <v>117629043879735</v>
      </c>
      <c r="AA161">
        <f t="shared" si="117"/>
        <v>2387.8022716742398</v>
      </c>
      <c r="AB161">
        <f t="shared" si="118"/>
        <v>23.878022716742404</v>
      </c>
      <c r="AC161">
        <f t="shared" si="137"/>
        <v>454.03296283613685</v>
      </c>
      <c r="AD161">
        <f t="shared" si="138"/>
        <v>99.999999999999972</v>
      </c>
      <c r="AF161" s="9">
        <f t="shared" si="132"/>
        <v>6186052472698.709</v>
      </c>
      <c r="AG161">
        <f t="shared" si="139"/>
        <v>23.877365995687402</v>
      </c>
      <c r="AH161">
        <f t="shared" si="140"/>
        <v>0</v>
      </c>
      <c r="AI161">
        <v>93</v>
      </c>
      <c r="AJ161">
        <f t="shared" si="141"/>
        <v>5.1740327120740712E-2</v>
      </c>
      <c r="AK161">
        <v>0</v>
      </c>
      <c r="AL161" s="15">
        <f t="shared" si="119"/>
        <v>0</v>
      </c>
      <c r="AM161" s="13">
        <f t="shared" si="142"/>
        <v>5062806625627.3662</v>
      </c>
      <c r="AN161" s="15">
        <f>SUM($AL$48:AL161)</f>
        <v>1123245847071.3408</v>
      </c>
      <c r="AO161" s="4">
        <f t="shared" si="120"/>
        <v>6186052472698.707</v>
      </c>
      <c r="AP161">
        <f t="shared" si="121"/>
        <v>23.88872929430708</v>
      </c>
      <c r="AQ161" s="15">
        <f t="shared" si="122"/>
        <v>23.82628208133826</v>
      </c>
      <c r="AR161">
        <f t="shared" si="143"/>
        <v>0.99738591315597092</v>
      </c>
      <c r="AT161">
        <f t="shared" si="133"/>
        <v>2651493255615.6045</v>
      </c>
      <c r="AU161" s="4"/>
      <c r="AV161">
        <f t="shared" si="123"/>
        <v>3912492956355.5059</v>
      </c>
      <c r="AW161" s="5">
        <f t="shared" si="144"/>
        <v>15.101719018185806</v>
      </c>
      <c r="AX161">
        <f t="shared" si="145"/>
        <v>9583867714.4765625</v>
      </c>
      <c r="AY161" s="4">
        <f t="shared" si="146"/>
        <v>3.6992495308236048E-2</v>
      </c>
      <c r="AZ161" s="4">
        <f t="shared" si="124"/>
        <v>8.0159755000040462E-5</v>
      </c>
      <c r="BA161" s="5">
        <v>0</v>
      </c>
      <c r="BB161" s="4">
        <f t="shared" si="125"/>
        <v>0</v>
      </c>
      <c r="BC161" s="4">
        <f t="shared" si="147"/>
        <v>9583867714.4765625</v>
      </c>
      <c r="BD161" s="4">
        <f t="shared" si="148"/>
        <v>52131569.378136218</v>
      </c>
      <c r="BE161" s="4">
        <f t="shared" si="149"/>
        <v>52131569.378136218</v>
      </c>
      <c r="BF161" s="4">
        <f t="shared" si="150"/>
        <v>0</v>
      </c>
      <c r="BG161" s="4">
        <f>SUM($BB$48:BB161)</f>
        <v>12884463590.918751</v>
      </c>
      <c r="BH161" s="14">
        <f>SUM($BC$48:BC161)</f>
        <v>3899608492764.5869</v>
      </c>
      <c r="BI161" s="4">
        <f t="shared" si="151"/>
        <v>3912492956355.5059</v>
      </c>
      <c r="BJ161" s="4">
        <f t="shared" si="152"/>
        <v>21282054810.462933</v>
      </c>
      <c r="BK161" s="4">
        <f t="shared" si="153"/>
        <v>70085202.300471887</v>
      </c>
      <c r="BL161" s="4">
        <f t="shared" si="154"/>
        <v>21211969608.16246</v>
      </c>
      <c r="BM161" s="27">
        <f t="shared" si="126"/>
        <v>18.40020734070411</v>
      </c>
      <c r="BN161">
        <f t="shared" si="127"/>
        <v>0.27330514044132032</v>
      </c>
      <c r="BO161">
        <f t="shared" si="155"/>
        <v>1.4853372865898473E-2</v>
      </c>
      <c r="BQ161" s="5">
        <f t="shared" si="156"/>
        <v>-1111.3977508874896</v>
      </c>
      <c r="BR161" s="5">
        <f t="shared" si="157"/>
        <v>-9867.62824527472</v>
      </c>
      <c r="BS161" s="5">
        <f t="shared" si="128"/>
        <v>-2701.3292269341437</v>
      </c>
      <c r="BU161" s="27">
        <f t="shared" si="158"/>
        <v>0.77024638330549722</v>
      </c>
      <c r="BV161" s="27">
        <f t="shared" si="159"/>
        <v>1.1470742246243459E-2</v>
      </c>
      <c r="BW161" s="27">
        <f t="shared" si="129"/>
        <v>0.77024638330549711</v>
      </c>
      <c r="BX161" s="27">
        <f t="shared" si="130"/>
        <v>1.147074224624346E-2</v>
      </c>
      <c r="BY161" s="27">
        <f t="shared" si="160"/>
        <v>1.4853372865898473E-2</v>
      </c>
      <c r="BZ161" s="27">
        <f t="shared" si="161"/>
        <v>0.99738591315597092</v>
      </c>
    </row>
    <row r="162" spans="6:78">
      <c r="F162">
        <f t="shared" si="131"/>
        <v>28500000</v>
      </c>
      <c r="G162">
        <f t="shared" si="162"/>
        <v>1.0000000000000002</v>
      </c>
      <c r="H162">
        <f t="shared" si="163"/>
        <v>0</v>
      </c>
      <c r="I162">
        <f t="shared" si="164"/>
        <v>4.7143143996902228E+19</v>
      </c>
      <c r="J162">
        <f t="shared" si="165"/>
        <v>2.1193285600309779E+20</v>
      </c>
      <c r="K162">
        <f t="shared" si="166"/>
        <v>2.59076E+20</v>
      </c>
      <c r="L162">
        <f t="shared" si="167"/>
        <v>6043992820115670</v>
      </c>
      <c r="M162">
        <f t="shared" si="168"/>
        <v>112999.9999999998</v>
      </c>
      <c r="N162">
        <f t="shared" si="169"/>
        <v>112.9999999999998</v>
      </c>
      <c r="O162">
        <f t="shared" si="170"/>
        <v>149700.0000000002</v>
      </c>
      <c r="P162">
        <f t="shared" si="171"/>
        <v>149.70000000000022</v>
      </c>
      <c r="Q162">
        <f t="shared" si="172"/>
        <v>0.14034375000000018</v>
      </c>
      <c r="R162">
        <f t="shared" si="173"/>
        <v>2004.491</v>
      </c>
      <c r="S162">
        <f t="shared" si="174"/>
        <v>2.6632151440191052</v>
      </c>
      <c r="T162">
        <f t="shared" si="175"/>
        <v>460.48463537865575</v>
      </c>
      <c r="V162">
        <f t="shared" si="176"/>
        <v>112568506329668.94</v>
      </c>
      <c r="W162">
        <f t="shared" si="134"/>
        <v>0</v>
      </c>
      <c r="X162">
        <f t="shared" si="177"/>
        <v>5060537550066.0654</v>
      </c>
      <c r="Y162">
        <f t="shared" si="135"/>
        <v>0</v>
      </c>
      <c r="Z162">
        <f t="shared" si="136"/>
        <v>117629043879735</v>
      </c>
      <c r="AA162">
        <f t="shared" si="117"/>
        <v>2387.8022716742398</v>
      </c>
      <c r="AB162">
        <f t="shared" si="118"/>
        <v>23.878022716742404</v>
      </c>
      <c r="AC162">
        <f t="shared" si="137"/>
        <v>454.03296283613685</v>
      </c>
      <c r="AD162">
        <f t="shared" si="138"/>
        <v>99.999999999999972</v>
      </c>
      <c r="AF162" s="9">
        <f t="shared" si="132"/>
        <v>6186052472698.709</v>
      </c>
      <c r="AG162">
        <f t="shared" si="139"/>
        <v>23.877365995687402</v>
      </c>
      <c r="AH162">
        <f t="shared" si="140"/>
        <v>0</v>
      </c>
      <c r="AI162">
        <v>94</v>
      </c>
      <c r="AJ162">
        <f t="shared" si="141"/>
        <v>5.1740327120740712E-2</v>
      </c>
      <c r="AK162">
        <v>0</v>
      </c>
      <c r="AL162" s="15">
        <f t="shared" si="119"/>
        <v>0</v>
      </c>
      <c r="AM162" s="13">
        <f t="shared" si="142"/>
        <v>5062806625627.3662</v>
      </c>
      <c r="AN162" s="15">
        <f>SUM($AL$48:AL162)</f>
        <v>1123245847071.3408</v>
      </c>
      <c r="AO162" s="4">
        <f t="shared" si="120"/>
        <v>6186052472698.707</v>
      </c>
      <c r="AP162">
        <f t="shared" si="121"/>
        <v>23.88872929430708</v>
      </c>
      <c r="AQ162" s="15">
        <f t="shared" si="122"/>
        <v>23.82628208133826</v>
      </c>
      <c r="AR162">
        <f t="shared" si="143"/>
        <v>0.99738591315597092</v>
      </c>
      <c r="AT162">
        <f t="shared" si="133"/>
        <v>2600366892470.4858</v>
      </c>
      <c r="AU162" s="4"/>
      <c r="AV162">
        <f t="shared" si="123"/>
        <v>3921892026956.105</v>
      </c>
      <c r="AW162" s="5">
        <f t="shared" si="144"/>
        <v>15.137998220429932</v>
      </c>
      <c r="AX162">
        <f t="shared" si="145"/>
        <v>9399070600.5991211</v>
      </c>
      <c r="AY162" s="4">
        <f t="shared" si="146"/>
        <v>3.6279202244125744E-2</v>
      </c>
      <c r="AZ162" s="4">
        <f t="shared" si="124"/>
        <v>7.861410643576045E-5</v>
      </c>
      <c r="BA162" s="5">
        <v>0</v>
      </c>
      <c r="BB162" s="4">
        <f t="shared" si="125"/>
        <v>0</v>
      </c>
      <c r="BC162" s="4">
        <f t="shared" si="147"/>
        <v>9399070600.5991211</v>
      </c>
      <c r="BD162" s="4">
        <f t="shared" si="148"/>
        <v>51126363.145121418</v>
      </c>
      <c r="BE162" s="4">
        <f t="shared" si="149"/>
        <v>51126363.145121418</v>
      </c>
      <c r="BF162" s="4">
        <f t="shared" si="150"/>
        <v>0</v>
      </c>
      <c r="BG162" s="4">
        <f>SUM($BB$48:BB162)</f>
        <v>12884463590.918751</v>
      </c>
      <c r="BH162" s="14">
        <f>SUM($BC$48:BC162)</f>
        <v>3909007563365.186</v>
      </c>
      <c r="BI162" s="4">
        <f t="shared" si="151"/>
        <v>3921892026956.105</v>
      </c>
      <c r="BJ162" s="4">
        <f t="shared" si="152"/>
        <v>21333181173.608055</v>
      </c>
      <c r="BK162" s="4">
        <f t="shared" si="153"/>
        <v>70085202.300471887</v>
      </c>
      <c r="BL162" s="4">
        <f t="shared" si="154"/>
        <v>21263095971.307583</v>
      </c>
      <c r="BM162" s="27">
        <f t="shared" si="126"/>
        <v>18.444556625557148</v>
      </c>
      <c r="BN162">
        <f t="shared" si="127"/>
        <v>0.27330514044132032</v>
      </c>
      <c r="BO162">
        <f t="shared" si="155"/>
        <v>1.4817658455537133E-2</v>
      </c>
      <c r="BQ162" s="5">
        <f t="shared" si="156"/>
        <v>-1089.9739078952864</v>
      </c>
      <c r="BR162" s="5">
        <f t="shared" si="157"/>
        <v>-9867.62824527472</v>
      </c>
      <c r="BS162" s="5">
        <f t="shared" si="128"/>
        <v>-2683.7954645346131</v>
      </c>
      <c r="BU162" s="27">
        <f t="shared" si="158"/>
        <v>0.77210287739970618</v>
      </c>
      <c r="BV162" s="27">
        <f t="shared" si="159"/>
        <v>1.1470742246243459E-2</v>
      </c>
      <c r="BW162" s="27">
        <f t="shared" si="129"/>
        <v>0.77210287739970607</v>
      </c>
      <c r="BX162" s="27">
        <f t="shared" si="130"/>
        <v>1.147074224624346E-2</v>
      </c>
      <c r="BY162" s="27">
        <f t="shared" si="160"/>
        <v>1.4817658455537133E-2</v>
      </c>
      <c r="BZ162" s="27">
        <f t="shared" si="161"/>
        <v>0.99738591315597092</v>
      </c>
    </row>
    <row r="163" spans="6:78">
      <c r="F163">
        <f t="shared" si="131"/>
        <v>28750000</v>
      </c>
      <c r="G163">
        <f t="shared" si="162"/>
        <v>1.0000000000000002</v>
      </c>
      <c r="H163">
        <f t="shared" si="163"/>
        <v>0</v>
      </c>
      <c r="I163">
        <f t="shared" si="164"/>
        <v>4.7143143996902228E+19</v>
      </c>
      <c r="J163">
        <f t="shared" si="165"/>
        <v>2.1193285600309779E+20</v>
      </c>
      <c r="K163">
        <f t="shared" si="166"/>
        <v>2.59076E+20</v>
      </c>
      <c r="L163">
        <f t="shared" si="167"/>
        <v>6043992820115670</v>
      </c>
      <c r="M163">
        <f t="shared" si="168"/>
        <v>112999.9999999998</v>
      </c>
      <c r="N163">
        <f t="shared" si="169"/>
        <v>112.9999999999998</v>
      </c>
      <c r="O163">
        <f t="shared" si="170"/>
        <v>149700.0000000002</v>
      </c>
      <c r="P163">
        <f t="shared" si="171"/>
        <v>149.70000000000022</v>
      </c>
      <c r="Q163">
        <f t="shared" si="172"/>
        <v>0.14034375000000018</v>
      </c>
      <c r="R163">
        <f t="shared" si="173"/>
        <v>2004.491</v>
      </c>
      <c r="S163">
        <f t="shared" si="174"/>
        <v>2.6632151440191052</v>
      </c>
      <c r="T163">
        <f t="shared" si="175"/>
        <v>460.48463537865575</v>
      </c>
      <c r="V163">
        <f t="shared" si="176"/>
        <v>112568506329668.94</v>
      </c>
      <c r="W163">
        <f t="shared" si="134"/>
        <v>0</v>
      </c>
      <c r="X163">
        <f t="shared" si="177"/>
        <v>5060537550066.0654</v>
      </c>
      <c r="Y163">
        <f t="shared" si="135"/>
        <v>0</v>
      </c>
      <c r="Z163">
        <f t="shared" si="136"/>
        <v>117629043879735</v>
      </c>
      <c r="AA163">
        <f t="shared" si="117"/>
        <v>2387.8022716742398</v>
      </c>
      <c r="AB163">
        <f t="shared" si="118"/>
        <v>23.878022716742404</v>
      </c>
      <c r="AC163">
        <f t="shared" si="137"/>
        <v>454.03296283613685</v>
      </c>
      <c r="AD163">
        <f t="shared" si="138"/>
        <v>99.999999999999972</v>
      </c>
      <c r="AF163" s="9">
        <f t="shared" si="132"/>
        <v>6186052472698.709</v>
      </c>
      <c r="AG163">
        <f t="shared" si="139"/>
        <v>23.877365995687402</v>
      </c>
      <c r="AH163">
        <f t="shared" si="140"/>
        <v>0</v>
      </c>
      <c r="AI163">
        <v>95</v>
      </c>
      <c r="AJ163">
        <f t="shared" si="141"/>
        <v>5.1740327120740712E-2</v>
      </c>
      <c r="AK163">
        <v>0</v>
      </c>
      <c r="AL163" s="15">
        <f t="shared" si="119"/>
        <v>0</v>
      </c>
      <c r="AM163" s="13">
        <f t="shared" si="142"/>
        <v>5062806625627.3662</v>
      </c>
      <c r="AN163" s="15">
        <f>SUM($AL$48:AL163)</f>
        <v>1123245847071.3408</v>
      </c>
      <c r="AO163" s="4">
        <f t="shared" si="120"/>
        <v>6186052472698.707</v>
      </c>
      <c r="AP163">
        <f t="shared" si="121"/>
        <v>23.88872929430708</v>
      </c>
      <c r="AQ163" s="15">
        <f t="shared" si="122"/>
        <v>23.82628208133826</v>
      </c>
      <c r="AR163">
        <f t="shared" si="143"/>
        <v>0.99738591315597092</v>
      </c>
      <c r="AT163">
        <f t="shared" si="133"/>
        <v>2550226353069.3687</v>
      </c>
      <c r="AU163" s="4"/>
      <c r="AV163">
        <f t="shared" si="123"/>
        <v>3931109863719.6064</v>
      </c>
      <c r="AW163" s="5">
        <f t="shared" si="144"/>
        <v>15.17357788339949</v>
      </c>
      <c r="AX163">
        <f t="shared" si="145"/>
        <v>9217836763.5014648</v>
      </c>
      <c r="AY163" s="4">
        <f t="shared" si="146"/>
        <v>3.5579662969558994E-2</v>
      </c>
      <c r="AZ163" s="4">
        <f t="shared" si="124"/>
        <v>7.7098261224591572E-5</v>
      </c>
      <c r="BA163" s="5">
        <v>0</v>
      </c>
      <c r="BB163" s="4">
        <f t="shared" si="125"/>
        <v>0</v>
      </c>
      <c r="BC163" s="4">
        <f t="shared" si="147"/>
        <v>9217836763.5014648</v>
      </c>
      <c r="BD163" s="4">
        <f t="shared" si="148"/>
        <v>50140539.40111763</v>
      </c>
      <c r="BE163" s="4">
        <f t="shared" si="149"/>
        <v>50140539.40111763</v>
      </c>
      <c r="BF163" s="4">
        <f t="shared" si="150"/>
        <v>0</v>
      </c>
      <c r="BG163" s="4">
        <f>SUM($BB$48:BB163)</f>
        <v>12884463590.918751</v>
      </c>
      <c r="BH163" s="14">
        <f>SUM($BC$48:BC163)</f>
        <v>3918225400128.6875</v>
      </c>
      <c r="BI163" s="4">
        <f t="shared" si="151"/>
        <v>3931109863719.6064</v>
      </c>
      <c r="BJ163" s="4">
        <f t="shared" si="152"/>
        <v>21383321713.009174</v>
      </c>
      <c r="BK163" s="4">
        <f t="shared" si="153"/>
        <v>70085202.300471887</v>
      </c>
      <c r="BL163" s="4">
        <f t="shared" si="154"/>
        <v>21313236510.708698</v>
      </c>
      <c r="BM163" s="27">
        <f t="shared" si="126"/>
        <v>18.4880507629804</v>
      </c>
      <c r="BN163">
        <f t="shared" si="127"/>
        <v>0.27330514044132032</v>
      </c>
      <c r="BO163">
        <f t="shared" si="155"/>
        <v>1.4782799114148563E-2</v>
      </c>
      <c r="BQ163" s="5">
        <f t="shared" si="156"/>
        <v>-1068.9631616267759</v>
      </c>
      <c r="BR163" s="5">
        <f t="shared" si="157"/>
        <v>-9867.62824527472</v>
      </c>
      <c r="BS163" s="5">
        <f t="shared" si="128"/>
        <v>-2666.5997899283821</v>
      </c>
      <c r="BU163" s="27">
        <f t="shared" si="158"/>
        <v>0.77392357438561143</v>
      </c>
      <c r="BV163" s="27">
        <f t="shared" si="159"/>
        <v>1.1470742246243459E-2</v>
      </c>
      <c r="BW163" s="27">
        <f t="shared" si="129"/>
        <v>0.77392357438561143</v>
      </c>
      <c r="BX163" s="27">
        <f t="shared" si="130"/>
        <v>1.147074224624346E-2</v>
      </c>
      <c r="BY163" s="27">
        <f t="shared" si="160"/>
        <v>1.4782799114148563E-2</v>
      </c>
      <c r="BZ163" s="27">
        <f t="shared" si="161"/>
        <v>0.99738591315597092</v>
      </c>
    </row>
    <row r="164" spans="6:78">
      <c r="F164">
        <f t="shared" si="131"/>
        <v>29000000</v>
      </c>
      <c r="G164">
        <f t="shared" si="162"/>
        <v>1.0000000000000002</v>
      </c>
      <c r="H164">
        <f t="shared" si="163"/>
        <v>0</v>
      </c>
      <c r="I164">
        <f t="shared" si="164"/>
        <v>4.7143143996902228E+19</v>
      </c>
      <c r="J164">
        <f t="shared" si="165"/>
        <v>2.1193285600309779E+20</v>
      </c>
      <c r="K164">
        <f t="shared" si="166"/>
        <v>2.59076E+20</v>
      </c>
      <c r="L164">
        <f t="shared" si="167"/>
        <v>6043992820115670</v>
      </c>
      <c r="M164">
        <f t="shared" si="168"/>
        <v>112999.9999999998</v>
      </c>
      <c r="N164">
        <f t="shared" si="169"/>
        <v>112.9999999999998</v>
      </c>
      <c r="O164">
        <f t="shared" si="170"/>
        <v>149700.0000000002</v>
      </c>
      <c r="P164">
        <f t="shared" si="171"/>
        <v>149.70000000000022</v>
      </c>
      <c r="Q164">
        <f t="shared" si="172"/>
        <v>0.14034375000000018</v>
      </c>
      <c r="R164">
        <f t="shared" si="173"/>
        <v>2004.491</v>
      </c>
      <c r="S164">
        <f t="shared" si="174"/>
        <v>2.6632151440191052</v>
      </c>
      <c r="T164">
        <f t="shared" si="175"/>
        <v>460.48463537865575</v>
      </c>
      <c r="V164">
        <f t="shared" si="176"/>
        <v>112568506329668.94</v>
      </c>
      <c r="W164">
        <f t="shared" si="134"/>
        <v>0</v>
      </c>
      <c r="X164">
        <f t="shared" si="177"/>
        <v>5060537550066.0654</v>
      </c>
      <c r="Y164">
        <f t="shared" si="135"/>
        <v>0</v>
      </c>
      <c r="Z164">
        <f t="shared" si="136"/>
        <v>117629043879735</v>
      </c>
      <c r="AA164">
        <f t="shared" si="117"/>
        <v>2387.8022716742398</v>
      </c>
      <c r="AB164">
        <f t="shared" si="118"/>
        <v>23.878022716742404</v>
      </c>
      <c r="AC164">
        <f t="shared" si="137"/>
        <v>454.03296283613685</v>
      </c>
      <c r="AD164">
        <f t="shared" si="138"/>
        <v>99.999999999999972</v>
      </c>
      <c r="AF164" s="9">
        <f t="shared" si="132"/>
        <v>6186052472698.709</v>
      </c>
      <c r="AG164">
        <f t="shared" si="139"/>
        <v>23.877365995687402</v>
      </c>
      <c r="AH164">
        <f t="shared" si="140"/>
        <v>0</v>
      </c>
      <c r="AI164">
        <v>96</v>
      </c>
      <c r="AJ164">
        <f t="shared" si="141"/>
        <v>5.1740327120740712E-2</v>
      </c>
      <c r="AK164">
        <v>0</v>
      </c>
      <c r="AL164" s="15">
        <f t="shared" si="119"/>
        <v>0</v>
      </c>
      <c r="AM164" s="13">
        <f t="shared" si="142"/>
        <v>5062806625627.3662</v>
      </c>
      <c r="AN164" s="15">
        <f>SUM($AL$48:AL164)</f>
        <v>1123245847071.3408</v>
      </c>
      <c r="AO164" s="4">
        <f t="shared" si="120"/>
        <v>6186052472698.707</v>
      </c>
      <c r="AP164">
        <f t="shared" si="121"/>
        <v>23.88872929430708</v>
      </c>
      <c r="AQ164" s="15">
        <f t="shared" si="122"/>
        <v>23.82628208133826</v>
      </c>
      <c r="AR164">
        <f t="shared" si="143"/>
        <v>0.99738591315597092</v>
      </c>
      <c r="AT164">
        <f t="shared" si="133"/>
        <v>2501052628658.3647</v>
      </c>
      <c r="AU164" s="4"/>
      <c r="AV164">
        <f t="shared" si="123"/>
        <v>3940149961215.3252</v>
      </c>
      <c r="AW164" s="5">
        <f t="shared" si="144"/>
        <v>15.20847149568206</v>
      </c>
      <c r="AX164">
        <f t="shared" si="145"/>
        <v>9040097495.71875</v>
      </c>
      <c r="AY164" s="4">
        <f t="shared" si="146"/>
        <v>3.4893612282568626E-2</v>
      </c>
      <c r="AZ164" s="4">
        <f t="shared" si="124"/>
        <v>7.5611644695251535E-5</v>
      </c>
      <c r="BA164" s="5">
        <v>0</v>
      </c>
      <c r="BB164" s="4">
        <f t="shared" si="125"/>
        <v>0</v>
      </c>
      <c r="BC164" s="4">
        <f t="shared" si="147"/>
        <v>9040097495.71875</v>
      </c>
      <c r="BD164" s="4">
        <f t="shared" si="148"/>
        <v>49173724.41100277</v>
      </c>
      <c r="BE164" s="4">
        <f t="shared" si="149"/>
        <v>49173724.41100277</v>
      </c>
      <c r="BF164" s="4">
        <f t="shared" si="150"/>
        <v>0</v>
      </c>
      <c r="BG164" s="4">
        <f>SUM($BB$48:BB164)</f>
        <v>12884463590.918751</v>
      </c>
      <c r="BH164" s="14">
        <f>SUM($BC$48:BC164)</f>
        <v>3927265497624.4062</v>
      </c>
      <c r="BI164" s="4">
        <f t="shared" si="151"/>
        <v>3940149961215.3252</v>
      </c>
      <c r="BJ164" s="4">
        <f t="shared" si="152"/>
        <v>21432495437.420177</v>
      </c>
      <c r="BK164" s="4">
        <f t="shared" si="153"/>
        <v>70085202.300471887</v>
      </c>
      <c r="BL164" s="4">
        <f t="shared" si="154"/>
        <v>21362410235.119701</v>
      </c>
      <c r="BM164" s="27">
        <f t="shared" si="126"/>
        <v>18.530706242013757</v>
      </c>
      <c r="BN164">
        <f t="shared" si="127"/>
        <v>0.27330514044132032</v>
      </c>
      <c r="BO164">
        <f t="shared" si="155"/>
        <v>1.4748770871002695E-2</v>
      </c>
      <c r="BQ164" s="5">
        <f t="shared" si="156"/>
        <v>-1048.3575467088324</v>
      </c>
      <c r="BR164" s="5">
        <f t="shared" si="157"/>
        <v>-9867.62824527472</v>
      </c>
      <c r="BS164" s="5">
        <f t="shared" si="128"/>
        <v>-2649.7356840721686</v>
      </c>
      <c r="BU164" s="27">
        <f t="shared" si="158"/>
        <v>0.77570916450670346</v>
      </c>
      <c r="BV164" s="27">
        <f t="shared" si="159"/>
        <v>1.1470742246243459E-2</v>
      </c>
      <c r="BW164" s="27">
        <f t="shared" si="129"/>
        <v>0.77570916450670335</v>
      </c>
      <c r="BX164" s="27">
        <f t="shared" si="130"/>
        <v>1.147074224624346E-2</v>
      </c>
      <c r="BY164" s="27">
        <f t="shared" si="160"/>
        <v>1.4748770871002695E-2</v>
      </c>
      <c r="BZ164" s="27">
        <f t="shared" si="161"/>
        <v>0.99738591315597092</v>
      </c>
    </row>
    <row r="165" spans="6:78">
      <c r="F165">
        <f t="shared" si="131"/>
        <v>29250000</v>
      </c>
      <c r="G165">
        <f t="shared" si="162"/>
        <v>1.0000000000000002</v>
      </c>
      <c r="H165">
        <f t="shared" si="163"/>
        <v>0</v>
      </c>
      <c r="I165">
        <f t="shared" si="164"/>
        <v>4.7143143996902228E+19</v>
      </c>
      <c r="J165">
        <f t="shared" si="165"/>
        <v>2.1193285600309779E+20</v>
      </c>
      <c r="K165">
        <f t="shared" si="166"/>
        <v>2.59076E+20</v>
      </c>
      <c r="L165">
        <f t="shared" si="167"/>
        <v>6043992820115670</v>
      </c>
      <c r="M165">
        <f t="shared" si="168"/>
        <v>112999.9999999998</v>
      </c>
      <c r="N165">
        <f t="shared" si="169"/>
        <v>112.9999999999998</v>
      </c>
      <c r="O165">
        <f t="shared" si="170"/>
        <v>149700.0000000002</v>
      </c>
      <c r="P165">
        <f t="shared" si="171"/>
        <v>149.70000000000022</v>
      </c>
      <c r="Q165">
        <f t="shared" si="172"/>
        <v>0.14034375000000018</v>
      </c>
      <c r="R165">
        <f t="shared" si="173"/>
        <v>2004.491</v>
      </c>
      <c r="S165">
        <f t="shared" si="174"/>
        <v>2.6632151440191052</v>
      </c>
      <c r="T165">
        <f t="shared" si="175"/>
        <v>460.48463537865575</v>
      </c>
      <c r="V165">
        <f t="shared" si="176"/>
        <v>112568506329668.94</v>
      </c>
      <c r="W165">
        <f t="shared" si="134"/>
        <v>0</v>
      </c>
      <c r="X165">
        <f t="shared" si="177"/>
        <v>5060537550066.0654</v>
      </c>
      <c r="Y165">
        <f t="shared" si="135"/>
        <v>0</v>
      </c>
      <c r="Z165">
        <f t="shared" si="136"/>
        <v>117629043879735</v>
      </c>
      <c r="AA165">
        <f t="shared" si="117"/>
        <v>2387.8022716742398</v>
      </c>
      <c r="AB165">
        <f t="shared" si="118"/>
        <v>23.878022716742404</v>
      </c>
      <c r="AC165">
        <f t="shared" si="137"/>
        <v>454.03296283613685</v>
      </c>
      <c r="AD165">
        <f t="shared" si="138"/>
        <v>99.999999999999972</v>
      </c>
      <c r="AF165" s="9">
        <f t="shared" si="132"/>
        <v>6186052472698.709</v>
      </c>
      <c r="AG165">
        <f t="shared" si="139"/>
        <v>23.877365995687402</v>
      </c>
      <c r="AH165">
        <f t="shared" si="140"/>
        <v>0</v>
      </c>
      <c r="AI165">
        <v>97</v>
      </c>
      <c r="AJ165">
        <f t="shared" si="141"/>
        <v>5.1740327120740712E-2</v>
      </c>
      <c r="AK165">
        <v>0</v>
      </c>
      <c r="AL165" s="15">
        <f t="shared" si="119"/>
        <v>0</v>
      </c>
      <c r="AM165" s="13">
        <f t="shared" si="142"/>
        <v>5062806625627.3662</v>
      </c>
      <c r="AN165" s="15">
        <f>SUM($AL$48:AL165)</f>
        <v>1123245847071.3408</v>
      </c>
      <c r="AO165" s="4">
        <f t="shared" si="120"/>
        <v>6186052472698.707</v>
      </c>
      <c r="AP165">
        <f t="shared" si="121"/>
        <v>23.88872929430708</v>
      </c>
      <c r="AQ165" s="15">
        <f t="shared" si="122"/>
        <v>23.82628208133826</v>
      </c>
      <c r="AR165">
        <f t="shared" si="143"/>
        <v>0.99738591315597092</v>
      </c>
      <c r="AT165">
        <f t="shared" si="133"/>
        <v>2452827077012.3154</v>
      </c>
      <c r="AU165" s="4"/>
      <c r="AV165">
        <f t="shared" si="123"/>
        <v>3949015746629.9346</v>
      </c>
      <c r="AW165" s="5">
        <f t="shared" si="144"/>
        <v>15.242692285776894</v>
      </c>
      <c r="AX165">
        <f t="shared" si="145"/>
        <v>8865785414.609375</v>
      </c>
      <c r="AY165" s="4">
        <f t="shared" si="146"/>
        <v>3.4220790094834627E-2</v>
      </c>
      <c r="AZ165" s="4">
        <f t="shared" si="124"/>
        <v>7.4153693257319179E-5</v>
      </c>
      <c r="BA165" s="5">
        <v>0</v>
      </c>
      <c r="BB165" s="4">
        <f t="shared" si="125"/>
        <v>0</v>
      </c>
      <c r="BC165" s="4">
        <f t="shared" si="147"/>
        <v>8865785414.609375</v>
      </c>
      <c r="BD165" s="4">
        <f t="shared" si="148"/>
        <v>48225551.64604751</v>
      </c>
      <c r="BE165" s="4">
        <f t="shared" si="149"/>
        <v>48225551.64604751</v>
      </c>
      <c r="BF165" s="4">
        <f t="shared" si="150"/>
        <v>0</v>
      </c>
      <c r="BG165" s="4">
        <f>SUM($BB$48:BB165)</f>
        <v>12884463590.918751</v>
      </c>
      <c r="BH165" s="14">
        <f>SUM($BC$48:BC165)</f>
        <v>3936131283039.0156</v>
      </c>
      <c r="BI165" s="4">
        <f t="shared" si="151"/>
        <v>3949015746629.9346</v>
      </c>
      <c r="BJ165" s="4">
        <f t="shared" si="152"/>
        <v>21480720989.066223</v>
      </c>
      <c r="BK165" s="4">
        <f t="shared" si="153"/>
        <v>70085202.300471887</v>
      </c>
      <c r="BL165" s="4">
        <f t="shared" si="154"/>
        <v>21410635786.765751</v>
      </c>
      <c r="BM165" s="27">
        <f t="shared" si="126"/>
        <v>18.572539233753741</v>
      </c>
      <c r="BN165">
        <f t="shared" si="127"/>
        <v>0.27330514044132032</v>
      </c>
      <c r="BO165">
        <f t="shared" si="155"/>
        <v>1.4715550577199235E-2</v>
      </c>
      <c r="BQ165" s="5">
        <f t="shared" si="156"/>
        <v>-1028.1492513574763</v>
      </c>
      <c r="BR165" s="5">
        <f t="shared" si="157"/>
        <v>-9867.62824527472</v>
      </c>
      <c r="BS165" s="5">
        <f t="shared" si="128"/>
        <v>-2633.1967536235466</v>
      </c>
      <c r="BU165" s="27">
        <f t="shared" si="158"/>
        <v>0.77746032469712656</v>
      </c>
      <c r="BV165" s="27">
        <f t="shared" si="159"/>
        <v>1.1470742246243459E-2</v>
      </c>
      <c r="BW165" s="27">
        <f t="shared" si="129"/>
        <v>0.77746032469712656</v>
      </c>
      <c r="BX165" s="27">
        <f t="shared" si="130"/>
        <v>1.147074224624346E-2</v>
      </c>
      <c r="BY165" s="27">
        <f t="shared" si="160"/>
        <v>1.4715550577199235E-2</v>
      </c>
      <c r="BZ165" s="27">
        <f t="shared" si="161"/>
        <v>0.99738591315597092</v>
      </c>
    </row>
    <row r="166" spans="6:78">
      <c r="F166">
        <f t="shared" si="131"/>
        <v>29500000</v>
      </c>
      <c r="G166">
        <f t="shared" si="162"/>
        <v>1.0000000000000002</v>
      </c>
      <c r="H166">
        <f t="shared" si="163"/>
        <v>0</v>
      </c>
      <c r="I166">
        <f t="shared" si="164"/>
        <v>4.7143143996902228E+19</v>
      </c>
      <c r="J166">
        <f t="shared" si="165"/>
        <v>2.1193285600309779E+20</v>
      </c>
      <c r="K166">
        <f t="shared" si="166"/>
        <v>2.59076E+20</v>
      </c>
      <c r="L166">
        <f t="shared" si="167"/>
        <v>6043992820115670</v>
      </c>
      <c r="M166">
        <f t="shared" si="168"/>
        <v>112999.9999999998</v>
      </c>
      <c r="N166">
        <f t="shared" si="169"/>
        <v>112.9999999999998</v>
      </c>
      <c r="O166">
        <f t="shared" si="170"/>
        <v>149700.0000000002</v>
      </c>
      <c r="P166">
        <f t="shared" si="171"/>
        <v>149.70000000000022</v>
      </c>
      <c r="Q166">
        <f t="shared" si="172"/>
        <v>0.14034375000000018</v>
      </c>
      <c r="R166">
        <f t="shared" si="173"/>
        <v>2004.491</v>
      </c>
      <c r="S166">
        <f t="shared" si="174"/>
        <v>2.6632151440191052</v>
      </c>
      <c r="T166">
        <f t="shared" si="175"/>
        <v>460.48463537865575</v>
      </c>
      <c r="V166">
        <f t="shared" si="176"/>
        <v>112568506329668.94</v>
      </c>
      <c r="W166">
        <f t="shared" si="134"/>
        <v>0</v>
      </c>
      <c r="X166">
        <f t="shared" si="177"/>
        <v>5060537550066.0654</v>
      </c>
      <c r="Y166">
        <f t="shared" si="135"/>
        <v>0</v>
      </c>
      <c r="Z166">
        <f t="shared" si="136"/>
        <v>117629043879735</v>
      </c>
      <c r="AA166">
        <f t="shared" si="117"/>
        <v>2387.8022716742398</v>
      </c>
      <c r="AB166">
        <f t="shared" si="118"/>
        <v>23.878022716742404</v>
      </c>
      <c r="AC166">
        <f t="shared" si="137"/>
        <v>454.03296283613685</v>
      </c>
      <c r="AD166">
        <f t="shared" si="138"/>
        <v>99.999999999999972</v>
      </c>
      <c r="AF166" s="9">
        <f t="shared" si="132"/>
        <v>6186052472698.709</v>
      </c>
      <c r="AG166">
        <f t="shared" si="139"/>
        <v>23.877365995687402</v>
      </c>
      <c r="AH166">
        <f t="shared" si="140"/>
        <v>0</v>
      </c>
      <c r="AI166">
        <v>98</v>
      </c>
      <c r="AJ166">
        <f t="shared" si="141"/>
        <v>5.1740327120740712E-2</v>
      </c>
      <c r="AK166">
        <v>0</v>
      </c>
      <c r="AL166" s="15">
        <f t="shared" si="119"/>
        <v>0</v>
      </c>
      <c r="AM166" s="13">
        <f t="shared" si="142"/>
        <v>5062806625627.3662</v>
      </c>
      <c r="AN166" s="15">
        <f>SUM($AL$48:AL166)</f>
        <v>1123245847071.3408</v>
      </c>
      <c r="AO166" s="4">
        <f t="shared" si="120"/>
        <v>6186052472698.707</v>
      </c>
      <c r="AP166">
        <f t="shared" si="121"/>
        <v>23.88872929430708</v>
      </c>
      <c r="AQ166" s="15">
        <f t="shared" si="122"/>
        <v>23.82628208133826</v>
      </c>
      <c r="AR166">
        <f t="shared" si="143"/>
        <v>0.99738591315597092</v>
      </c>
      <c r="AT166">
        <f t="shared" si="133"/>
        <v>2405531415367.3467</v>
      </c>
      <c r="AU166" s="4"/>
      <c r="AV166">
        <f t="shared" si="123"/>
        <v>3957710581066.7456</v>
      </c>
      <c r="AW166" s="5">
        <f t="shared" si="144"/>
        <v>15.276253227109983</v>
      </c>
      <c r="AX166">
        <f t="shared" si="145"/>
        <v>8694834436.8110352</v>
      </c>
      <c r="AY166" s="4">
        <f t="shared" si="146"/>
        <v>3.3560941333087721E-2</v>
      </c>
      <c r="AZ166" s="4">
        <f t="shared" si="124"/>
        <v>7.2723854187583975E-5</v>
      </c>
      <c r="BA166" s="5">
        <v>0</v>
      </c>
      <c r="BB166" s="4">
        <f t="shared" si="125"/>
        <v>0</v>
      </c>
      <c r="BC166" s="4">
        <f t="shared" si="147"/>
        <v>8694834436.8110352</v>
      </c>
      <c r="BD166" s="4">
        <f t="shared" si="148"/>
        <v>47295661.644968644</v>
      </c>
      <c r="BE166" s="4">
        <f t="shared" si="149"/>
        <v>47295661.644968644</v>
      </c>
      <c r="BF166" s="4">
        <f t="shared" si="150"/>
        <v>0</v>
      </c>
      <c r="BG166" s="4">
        <f>SUM($BB$48:BB166)</f>
        <v>12884463590.918751</v>
      </c>
      <c r="BH166" s="14">
        <f>SUM($BC$48:BC166)</f>
        <v>3944826117475.8267</v>
      </c>
      <c r="BI166" s="4">
        <f t="shared" si="151"/>
        <v>3957710581066.7456</v>
      </c>
      <c r="BJ166" s="4">
        <f t="shared" si="152"/>
        <v>21528016650.711193</v>
      </c>
      <c r="BK166" s="4">
        <f t="shared" si="153"/>
        <v>70085202.300471887</v>
      </c>
      <c r="BL166" s="4">
        <f t="shared" si="154"/>
        <v>21457931448.410721</v>
      </c>
      <c r="BM166" s="27">
        <f t="shared" si="126"/>
        <v>18.613565597484168</v>
      </c>
      <c r="BN166">
        <f t="shared" si="127"/>
        <v>0.27330514044132032</v>
      </c>
      <c r="BO166">
        <f t="shared" si="155"/>
        <v>1.4683115871053774E-2</v>
      </c>
      <c r="BQ166" s="5">
        <f t="shared" si="156"/>
        <v>-1008.3306144163329</v>
      </c>
      <c r="BR166" s="5">
        <f t="shared" si="157"/>
        <v>-9867.62824527472</v>
      </c>
      <c r="BS166" s="5">
        <f t="shared" si="128"/>
        <v>-2616.976728517172</v>
      </c>
      <c r="BU166" s="27">
        <f t="shared" si="158"/>
        <v>0.77917771883831277</v>
      </c>
      <c r="BV166" s="27">
        <f t="shared" si="159"/>
        <v>1.1470742246243459E-2</v>
      </c>
      <c r="BW166" s="27">
        <f t="shared" si="129"/>
        <v>0.77917771883831266</v>
      </c>
      <c r="BX166" s="27">
        <f t="shared" si="130"/>
        <v>1.147074224624346E-2</v>
      </c>
      <c r="BY166" s="27">
        <f t="shared" si="160"/>
        <v>1.4683115871053774E-2</v>
      </c>
      <c r="BZ166" s="27">
        <f t="shared" si="161"/>
        <v>0.99738591315597092</v>
      </c>
    </row>
    <row r="167" spans="6:78">
      <c r="F167">
        <f t="shared" si="131"/>
        <v>29750000</v>
      </c>
      <c r="G167">
        <f t="shared" si="162"/>
        <v>1.0000000000000002</v>
      </c>
      <c r="H167">
        <f t="shared" si="163"/>
        <v>0</v>
      </c>
      <c r="I167">
        <f t="shared" si="164"/>
        <v>4.7143143996902228E+19</v>
      </c>
      <c r="J167">
        <f t="shared" si="165"/>
        <v>2.1193285600309779E+20</v>
      </c>
      <c r="K167">
        <f t="shared" si="166"/>
        <v>2.59076E+20</v>
      </c>
      <c r="L167">
        <f t="shared" si="167"/>
        <v>6043992820115670</v>
      </c>
      <c r="M167">
        <f t="shared" si="168"/>
        <v>112999.9999999998</v>
      </c>
      <c r="N167">
        <f t="shared" si="169"/>
        <v>112.9999999999998</v>
      </c>
      <c r="O167">
        <f t="shared" si="170"/>
        <v>149700.0000000002</v>
      </c>
      <c r="P167">
        <f t="shared" si="171"/>
        <v>149.70000000000022</v>
      </c>
      <c r="Q167">
        <f t="shared" si="172"/>
        <v>0.14034375000000018</v>
      </c>
      <c r="R167">
        <f t="shared" si="173"/>
        <v>2004.491</v>
      </c>
      <c r="S167">
        <f t="shared" si="174"/>
        <v>2.6632151440191052</v>
      </c>
      <c r="T167">
        <f t="shared" si="175"/>
        <v>460.48463537865575</v>
      </c>
      <c r="V167">
        <f t="shared" si="176"/>
        <v>112568506329668.94</v>
      </c>
      <c r="W167">
        <f t="shared" si="134"/>
        <v>0</v>
      </c>
      <c r="X167">
        <f t="shared" si="177"/>
        <v>5060537550066.0654</v>
      </c>
      <c r="Y167">
        <f t="shared" si="135"/>
        <v>0</v>
      </c>
      <c r="Z167">
        <f t="shared" si="136"/>
        <v>117629043879735</v>
      </c>
      <c r="AA167">
        <f t="shared" si="117"/>
        <v>2387.8022716742398</v>
      </c>
      <c r="AB167">
        <f t="shared" si="118"/>
        <v>23.878022716742404</v>
      </c>
      <c r="AC167">
        <f t="shared" si="137"/>
        <v>454.03296283613685</v>
      </c>
      <c r="AD167">
        <f t="shared" si="138"/>
        <v>99.999999999999972</v>
      </c>
      <c r="AF167" s="9">
        <f t="shared" si="132"/>
        <v>6186052472698.709</v>
      </c>
      <c r="AG167">
        <f t="shared" si="139"/>
        <v>23.877365995687402</v>
      </c>
      <c r="AH167">
        <f t="shared" si="140"/>
        <v>0</v>
      </c>
      <c r="AI167">
        <v>99</v>
      </c>
      <c r="AJ167">
        <f t="shared" si="141"/>
        <v>5.1740327120740712E-2</v>
      </c>
      <c r="AK167">
        <v>0</v>
      </c>
      <c r="AL167" s="15">
        <f t="shared" si="119"/>
        <v>0</v>
      </c>
      <c r="AM167" s="13">
        <f t="shared" si="142"/>
        <v>5062806625627.3662</v>
      </c>
      <c r="AN167" s="15">
        <f>SUM($AL$48:AL167)</f>
        <v>1123245847071.3408</v>
      </c>
      <c r="AO167" s="4">
        <f t="shared" si="120"/>
        <v>6186052472698.707</v>
      </c>
      <c r="AP167">
        <f t="shared" si="121"/>
        <v>23.88872929430708</v>
      </c>
      <c r="AQ167" s="15">
        <f t="shared" si="122"/>
        <v>23.82628208133826</v>
      </c>
      <c r="AR167">
        <f t="shared" si="143"/>
        <v>0.99738591315597092</v>
      </c>
      <c r="AT167">
        <f t="shared" si="133"/>
        <v>2359147713489.7007</v>
      </c>
      <c r="AU167" s="4"/>
      <c r="AV167">
        <f t="shared" si="123"/>
        <v>3966237760819.9326</v>
      </c>
      <c r="AW167" s="5">
        <f t="shared" si="144"/>
        <v>15.309167042952387</v>
      </c>
      <c r="AX167">
        <f t="shared" si="145"/>
        <v>8527179753.1870117</v>
      </c>
      <c r="AY167" s="4">
        <f t="shared" si="146"/>
        <v>3.291381584240536E-2</v>
      </c>
      <c r="AZ167" s="4">
        <f t="shared" si="124"/>
        <v>7.132158542049625E-5</v>
      </c>
      <c r="BA167" s="5">
        <v>0</v>
      </c>
      <c r="BB167" s="4">
        <f t="shared" si="125"/>
        <v>0</v>
      </c>
      <c r="BC167" s="4">
        <f t="shared" si="147"/>
        <v>8527179753.1870117</v>
      </c>
      <c r="BD167" s="4">
        <f t="shared" si="148"/>
        <v>46383701.877649106</v>
      </c>
      <c r="BE167" s="4">
        <f t="shared" si="149"/>
        <v>46383701.877649106</v>
      </c>
      <c r="BF167" s="4">
        <f t="shared" si="150"/>
        <v>0</v>
      </c>
      <c r="BG167" s="4">
        <f>SUM($BB$48:BB167)</f>
        <v>12884463590.918751</v>
      </c>
      <c r="BH167" s="14">
        <f>SUM($BC$48:BC167)</f>
        <v>3953353297229.0137</v>
      </c>
      <c r="BI167" s="4">
        <f t="shared" si="151"/>
        <v>3966237760819.9326</v>
      </c>
      <c r="BJ167" s="4">
        <f t="shared" si="152"/>
        <v>21574400352.58884</v>
      </c>
      <c r="BK167" s="4">
        <f t="shared" si="153"/>
        <v>70085202.300471887</v>
      </c>
      <c r="BL167" s="4">
        <f t="shared" si="154"/>
        <v>21504315150.288368</v>
      </c>
      <c r="BM167" s="27">
        <f t="shared" si="126"/>
        <v>18.653800886688511</v>
      </c>
      <c r="BN167">
        <f t="shared" si="127"/>
        <v>0.27330514044132032</v>
      </c>
      <c r="BO167">
        <f t="shared" si="155"/>
        <v>1.4651445145227902E-2</v>
      </c>
      <c r="BQ167" s="5">
        <f t="shared" si="156"/>
        <v>-988.89412245222968</v>
      </c>
      <c r="BR167" s="5">
        <f t="shared" si="157"/>
        <v>-9867.62824527472</v>
      </c>
      <c r="BS167" s="5">
        <f t="shared" si="128"/>
        <v>-2601.069459587738</v>
      </c>
      <c r="BU167" s="27">
        <f t="shared" si="158"/>
        <v>0.78086199801066425</v>
      </c>
      <c r="BV167" s="27">
        <f t="shared" si="159"/>
        <v>1.1470742246243459E-2</v>
      </c>
      <c r="BW167" s="27">
        <f t="shared" si="129"/>
        <v>0.78086199801066414</v>
      </c>
      <c r="BX167" s="27">
        <f t="shared" si="130"/>
        <v>1.147074224624346E-2</v>
      </c>
      <c r="BY167" s="27">
        <f t="shared" si="160"/>
        <v>1.4651445145227902E-2</v>
      </c>
      <c r="BZ167" s="27">
        <f t="shared" si="161"/>
        <v>0.99738591315597092</v>
      </c>
    </row>
    <row r="168" spans="6:78">
      <c r="F168">
        <f t="shared" si="131"/>
        <v>30000000</v>
      </c>
      <c r="G168">
        <f t="shared" si="162"/>
        <v>1.0000000000000002</v>
      </c>
      <c r="H168">
        <f t="shared" si="163"/>
        <v>0</v>
      </c>
      <c r="I168">
        <f t="shared" si="164"/>
        <v>4.7143143996902228E+19</v>
      </c>
      <c r="J168">
        <f t="shared" si="165"/>
        <v>2.1193285600309779E+20</v>
      </c>
      <c r="K168">
        <f t="shared" si="166"/>
        <v>2.59076E+20</v>
      </c>
      <c r="L168">
        <f t="shared" si="167"/>
        <v>6043992820115670</v>
      </c>
      <c r="M168">
        <f t="shared" si="168"/>
        <v>112999.9999999998</v>
      </c>
      <c r="N168">
        <f t="shared" si="169"/>
        <v>112.9999999999998</v>
      </c>
      <c r="O168">
        <f t="shared" si="170"/>
        <v>149700.0000000002</v>
      </c>
      <c r="P168">
        <f t="shared" si="171"/>
        <v>149.70000000000022</v>
      </c>
      <c r="Q168">
        <f t="shared" si="172"/>
        <v>0.14034375000000018</v>
      </c>
      <c r="R168">
        <f t="shared" si="173"/>
        <v>2004.491</v>
      </c>
      <c r="S168">
        <f t="shared" si="174"/>
        <v>2.6632151440191052</v>
      </c>
      <c r="T168">
        <f t="shared" si="175"/>
        <v>460.48463537865575</v>
      </c>
      <c r="V168">
        <f t="shared" si="176"/>
        <v>112568506329668.94</v>
      </c>
      <c r="W168">
        <f t="shared" si="134"/>
        <v>0</v>
      </c>
      <c r="X168">
        <f t="shared" si="177"/>
        <v>5060537550066.0654</v>
      </c>
      <c r="Y168">
        <f t="shared" si="135"/>
        <v>0</v>
      </c>
      <c r="Z168">
        <f t="shared" si="136"/>
        <v>117629043879735</v>
      </c>
      <c r="AA168">
        <f t="shared" si="117"/>
        <v>2387.8022716742398</v>
      </c>
      <c r="AB168">
        <f t="shared" si="118"/>
        <v>23.878022716742404</v>
      </c>
      <c r="AC168">
        <f t="shared" si="137"/>
        <v>454.03296283613685</v>
      </c>
      <c r="AD168">
        <f t="shared" si="138"/>
        <v>99.999999999999972</v>
      </c>
      <c r="AF168" s="9">
        <f t="shared" si="132"/>
        <v>6186052472698.709</v>
      </c>
      <c r="AG168">
        <f t="shared" si="139"/>
        <v>23.877365995687402</v>
      </c>
      <c r="AH168">
        <f t="shared" si="140"/>
        <v>0</v>
      </c>
      <c r="AI168">
        <v>100</v>
      </c>
      <c r="AJ168">
        <f t="shared" si="141"/>
        <v>5.1740327120740712E-2</v>
      </c>
      <c r="AK168">
        <v>0</v>
      </c>
      <c r="AL168" s="15">
        <f t="shared" si="119"/>
        <v>0</v>
      </c>
      <c r="AM168" s="13">
        <f t="shared" si="142"/>
        <v>5062806625627.3662</v>
      </c>
      <c r="AN168" s="15">
        <f>SUM($AL$48:AL168)</f>
        <v>1123245847071.3408</v>
      </c>
      <c r="AO168" s="4">
        <f t="shared" si="120"/>
        <v>6186052472698.707</v>
      </c>
      <c r="AP168">
        <f t="shared" si="121"/>
        <v>23.88872929430708</v>
      </c>
      <c r="AQ168" s="15">
        <f t="shared" si="122"/>
        <v>23.82628208133826</v>
      </c>
      <c r="AR168">
        <f t="shared" si="143"/>
        <v>0.99738591315597092</v>
      </c>
      <c r="AT168">
        <f t="shared" si="133"/>
        <v>2313658386878.2144</v>
      </c>
      <c r="AU168" s="4"/>
      <c r="AV168">
        <f t="shared" si="123"/>
        <v>3974600518624.1875</v>
      </c>
      <c r="AW168" s="5">
        <f t="shared" si="144"/>
        <v>15.341446211243754</v>
      </c>
      <c r="AX168">
        <f t="shared" si="145"/>
        <v>8362757804.2548828</v>
      </c>
      <c r="AY168" s="4">
        <f t="shared" si="146"/>
        <v>3.2279168291369648E-2</v>
      </c>
      <c r="AZ168" s="4">
        <f t="shared" si="124"/>
        <v>6.9946355342652002E-5</v>
      </c>
      <c r="BA168" s="5">
        <v>0</v>
      </c>
      <c r="BB168" s="4">
        <f t="shared" si="125"/>
        <v>0</v>
      </c>
      <c r="BC168" s="4">
        <f t="shared" si="147"/>
        <v>8362757804.2548828</v>
      </c>
      <c r="BD168" s="4">
        <f t="shared" si="148"/>
        <v>45489326.611482173</v>
      </c>
      <c r="BE168" s="4">
        <f t="shared" si="149"/>
        <v>45489326.611482173</v>
      </c>
      <c r="BF168" s="4">
        <f t="shared" si="150"/>
        <v>0</v>
      </c>
      <c r="BG168" s="4">
        <f>SUM($BB$48:BB168)</f>
        <v>12884463590.918751</v>
      </c>
      <c r="BH168" s="14">
        <f>SUM($BC$48:BC168)</f>
        <v>3961716055033.2686</v>
      </c>
      <c r="BI168" s="4">
        <f t="shared" si="151"/>
        <v>3974600518624.1875</v>
      </c>
      <c r="BJ168" s="4">
        <f t="shared" si="152"/>
        <v>21619889679.200325</v>
      </c>
      <c r="BK168" s="4">
        <f t="shared" si="153"/>
        <v>70085202.300471887</v>
      </c>
      <c r="BL168" s="4">
        <f t="shared" si="154"/>
        <v>21549804476.899849</v>
      </c>
      <c r="BM168" s="27">
        <f t="shared" si="126"/>
        <v>18.693260354946386</v>
      </c>
      <c r="BN168">
        <f t="shared" si="127"/>
        <v>0.27330514044132032</v>
      </c>
      <c r="BO168">
        <f t="shared" si="155"/>
        <v>1.4620517515501334E-2</v>
      </c>
      <c r="BQ168" s="5">
        <f t="shared" si="156"/>
        <v>-969.83240690678429</v>
      </c>
      <c r="BR168" s="5">
        <f t="shared" si="157"/>
        <v>-9867.62824527472</v>
      </c>
      <c r="BS168" s="5">
        <f t="shared" si="128"/>
        <v>-2585.4689162387758</v>
      </c>
      <c r="BU168" s="27">
        <f t="shared" si="158"/>
        <v>0.78251380074038401</v>
      </c>
      <c r="BV168" s="27">
        <f t="shared" si="159"/>
        <v>1.1470742246243459E-2</v>
      </c>
      <c r="BW168" s="27">
        <f t="shared" si="129"/>
        <v>0.78251380074038401</v>
      </c>
      <c r="BX168" s="27">
        <f t="shared" si="130"/>
        <v>1.147074224624346E-2</v>
      </c>
      <c r="BY168" s="27">
        <f t="shared" si="160"/>
        <v>1.4620517515501334E-2</v>
      </c>
      <c r="BZ168" s="27">
        <f t="shared" si="161"/>
        <v>0.99738591315597092</v>
      </c>
    </row>
    <row r="169" spans="6:78">
      <c r="F169">
        <f t="shared" si="131"/>
        <v>30250000</v>
      </c>
      <c r="G169">
        <f t="shared" si="162"/>
        <v>1.0000000000000002</v>
      </c>
      <c r="H169">
        <f t="shared" si="163"/>
        <v>0</v>
      </c>
      <c r="I169">
        <f t="shared" si="164"/>
        <v>4.7143143996902228E+19</v>
      </c>
      <c r="J169">
        <f t="shared" si="165"/>
        <v>2.1193285600309779E+20</v>
      </c>
      <c r="K169">
        <f t="shared" si="166"/>
        <v>2.59076E+20</v>
      </c>
      <c r="L169">
        <f t="shared" si="167"/>
        <v>6043992820115670</v>
      </c>
      <c r="M169">
        <f t="shared" si="168"/>
        <v>112999.9999999998</v>
      </c>
      <c r="N169">
        <f t="shared" si="169"/>
        <v>112.9999999999998</v>
      </c>
      <c r="O169">
        <f t="shared" si="170"/>
        <v>149700.0000000002</v>
      </c>
      <c r="P169">
        <f t="shared" si="171"/>
        <v>149.70000000000022</v>
      </c>
      <c r="Q169">
        <f t="shared" si="172"/>
        <v>0.14034375000000018</v>
      </c>
      <c r="R169">
        <f t="shared" si="173"/>
        <v>2004.491</v>
      </c>
      <c r="S169">
        <f t="shared" si="174"/>
        <v>2.6632151440191052</v>
      </c>
      <c r="T169">
        <f t="shared" si="175"/>
        <v>460.48463537865575</v>
      </c>
      <c r="V169">
        <f t="shared" si="176"/>
        <v>112568506329668.94</v>
      </c>
      <c r="W169">
        <f t="shared" si="134"/>
        <v>0</v>
      </c>
      <c r="X169">
        <f t="shared" si="177"/>
        <v>5060537550066.0654</v>
      </c>
      <c r="Y169">
        <f t="shared" si="135"/>
        <v>0</v>
      </c>
      <c r="Z169">
        <f t="shared" si="136"/>
        <v>117629043879735</v>
      </c>
      <c r="AA169">
        <f t="shared" si="117"/>
        <v>2387.8022716742398</v>
      </c>
      <c r="AB169">
        <f t="shared" si="118"/>
        <v>23.878022716742404</v>
      </c>
      <c r="AC169">
        <f t="shared" si="137"/>
        <v>454.03296283613685</v>
      </c>
      <c r="AD169">
        <f t="shared" si="138"/>
        <v>99.999999999999972</v>
      </c>
      <c r="AF169" s="9">
        <f t="shared" si="132"/>
        <v>6186052472698.709</v>
      </c>
      <c r="AG169">
        <f t="shared" si="139"/>
        <v>23.877365995687402</v>
      </c>
      <c r="AH169">
        <f t="shared" si="140"/>
        <v>0</v>
      </c>
      <c r="AI169">
        <v>101</v>
      </c>
      <c r="AJ169">
        <f t="shared" si="141"/>
        <v>5.1740327120740712E-2</v>
      </c>
      <c r="AK169">
        <v>0</v>
      </c>
      <c r="AL169" s="15">
        <f t="shared" si="119"/>
        <v>0</v>
      </c>
      <c r="AM169" s="13">
        <f t="shared" si="142"/>
        <v>5062806625627.3662</v>
      </c>
      <c r="AN169" s="15">
        <f>SUM($AL$48:AL169)</f>
        <v>1123245847071.3408</v>
      </c>
      <c r="AO169" s="4">
        <f t="shared" si="120"/>
        <v>6186052472698.707</v>
      </c>
      <c r="AP169">
        <f t="shared" si="121"/>
        <v>23.88872929430708</v>
      </c>
      <c r="AQ169" s="15">
        <f t="shared" si="122"/>
        <v>23.82628208133826</v>
      </c>
      <c r="AR169">
        <f t="shared" si="143"/>
        <v>0.99738591315597092</v>
      </c>
      <c r="AT169">
        <f t="shared" si="133"/>
        <v>2269046190097.8677</v>
      </c>
      <c r="AU169" s="4"/>
      <c r="AV169">
        <f t="shared" si="123"/>
        <v>3982802024880.2866</v>
      </c>
      <c r="AW169" s="5">
        <f t="shared" si="144"/>
        <v>15.373102969322851</v>
      </c>
      <c r="AX169">
        <f t="shared" si="145"/>
        <v>8201506256.0991211</v>
      </c>
      <c r="AY169" s="4">
        <f t="shared" si="146"/>
        <v>3.1656758079093093E-2</v>
      </c>
      <c r="AZ169" s="4">
        <f t="shared" si="124"/>
        <v>6.8597642591325278E-5</v>
      </c>
      <c r="BA169" s="5">
        <v>0</v>
      </c>
      <c r="BB169" s="4">
        <f t="shared" si="125"/>
        <v>0</v>
      </c>
      <c r="BC169" s="4">
        <f t="shared" si="147"/>
        <v>8201506256.0991211</v>
      </c>
      <c r="BD169" s="4">
        <f t="shared" si="148"/>
        <v>44612196.780347697</v>
      </c>
      <c r="BE169" s="4">
        <f t="shared" si="149"/>
        <v>44612196.780347697</v>
      </c>
      <c r="BF169" s="4">
        <f t="shared" si="150"/>
        <v>0</v>
      </c>
      <c r="BG169" s="4">
        <f>SUM($BB$48:BB169)</f>
        <v>12884463590.918751</v>
      </c>
      <c r="BH169" s="14">
        <f>SUM($BC$48:BC169)</f>
        <v>3969917561289.3677</v>
      </c>
      <c r="BI169" s="4">
        <f t="shared" si="151"/>
        <v>3982802024880.2866</v>
      </c>
      <c r="BJ169" s="4">
        <f t="shared" si="152"/>
        <v>21664501875.980671</v>
      </c>
      <c r="BK169" s="4">
        <f t="shared" si="153"/>
        <v>70085202.300471887</v>
      </c>
      <c r="BL169" s="4">
        <f t="shared" si="154"/>
        <v>21594416673.680199</v>
      </c>
      <c r="BM169" s="27">
        <f t="shared" si="126"/>
        <v>18.731958961716348</v>
      </c>
      <c r="BN169">
        <f t="shared" si="127"/>
        <v>0.27330514044132032</v>
      </c>
      <c r="BO169">
        <f t="shared" si="155"/>
        <v>1.4590312791090925E-2</v>
      </c>
      <c r="BQ169" s="5">
        <f t="shared" si="156"/>
        <v>-951.13824130289572</v>
      </c>
      <c r="BR169" s="5">
        <f t="shared" si="157"/>
        <v>-9867.62824527472</v>
      </c>
      <c r="BS169" s="5">
        <f t="shared" si="128"/>
        <v>-2570.1691841563766</v>
      </c>
      <c r="BU169" s="27">
        <f t="shared" si="158"/>
        <v>0.78413375324154888</v>
      </c>
      <c r="BV169" s="27">
        <f t="shared" si="159"/>
        <v>1.1470742246243459E-2</v>
      </c>
      <c r="BW169" s="27">
        <f t="shared" si="129"/>
        <v>0.78413375324154888</v>
      </c>
      <c r="BX169" s="27">
        <f t="shared" si="130"/>
        <v>1.147074224624346E-2</v>
      </c>
      <c r="BY169" s="27">
        <f t="shared" si="160"/>
        <v>1.4590312791090925E-2</v>
      </c>
      <c r="BZ169" s="27">
        <f t="shared" si="161"/>
        <v>0.99738591315597092</v>
      </c>
    </row>
    <row r="170" spans="6:78">
      <c r="F170">
        <f t="shared" si="131"/>
        <v>30500000</v>
      </c>
      <c r="G170">
        <f t="shared" si="162"/>
        <v>1.0000000000000002</v>
      </c>
      <c r="H170">
        <f t="shared" si="163"/>
        <v>0</v>
      </c>
      <c r="I170">
        <f t="shared" si="164"/>
        <v>4.7143143996902228E+19</v>
      </c>
      <c r="J170">
        <f t="shared" si="165"/>
        <v>2.1193285600309779E+20</v>
      </c>
      <c r="K170">
        <f t="shared" si="166"/>
        <v>2.59076E+20</v>
      </c>
      <c r="L170">
        <f t="shared" si="167"/>
        <v>6043992820115670</v>
      </c>
      <c r="M170">
        <f t="shared" si="168"/>
        <v>112999.9999999998</v>
      </c>
      <c r="N170">
        <f t="shared" si="169"/>
        <v>112.9999999999998</v>
      </c>
      <c r="O170">
        <f t="shared" si="170"/>
        <v>149700.0000000002</v>
      </c>
      <c r="P170">
        <f t="shared" si="171"/>
        <v>149.70000000000022</v>
      </c>
      <c r="Q170">
        <f t="shared" si="172"/>
        <v>0.14034375000000018</v>
      </c>
      <c r="R170">
        <f t="shared" si="173"/>
        <v>2004.491</v>
      </c>
      <c r="S170">
        <f t="shared" si="174"/>
        <v>2.6632151440191052</v>
      </c>
      <c r="T170">
        <f t="shared" si="175"/>
        <v>460.48463537865575</v>
      </c>
      <c r="V170">
        <f t="shared" si="176"/>
        <v>112568506329668.94</v>
      </c>
      <c r="W170">
        <f t="shared" si="134"/>
        <v>0</v>
      </c>
      <c r="X170">
        <f t="shared" si="177"/>
        <v>5060537550066.0654</v>
      </c>
      <c r="Y170">
        <f t="shared" si="135"/>
        <v>0</v>
      </c>
      <c r="Z170">
        <f t="shared" si="136"/>
        <v>117629043879735</v>
      </c>
      <c r="AA170">
        <f t="shared" si="117"/>
        <v>2387.8022716742398</v>
      </c>
      <c r="AB170">
        <f t="shared" si="118"/>
        <v>23.878022716742404</v>
      </c>
      <c r="AC170">
        <f t="shared" si="137"/>
        <v>454.03296283613685</v>
      </c>
      <c r="AD170">
        <f t="shared" si="138"/>
        <v>99.999999999999972</v>
      </c>
      <c r="AF170" s="9">
        <f t="shared" si="132"/>
        <v>6186052472698.709</v>
      </c>
      <c r="AG170">
        <f t="shared" si="139"/>
        <v>23.877365995687402</v>
      </c>
      <c r="AH170">
        <f t="shared" si="140"/>
        <v>0</v>
      </c>
      <c r="AI170">
        <v>102</v>
      </c>
      <c r="AJ170">
        <f t="shared" si="141"/>
        <v>5.1740327120740712E-2</v>
      </c>
      <c r="AK170">
        <v>0</v>
      </c>
      <c r="AL170" s="15">
        <f t="shared" si="119"/>
        <v>0</v>
      </c>
      <c r="AM170" s="13">
        <f t="shared" si="142"/>
        <v>5062806625627.3662</v>
      </c>
      <c r="AN170" s="15">
        <f>SUM($AL$48:AL170)</f>
        <v>1123245847071.3408</v>
      </c>
      <c r="AO170" s="4">
        <f t="shared" si="120"/>
        <v>6186052472698.707</v>
      </c>
      <c r="AP170">
        <f t="shared" si="121"/>
        <v>23.88872929430708</v>
      </c>
      <c r="AQ170" s="15">
        <f t="shared" si="122"/>
        <v>23.82628208133826</v>
      </c>
      <c r="AR170">
        <f t="shared" si="143"/>
        <v>0.99738591315597092</v>
      </c>
      <c r="AT170">
        <f t="shared" si="133"/>
        <v>2225294210241.876</v>
      </c>
      <c r="AU170" s="4"/>
      <c r="AV170">
        <f t="shared" si="123"/>
        <v>3990845388857.0122</v>
      </c>
      <c r="AW170" s="5">
        <f t="shared" si="144"/>
        <v>15.4041493185668</v>
      </c>
      <c r="AX170">
        <f t="shared" si="145"/>
        <v>8043363976.7255859</v>
      </c>
      <c r="AY170" s="4">
        <f t="shared" si="146"/>
        <v>3.1046349243949986E-2</v>
      </c>
      <c r="AZ170" s="4">
        <f t="shared" si="124"/>
        <v>6.7274935856696385E-5</v>
      </c>
      <c r="BA170" s="5">
        <v>0</v>
      </c>
      <c r="BB170" s="4">
        <f t="shared" si="125"/>
        <v>0</v>
      </c>
      <c r="BC170" s="4">
        <f t="shared" si="147"/>
        <v>8043363976.7255859</v>
      </c>
      <c r="BD170" s="4">
        <f t="shared" si="148"/>
        <v>43751979.855992086</v>
      </c>
      <c r="BE170" s="4">
        <f t="shared" si="149"/>
        <v>43751979.855992086</v>
      </c>
      <c r="BF170" s="4">
        <f t="shared" si="150"/>
        <v>0</v>
      </c>
      <c r="BG170" s="4">
        <f>SUM($BB$48:BB170)</f>
        <v>12884463590.918751</v>
      </c>
      <c r="BH170" s="14">
        <f>SUM($BC$48:BC170)</f>
        <v>3977960925266.0933</v>
      </c>
      <c r="BI170" s="4">
        <f t="shared" si="151"/>
        <v>3990845388857.0122</v>
      </c>
      <c r="BJ170" s="4">
        <f t="shared" si="152"/>
        <v>21708253855.836662</v>
      </c>
      <c r="BK170" s="4">
        <f t="shared" si="153"/>
        <v>70085202.300471887</v>
      </c>
      <c r="BL170" s="4">
        <f t="shared" si="154"/>
        <v>21638168653.53619</v>
      </c>
      <c r="BM170" s="27">
        <f t="shared" si="126"/>
        <v>18.769911378007137</v>
      </c>
      <c r="BN170">
        <f t="shared" si="127"/>
        <v>0.27330514044132032</v>
      </c>
      <c r="BO170">
        <f t="shared" si="155"/>
        <v>1.4560811446427725E-2</v>
      </c>
      <c r="BQ170" s="5">
        <f t="shared" si="156"/>
        <v>-932.80453850513982</v>
      </c>
      <c r="BR170" s="5">
        <f t="shared" si="157"/>
        <v>-9867.62824527472</v>
      </c>
      <c r="BS170" s="5">
        <f t="shared" si="128"/>
        <v>-2555.1644630670521</v>
      </c>
      <c r="BU170" s="27">
        <f t="shared" si="158"/>
        <v>0.78572246965351111</v>
      </c>
      <c r="BV170" s="27">
        <f t="shared" si="159"/>
        <v>1.1470742246243459E-2</v>
      </c>
      <c r="BW170" s="27">
        <f t="shared" si="129"/>
        <v>0.78572246965351111</v>
      </c>
      <c r="BX170" s="27">
        <f t="shared" si="130"/>
        <v>1.147074224624346E-2</v>
      </c>
      <c r="BY170" s="27">
        <f t="shared" si="160"/>
        <v>1.4560811446427725E-2</v>
      </c>
      <c r="BZ170" s="27">
        <f t="shared" si="161"/>
        <v>0.99738591315597092</v>
      </c>
    </row>
    <row r="171" spans="6:78">
      <c r="F171">
        <f t="shared" si="131"/>
        <v>30750000</v>
      </c>
      <c r="G171">
        <f t="shared" si="162"/>
        <v>1.0000000000000002</v>
      </c>
      <c r="H171">
        <f t="shared" si="163"/>
        <v>0</v>
      </c>
      <c r="I171">
        <f t="shared" si="164"/>
        <v>4.7143143996902228E+19</v>
      </c>
      <c r="J171">
        <f t="shared" si="165"/>
        <v>2.1193285600309779E+20</v>
      </c>
      <c r="K171">
        <f t="shared" si="166"/>
        <v>2.59076E+20</v>
      </c>
      <c r="L171">
        <f t="shared" si="167"/>
        <v>6043992820115670</v>
      </c>
      <c r="M171">
        <f t="shared" si="168"/>
        <v>112999.9999999998</v>
      </c>
      <c r="N171">
        <f t="shared" si="169"/>
        <v>112.9999999999998</v>
      </c>
      <c r="O171">
        <f t="shared" si="170"/>
        <v>149700.0000000002</v>
      </c>
      <c r="P171">
        <f t="shared" si="171"/>
        <v>149.70000000000022</v>
      </c>
      <c r="Q171">
        <f t="shared" si="172"/>
        <v>0.14034375000000018</v>
      </c>
      <c r="R171">
        <f t="shared" si="173"/>
        <v>2004.491</v>
      </c>
      <c r="S171">
        <f t="shared" si="174"/>
        <v>2.6632151440191052</v>
      </c>
      <c r="T171">
        <f t="shared" si="175"/>
        <v>460.48463537865575</v>
      </c>
      <c r="V171">
        <f t="shared" si="176"/>
        <v>112568506329668.94</v>
      </c>
      <c r="W171">
        <f t="shared" si="134"/>
        <v>0</v>
      </c>
      <c r="X171">
        <f t="shared" si="177"/>
        <v>5060537550066.0654</v>
      </c>
      <c r="Y171">
        <f t="shared" si="135"/>
        <v>0</v>
      </c>
      <c r="Z171">
        <f t="shared" si="136"/>
        <v>117629043879735</v>
      </c>
      <c r="AA171">
        <f t="shared" si="117"/>
        <v>2387.8022716742398</v>
      </c>
      <c r="AB171">
        <f t="shared" si="118"/>
        <v>23.878022716742404</v>
      </c>
      <c r="AC171">
        <f t="shared" si="137"/>
        <v>454.03296283613685</v>
      </c>
      <c r="AD171">
        <f t="shared" si="138"/>
        <v>99.999999999999972</v>
      </c>
      <c r="AF171" s="9">
        <f t="shared" si="132"/>
        <v>6186052472698.709</v>
      </c>
      <c r="AG171">
        <f t="shared" si="139"/>
        <v>23.877365995687402</v>
      </c>
      <c r="AH171">
        <f t="shared" si="140"/>
        <v>0</v>
      </c>
      <c r="AI171">
        <v>103</v>
      </c>
      <c r="AJ171">
        <f t="shared" si="141"/>
        <v>5.1740327120740712E-2</v>
      </c>
      <c r="AK171">
        <v>0</v>
      </c>
      <c r="AL171" s="15">
        <f t="shared" si="119"/>
        <v>0</v>
      </c>
      <c r="AM171" s="13">
        <f t="shared" si="142"/>
        <v>5062806625627.3662</v>
      </c>
      <c r="AN171" s="15">
        <f>SUM($AL$48:AL171)</f>
        <v>1123245847071.3408</v>
      </c>
      <c r="AO171" s="4">
        <f t="shared" si="120"/>
        <v>6186052472698.707</v>
      </c>
      <c r="AP171">
        <f t="shared" si="121"/>
        <v>23.88872929430708</v>
      </c>
      <c r="AQ171" s="15">
        <f t="shared" si="122"/>
        <v>23.82628208133826</v>
      </c>
      <c r="AR171">
        <f t="shared" si="143"/>
        <v>0.99738591315597092</v>
      </c>
      <c r="AT171">
        <f t="shared" si="133"/>
        <v>2182385860519.8467</v>
      </c>
      <c r="AU171" s="4"/>
      <c r="AV171">
        <f t="shared" si="123"/>
        <v>3998733659869.9097</v>
      </c>
      <c r="AW171" s="5">
        <f t="shared" si="144"/>
        <v>15.434597028940965</v>
      </c>
      <c r="AX171">
        <f t="shared" si="145"/>
        <v>7888271012.8974609</v>
      </c>
      <c r="AY171" s="4">
        <f t="shared" si="146"/>
        <v>3.0447710374166114E-2</v>
      </c>
      <c r="AZ171" s="4">
        <f t="shared" si="124"/>
        <v>6.5977733688107009E-5</v>
      </c>
      <c r="BA171" s="5">
        <v>0</v>
      </c>
      <c r="BB171" s="4">
        <f t="shared" si="125"/>
        <v>0</v>
      </c>
      <c r="BC171" s="4">
        <f t="shared" si="147"/>
        <v>7888271012.8974609</v>
      </c>
      <c r="BD171" s="4">
        <f t="shared" si="148"/>
        <v>42908349.722027093</v>
      </c>
      <c r="BE171" s="4">
        <f t="shared" si="149"/>
        <v>42908349.722027093</v>
      </c>
      <c r="BF171" s="4">
        <f t="shared" si="150"/>
        <v>0</v>
      </c>
      <c r="BG171" s="4">
        <f>SUM($BB$48:BB171)</f>
        <v>12884463590.918751</v>
      </c>
      <c r="BH171" s="14">
        <f>SUM($BC$48:BC171)</f>
        <v>3985849196278.9907</v>
      </c>
      <c r="BI171" s="4">
        <f t="shared" si="151"/>
        <v>3998733659869.9097</v>
      </c>
      <c r="BJ171" s="4">
        <f t="shared" si="152"/>
        <v>21751162205.558689</v>
      </c>
      <c r="BK171" s="4">
        <f t="shared" si="153"/>
        <v>70085202.300471887</v>
      </c>
      <c r="BL171" s="4">
        <f t="shared" si="154"/>
        <v>21681077003.258217</v>
      </c>
      <c r="BM171" s="27">
        <f t="shared" si="126"/>
        <v>18.80713199193961</v>
      </c>
      <c r="BN171">
        <f t="shared" si="127"/>
        <v>0.27330514044132032</v>
      </c>
      <c r="BO171">
        <f t="shared" si="155"/>
        <v>1.4531994594308897E-2</v>
      </c>
      <c r="BQ171" s="5">
        <f t="shared" si="156"/>
        <v>-914.82434803295541</v>
      </c>
      <c r="BR171" s="5">
        <f t="shared" si="157"/>
        <v>-9867.62824527472</v>
      </c>
      <c r="BS171" s="5">
        <f t="shared" si="128"/>
        <v>-2540.4490645387746</v>
      </c>
      <c r="BU171" s="27">
        <f t="shared" si="158"/>
        <v>0.78728055227372584</v>
      </c>
      <c r="BV171" s="27">
        <f t="shared" si="159"/>
        <v>1.1470742246243459E-2</v>
      </c>
      <c r="BW171" s="27">
        <f t="shared" si="129"/>
        <v>0.78728055227372573</v>
      </c>
      <c r="BX171" s="27">
        <f t="shared" si="130"/>
        <v>1.147074224624346E-2</v>
      </c>
      <c r="BY171" s="27">
        <f t="shared" si="160"/>
        <v>1.4531994594308897E-2</v>
      </c>
      <c r="BZ171" s="27">
        <f t="shared" si="161"/>
        <v>0.99738591315597092</v>
      </c>
    </row>
    <row r="172" spans="6:78">
      <c r="F172">
        <f t="shared" si="131"/>
        <v>31000000</v>
      </c>
      <c r="G172">
        <f t="shared" si="162"/>
        <v>1.0000000000000002</v>
      </c>
      <c r="H172">
        <f t="shared" si="163"/>
        <v>0</v>
      </c>
      <c r="I172">
        <f t="shared" si="164"/>
        <v>4.7143143996902228E+19</v>
      </c>
      <c r="J172">
        <f t="shared" si="165"/>
        <v>2.1193285600309779E+20</v>
      </c>
      <c r="K172">
        <f t="shared" si="166"/>
        <v>2.59076E+20</v>
      </c>
      <c r="L172">
        <f t="shared" si="167"/>
        <v>6043992820115670</v>
      </c>
      <c r="M172">
        <f t="shared" si="168"/>
        <v>112999.9999999998</v>
      </c>
      <c r="N172">
        <f t="shared" si="169"/>
        <v>112.9999999999998</v>
      </c>
      <c r="O172">
        <f t="shared" si="170"/>
        <v>149700.0000000002</v>
      </c>
      <c r="P172">
        <f t="shared" si="171"/>
        <v>149.70000000000022</v>
      </c>
      <c r="Q172">
        <f t="shared" si="172"/>
        <v>0.14034375000000018</v>
      </c>
      <c r="R172">
        <f t="shared" si="173"/>
        <v>2004.491</v>
      </c>
      <c r="S172">
        <f t="shared" si="174"/>
        <v>2.6632151440191052</v>
      </c>
      <c r="T172">
        <f t="shared" si="175"/>
        <v>460.48463537865575</v>
      </c>
      <c r="V172">
        <f t="shared" si="176"/>
        <v>112568506329668.94</v>
      </c>
      <c r="W172">
        <f t="shared" si="134"/>
        <v>0</v>
      </c>
      <c r="X172">
        <f t="shared" si="177"/>
        <v>5060537550066.0654</v>
      </c>
      <c r="Y172">
        <f t="shared" si="135"/>
        <v>0</v>
      </c>
      <c r="Z172">
        <f t="shared" si="136"/>
        <v>117629043879735</v>
      </c>
      <c r="AA172">
        <f t="shared" si="117"/>
        <v>2387.8022716742398</v>
      </c>
      <c r="AB172">
        <f t="shared" si="118"/>
        <v>23.878022716742404</v>
      </c>
      <c r="AC172">
        <f t="shared" si="137"/>
        <v>454.03296283613685</v>
      </c>
      <c r="AD172">
        <f t="shared" si="138"/>
        <v>99.999999999999972</v>
      </c>
      <c r="AF172" s="9">
        <f t="shared" si="132"/>
        <v>6186052472698.709</v>
      </c>
      <c r="AG172">
        <f t="shared" si="139"/>
        <v>23.877365995687402</v>
      </c>
      <c r="AH172">
        <f t="shared" si="140"/>
        <v>0</v>
      </c>
      <c r="AI172">
        <v>104</v>
      </c>
      <c r="AJ172">
        <f t="shared" si="141"/>
        <v>5.1740327120740712E-2</v>
      </c>
      <c r="AK172">
        <v>0</v>
      </c>
      <c r="AL172" s="15">
        <f t="shared" si="119"/>
        <v>0</v>
      </c>
      <c r="AM172" s="13">
        <f t="shared" si="142"/>
        <v>5062806625627.3662</v>
      </c>
      <c r="AN172" s="15">
        <f>SUM($AL$48:AL172)</f>
        <v>1123245847071.3408</v>
      </c>
      <c r="AO172" s="4">
        <f t="shared" si="120"/>
        <v>6186052472698.707</v>
      </c>
      <c r="AP172">
        <f t="shared" si="121"/>
        <v>23.88872929430708</v>
      </c>
      <c r="AQ172" s="15">
        <f t="shared" si="122"/>
        <v>23.82628208133826</v>
      </c>
      <c r="AR172">
        <f t="shared" si="143"/>
        <v>0.99738591315597092</v>
      </c>
      <c r="AT172">
        <f t="shared" si="133"/>
        <v>2140304873969.5696</v>
      </c>
      <c r="AU172" s="4"/>
      <c r="AV172">
        <f t="shared" si="123"/>
        <v>4006469828437.313</v>
      </c>
      <c r="AW172" s="5">
        <f t="shared" si="144"/>
        <v>15.46445764346104</v>
      </c>
      <c r="AX172">
        <f t="shared" si="145"/>
        <v>7736168567.4033203</v>
      </c>
      <c r="AY172" s="4">
        <f t="shared" si="146"/>
        <v>2.9860614520076427E-2</v>
      </c>
      <c r="AZ172" s="4">
        <f t="shared" si="124"/>
        <v>6.4705544303929644E-5</v>
      </c>
      <c r="BA172" s="5">
        <v>0</v>
      </c>
      <c r="BB172" s="4">
        <f t="shared" si="125"/>
        <v>0</v>
      </c>
      <c r="BC172" s="4">
        <f t="shared" si="147"/>
        <v>7736168567.4033203</v>
      </c>
      <c r="BD172" s="4">
        <f t="shared" si="148"/>
        <v>42080986.550279155</v>
      </c>
      <c r="BE172" s="4">
        <f t="shared" si="149"/>
        <v>42080986.550279155</v>
      </c>
      <c r="BF172" s="4">
        <f t="shared" si="150"/>
        <v>0</v>
      </c>
      <c r="BG172" s="4">
        <f>SUM($BB$48:BB172)</f>
        <v>12884463590.918751</v>
      </c>
      <c r="BH172" s="14">
        <f>SUM($BC$48:BC172)</f>
        <v>3993585364846.394</v>
      </c>
      <c r="BI172" s="4">
        <f t="shared" si="151"/>
        <v>4006469828437.313</v>
      </c>
      <c r="BJ172" s="4">
        <f t="shared" si="152"/>
        <v>21793243192.108971</v>
      </c>
      <c r="BK172" s="4">
        <f t="shared" si="153"/>
        <v>70085202.300471887</v>
      </c>
      <c r="BL172" s="4">
        <f t="shared" si="154"/>
        <v>21723157989.808495</v>
      </c>
      <c r="BM172" s="27">
        <f t="shared" si="126"/>
        <v>18.843634914201413</v>
      </c>
      <c r="BN172">
        <f t="shared" si="127"/>
        <v>0.27330514044132032</v>
      </c>
      <c r="BO172">
        <f t="shared" si="155"/>
        <v>1.4503843960346803E-2</v>
      </c>
      <c r="BQ172" s="5">
        <f t="shared" si="156"/>
        <v>-897.19085342565893</v>
      </c>
      <c r="BR172" s="5">
        <f t="shared" si="157"/>
        <v>-9867.62824527472</v>
      </c>
      <c r="BS172" s="5">
        <f t="shared" si="128"/>
        <v>-2526.0174098244315</v>
      </c>
      <c r="BU172" s="27">
        <f t="shared" si="158"/>
        <v>0.78880859178608709</v>
      </c>
      <c r="BV172" s="27">
        <f t="shared" si="159"/>
        <v>1.1470742246243459E-2</v>
      </c>
      <c r="BW172" s="27">
        <f t="shared" si="129"/>
        <v>0.78880859178608709</v>
      </c>
      <c r="BX172" s="27">
        <f t="shared" si="130"/>
        <v>1.147074224624346E-2</v>
      </c>
      <c r="BY172" s="27">
        <f t="shared" si="160"/>
        <v>1.4503843960346803E-2</v>
      </c>
      <c r="BZ172" s="27">
        <f t="shared" si="161"/>
        <v>0.99738591315597092</v>
      </c>
    </row>
    <row r="173" spans="6:78">
      <c r="F173">
        <f t="shared" si="131"/>
        <v>31250000</v>
      </c>
      <c r="G173">
        <f t="shared" si="162"/>
        <v>1.0000000000000002</v>
      </c>
      <c r="H173">
        <f t="shared" si="163"/>
        <v>0</v>
      </c>
      <c r="I173">
        <f t="shared" si="164"/>
        <v>4.7143143996902228E+19</v>
      </c>
      <c r="J173">
        <f t="shared" si="165"/>
        <v>2.1193285600309779E+20</v>
      </c>
      <c r="K173">
        <f t="shared" si="166"/>
        <v>2.59076E+20</v>
      </c>
      <c r="L173">
        <f t="shared" si="167"/>
        <v>6043992820115670</v>
      </c>
      <c r="M173">
        <f t="shared" si="168"/>
        <v>112999.9999999998</v>
      </c>
      <c r="N173">
        <f t="shared" si="169"/>
        <v>112.9999999999998</v>
      </c>
      <c r="O173">
        <f t="shared" si="170"/>
        <v>149700.0000000002</v>
      </c>
      <c r="P173">
        <f t="shared" si="171"/>
        <v>149.70000000000022</v>
      </c>
      <c r="Q173">
        <f t="shared" si="172"/>
        <v>0.14034375000000018</v>
      </c>
      <c r="R173">
        <f t="shared" si="173"/>
        <v>2004.491</v>
      </c>
      <c r="S173">
        <f t="shared" si="174"/>
        <v>2.6632151440191052</v>
      </c>
      <c r="T173">
        <f t="shared" si="175"/>
        <v>460.48463537865575</v>
      </c>
      <c r="V173">
        <f t="shared" si="176"/>
        <v>112568506329668.94</v>
      </c>
      <c r="W173">
        <f t="shared" si="134"/>
        <v>0</v>
      </c>
      <c r="X173">
        <f t="shared" si="177"/>
        <v>5060537550066.0654</v>
      </c>
      <c r="Y173">
        <f t="shared" si="135"/>
        <v>0</v>
      </c>
      <c r="Z173">
        <f t="shared" si="136"/>
        <v>117629043879735</v>
      </c>
      <c r="AA173">
        <f t="shared" si="117"/>
        <v>2387.8022716742398</v>
      </c>
      <c r="AB173">
        <f t="shared" si="118"/>
        <v>23.878022716742404</v>
      </c>
      <c r="AC173">
        <f t="shared" si="137"/>
        <v>454.03296283613685</v>
      </c>
      <c r="AD173">
        <f t="shared" si="138"/>
        <v>99.999999999999972</v>
      </c>
      <c r="AF173" s="9">
        <f t="shared" si="132"/>
        <v>6186052472698.709</v>
      </c>
      <c r="AG173">
        <f t="shared" si="139"/>
        <v>23.877365995687402</v>
      </c>
      <c r="AH173">
        <f t="shared" si="140"/>
        <v>0</v>
      </c>
      <c r="AI173">
        <v>105</v>
      </c>
      <c r="AJ173">
        <f t="shared" si="141"/>
        <v>5.1740327120740712E-2</v>
      </c>
      <c r="AK173">
        <v>0</v>
      </c>
      <c r="AL173" s="15">
        <f t="shared" si="119"/>
        <v>0</v>
      </c>
      <c r="AM173" s="13">
        <f t="shared" si="142"/>
        <v>5062806625627.3662</v>
      </c>
      <c r="AN173" s="15">
        <f>SUM($AL$48:AL173)</f>
        <v>1123245847071.3408</v>
      </c>
      <c r="AO173" s="4">
        <f t="shared" si="120"/>
        <v>6186052472698.707</v>
      </c>
      <c r="AP173">
        <f t="shared" si="121"/>
        <v>23.88872929430708</v>
      </c>
      <c r="AQ173" s="15">
        <f t="shared" si="122"/>
        <v>23.82628208133826</v>
      </c>
      <c r="AR173">
        <f t="shared" si="143"/>
        <v>0.99738591315597092</v>
      </c>
      <c r="AT173">
        <f t="shared" si="133"/>
        <v>2099035297290.0579</v>
      </c>
      <c r="AU173" s="4"/>
      <c r="AV173">
        <f t="shared" si="123"/>
        <v>4014056827414.0742</v>
      </c>
      <c r="AW173" s="5">
        <f t="shared" si="144"/>
        <v>15.493742482569109</v>
      </c>
      <c r="AX173">
        <f t="shared" si="145"/>
        <v>7586998976.7612305</v>
      </c>
      <c r="AY173" s="4">
        <f t="shared" si="146"/>
        <v>2.9284839108065702E-2</v>
      </c>
      <c r="AZ173" s="4">
        <f t="shared" si="124"/>
        <v>6.345788540508398E-5</v>
      </c>
      <c r="BA173" s="5">
        <v>0</v>
      </c>
      <c r="BB173" s="4">
        <f t="shared" si="125"/>
        <v>0</v>
      </c>
      <c r="BC173" s="4">
        <f t="shared" si="147"/>
        <v>7586998976.7612305</v>
      </c>
      <c r="BD173" s="4">
        <f t="shared" si="148"/>
        <v>41269576.679510608</v>
      </c>
      <c r="BE173" s="4">
        <f t="shared" si="149"/>
        <v>41269576.679510608</v>
      </c>
      <c r="BF173" s="4">
        <f t="shared" si="150"/>
        <v>0</v>
      </c>
      <c r="BG173" s="4">
        <f>SUM($BB$48:BB173)</f>
        <v>12884463590.918751</v>
      </c>
      <c r="BH173" s="14">
        <f>SUM($BC$48:BC173)</f>
        <v>4001172363823.1553</v>
      </c>
      <c r="BI173" s="4">
        <f t="shared" si="151"/>
        <v>4014056827414.0742</v>
      </c>
      <c r="BJ173" s="4">
        <f t="shared" si="152"/>
        <v>21834512768.788479</v>
      </c>
      <c r="BK173" s="4">
        <f t="shared" si="153"/>
        <v>70085202.300471887</v>
      </c>
      <c r="BL173" s="4">
        <f t="shared" si="154"/>
        <v>21764427566.488007</v>
      </c>
      <c r="BM173" s="27">
        <f t="shared" si="126"/>
        <v>18.879433983396474</v>
      </c>
      <c r="BN173">
        <f t="shared" si="127"/>
        <v>0.27330514044132032</v>
      </c>
      <c r="BO173">
        <f t="shared" si="155"/>
        <v>1.4476341858642511E-2</v>
      </c>
      <c r="BQ173" s="5">
        <f t="shared" si="156"/>
        <v>-879.89736965825455</v>
      </c>
      <c r="BR173" s="5">
        <f t="shared" si="157"/>
        <v>-9867.62824527472</v>
      </c>
      <c r="BS173" s="5">
        <f t="shared" si="128"/>
        <v>-2511.8640277468953</v>
      </c>
      <c r="BU173" s="27">
        <f t="shared" si="158"/>
        <v>0.79030716748486196</v>
      </c>
      <c r="BV173" s="27">
        <f t="shared" si="159"/>
        <v>1.1470742246243459E-2</v>
      </c>
      <c r="BW173" s="27">
        <f t="shared" si="129"/>
        <v>0.79030716748486185</v>
      </c>
      <c r="BX173" s="27">
        <f t="shared" si="130"/>
        <v>1.147074224624346E-2</v>
      </c>
      <c r="BY173" s="27">
        <f t="shared" si="160"/>
        <v>1.4476341858642511E-2</v>
      </c>
      <c r="BZ173" s="27">
        <f t="shared" si="161"/>
        <v>0.99738591315597092</v>
      </c>
    </row>
    <row r="174" spans="6:78">
      <c r="F174">
        <f t="shared" si="131"/>
        <v>31500000</v>
      </c>
      <c r="G174">
        <f t="shared" si="162"/>
        <v>1.0000000000000002</v>
      </c>
      <c r="H174">
        <f t="shared" si="163"/>
        <v>0</v>
      </c>
      <c r="I174">
        <f t="shared" si="164"/>
        <v>4.7143143996902228E+19</v>
      </c>
      <c r="J174">
        <f t="shared" si="165"/>
        <v>2.1193285600309779E+20</v>
      </c>
      <c r="K174">
        <f t="shared" si="166"/>
        <v>2.59076E+20</v>
      </c>
      <c r="L174">
        <f t="shared" si="167"/>
        <v>6043992820115670</v>
      </c>
      <c r="M174">
        <f t="shared" si="168"/>
        <v>112999.9999999998</v>
      </c>
      <c r="N174">
        <f t="shared" si="169"/>
        <v>112.9999999999998</v>
      </c>
      <c r="O174">
        <f t="shared" si="170"/>
        <v>149700.0000000002</v>
      </c>
      <c r="P174">
        <f t="shared" si="171"/>
        <v>149.70000000000022</v>
      </c>
      <c r="Q174">
        <f t="shared" si="172"/>
        <v>0.14034375000000018</v>
      </c>
      <c r="R174">
        <f t="shared" si="173"/>
        <v>2004.491</v>
      </c>
      <c r="S174">
        <f t="shared" si="174"/>
        <v>2.6632151440191052</v>
      </c>
      <c r="T174">
        <f t="shared" si="175"/>
        <v>460.48463537865575</v>
      </c>
      <c r="V174">
        <f t="shared" si="176"/>
        <v>112568506329668.94</v>
      </c>
      <c r="W174">
        <f t="shared" si="134"/>
        <v>0</v>
      </c>
      <c r="X174">
        <f t="shared" si="177"/>
        <v>5060537550066.0654</v>
      </c>
      <c r="Y174">
        <f t="shared" si="135"/>
        <v>0</v>
      </c>
      <c r="Z174">
        <f t="shared" si="136"/>
        <v>117629043879735</v>
      </c>
      <c r="AA174">
        <f t="shared" si="117"/>
        <v>2387.8022716742398</v>
      </c>
      <c r="AB174">
        <f t="shared" si="118"/>
        <v>23.878022716742404</v>
      </c>
      <c r="AC174">
        <f t="shared" si="137"/>
        <v>454.03296283613685</v>
      </c>
      <c r="AD174">
        <f t="shared" si="138"/>
        <v>99.999999999999972</v>
      </c>
      <c r="AF174" s="9">
        <f t="shared" si="132"/>
        <v>6186052472698.709</v>
      </c>
      <c r="AG174">
        <f t="shared" si="139"/>
        <v>23.877365995687402</v>
      </c>
      <c r="AH174">
        <f t="shared" si="140"/>
        <v>0</v>
      </c>
      <c r="AI174">
        <v>106</v>
      </c>
      <c r="AJ174">
        <f t="shared" si="141"/>
        <v>5.1740327120740712E-2</v>
      </c>
      <c r="AK174">
        <v>0</v>
      </c>
      <c r="AL174" s="15">
        <f t="shared" si="119"/>
        <v>0</v>
      </c>
      <c r="AM174" s="13">
        <f t="shared" si="142"/>
        <v>5062806625627.3662</v>
      </c>
      <c r="AN174" s="15">
        <f>SUM($AL$48:AL174)</f>
        <v>1123245847071.3408</v>
      </c>
      <c r="AO174" s="4">
        <f t="shared" si="120"/>
        <v>6186052472698.707</v>
      </c>
      <c r="AP174">
        <f t="shared" si="121"/>
        <v>23.88872929430708</v>
      </c>
      <c r="AQ174" s="15">
        <f t="shared" si="122"/>
        <v>23.82628208133826</v>
      </c>
      <c r="AR174">
        <f t="shared" si="143"/>
        <v>0.99738591315597092</v>
      </c>
      <c r="AT174">
        <f t="shared" si="133"/>
        <v>2058561484793.4998</v>
      </c>
      <c r="AU174" s="4"/>
      <c r="AV174">
        <f t="shared" si="123"/>
        <v>4021497533103.4419</v>
      </c>
      <c r="AW174" s="5">
        <f t="shared" si="144"/>
        <v>15.522462648425334</v>
      </c>
      <c r="AX174">
        <f t="shared" si="145"/>
        <v>7440705689.3676758</v>
      </c>
      <c r="AY174" s="4">
        <f t="shared" si="146"/>
        <v>2.8720165856226266E-2</v>
      </c>
      <c r="AZ174" s="4">
        <f t="shared" si="124"/>
        <v>6.2234283992273966E-5</v>
      </c>
      <c r="BA174" s="5">
        <v>0</v>
      </c>
      <c r="BB174" s="4">
        <f t="shared" si="125"/>
        <v>0</v>
      </c>
      <c r="BC174" s="4">
        <f t="shared" si="147"/>
        <v>7440705689.3676758</v>
      </c>
      <c r="BD174" s="4">
        <f t="shared" si="148"/>
        <v>40473812.496560462</v>
      </c>
      <c r="BE174" s="4">
        <f t="shared" si="149"/>
        <v>40473812.496560462</v>
      </c>
      <c r="BF174" s="4">
        <f t="shared" si="150"/>
        <v>0</v>
      </c>
      <c r="BG174" s="4">
        <f>SUM($BB$48:BB174)</f>
        <v>12884463590.918751</v>
      </c>
      <c r="BH174" s="14">
        <f>SUM($BC$48:BC174)</f>
        <v>4008613069512.5229</v>
      </c>
      <c r="BI174" s="4">
        <f t="shared" si="151"/>
        <v>4021497533103.4419</v>
      </c>
      <c r="BJ174" s="4">
        <f t="shared" si="152"/>
        <v>21874986581.285042</v>
      </c>
      <c r="BK174" s="4">
        <f t="shared" si="153"/>
        <v>70085202.300471887</v>
      </c>
      <c r="BL174" s="4">
        <f t="shared" si="154"/>
        <v>21804901378.984566</v>
      </c>
      <c r="BM174" s="27">
        <f t="shared" si="126"/>
        <v>18.914542771291345</v>
      </c>
      <c r="BN174">
        <f t="shared" si="127"/>
        <v>0.27330514044132032</v>
      </c>
      <c r="BO174">
        <f t="shared" si="155"/>
        <v>1.444947116861557E-2</v>
      </c>
      <c r="BQ174" s="5">
        <f t="shared" si="156"/>
        <v>-862.93734060708061</v>
      </c>
      <c r="BR174" s="5">
        <f t="shared" si="157"/>
        <v>-9867.62824527472</v>
      </c>
      <c r="BS174" s="5">
        <f t="shared" si="128"/>
        <v>-2497.9835526248239</v>
      </c>
      <c r="BU174" s="27">
        <f t="shared" si="158"/>
        <v>0.79177684749430632</v>
      </c>
      <c r="BV174" s="27">
        <f t="shared" si="159"/>
        <v>1.1470742246243459E-2</v>
      </c>
      <c r="BW174" s="27">
        <f t="shared" si="129"/>
        <v>0.79177684749430632</v>
      </c>
      <c r="BX174" s="27">
        <f t="shared" si="130"/>
        <v>1.147074224624346E-2</v>
      </c>
      <c r="BY174" s="27">
        <f t="shared" si="160"/>
        <v>1.444947116861557E-2</v>
      </c>
      <c r="BZ174" s="27">
        <f t="shared" si="161"/>
        <v>0.99738591315597092</v>
      </c>
    </row>
    <row r="175" spans="6:78">
      <c r="F175">
        <f t="shared" si="131"/>
        <v>31750000</v>
      </c>
      <c r="G175">
        <f t="shared" si="162"/>
        <v>1.0000000000000002</v>
      </c>
      <c r="H175">
        <f t="shared" si="163"/>
        <v>0</v>
      </c>
      <c r="I175">
        <f t="shared" si="164"/>
        <v>4.7143143996902228E+19</v>
      </c>
      <c r="J175">
        <f t="shared" si="165"/>
        <v>2.1193285600309779E+20</v>
      </c>
      <c r="K175">
        <f t="shared" si="166"/>
        <v>2.59076E+20</v>
      </c>
      <c r="L175">
        <f t="shared" si="167"/>
        <v>6043992820115670</v>
      </c>
      <c r="M175">
        <f t="shared" si="168"/>
        <v>112999.9999999998</v>
      </c>
      <c r="N175">
        <f t="shared" si="169"/>
        <v>112.9999999999998</v>
      </c>
      <c r="O175">
        <f t="shared" si="170"/>
        <v>149700.0000000002</v>
      </c>
      <c r="P175">
        <f t="shared" si="171"/>
        <v>149.70000000000022</v>
      </c>
      <c r="Q175">
        <f t="shared" si="172"/>
        <v>0.14034375000000018</v>
      </c>
      <c r="R175">
        <f t="shared" si="173"/>
        <v>2004.491</v>
      </c>
      <c r="S175">
        <f t="shared" si="174"/>
        <v>2.6632151440191052</v>
      </c>
      <c r="T175">
        <f t="shared" si="175"/>
        <v>460.48463537865575</v>
      </c>
      <c r="V175">
        <f t="shared" si="176"/>
        <v>112568506329668.94</v>
      </c>
      <c r="W175">
        <f t="shared" si="134"/>
        <v>0</v>
      </c>
      <c r="X175">
        <f t="shared" si="177"/>
        <v>5060537550066.0654</v>
      </c>
      <c r="Y175">
        <f t="shared" si="135"/>
        <v>0</v>
      </c>
      <c r="Z175">
        <f t="shared" si="136"/>
        <v>117629043879735</v>
      </c>
      <c r="AA175">
        <f t="shared" si="117"/>
        <v>2387.8022716742398</v>
      </c>
      <c r="AB175">
        <f t="shared" si="118"/>
        <v>23.878022716742404</v>
      </c>
      <c r="AC175">
        <f t="shared" si="137"/>
        <v>454.03296283613685</v>
      </c>
      <c r="AD175">
        <f t="shared" si="138"/>
        <v>99.999999999999972</v>
      </c>
      <c r="AF175" s="9">
        <f t="shared" si="132"/>
        <v>6186052472698.709</v>
      </c>
      <c r="AG175">
        <f t="shared" si="139"/>
        <v>23.877365995687402</v>
      </c>
      <c r="AH175">
        <f t="shared" si="140"/>
        <v>0</v>
      </c>
      <c r="AI175">
        <v>107</v>
      </c>
      <c r="AJ175">
        <f t="shared" si="141"/>
        <v>5.1740327120740712E-2</v>
      </c>
      <c r="AK175">
        <v>0</v>
      </c>
      <c r="AL175" s="15">
        <f t="shared" si="119"/>
        <v>0</v>
      </c>
      <c r="AM175" s="13">
        <f t="shared" si="142"/>
        <v>5062806625627.3662</v>
      </c>
      <c r="AN175" s="15">
        <f>SUM($AL$48:AL175)</f>
        <v>1123245847071.3408</v>
      </c>
      <c r="AO175" s="4">
        <f t="shared" si="120"/>
        <v>6186052472698.707</v>
      </c>
      <c r="AP175">
        <f t="shared" si="121"/>
        <v>23.88872929430708</v>
      </c>
      <c r="AQ175" s="15">
        <f t="shared" si="122"/>
        <v>23.82628208133826</v>
      </c>
      <c r="AR175">
        <f t="shared" si="143"/>
        <v>0.99738591315597092</v>
      </c>
      <c r="AT175">
        <f t="shared" si="133"/>
        <v>2018868092473.8303</v>
      </c>
      <c r="AU175" s="4"/>
      <c r="AV175">
        <f t="shared" si="123"/>
        <v>4028794766347.4893</v>
      </c>
      <c r="AW175" s="5">
        <f t="shared" si="144"/>
        <v>15.550629029116898</v>
      </c>
      <c r="AX175">
        <f t="shared" si="145"/>
        <v>7297233244.0473633</v>
      </c>
      <c r="AY175" s="4">
        <f t="shared" si="146"/>
        <v>2.8166380691562951E-2</v>
      </c>
      <c r="AZ175" s="4">
        <f t="shared" si="124"/>
        <v>6.1034276186577635E-5</v>
      </c>
      <c r="BA175" s="5">
        <v>0</v>
      </c>
      <c r="BB175" s="4">
        <f t="shared" si="125"/>
        <v>0</v>
      </c>
      <c r="BC175" s="4">
        <f t="shared" si="147"/>
        <v>7297233244.0473633</v>
      </c>
      <c r="BD175" s="4">
        <f t="shared" si="148"/>
        <v>39693392.319665812</v>
      </c>
      <c r="BE175" s="4">
        <f t="shared" si="149"/>
        <v>39693392.319665812</v>
      </c>
      <c r="BF175" s="4">
        <f t="shared" si="150"/>
        <v>0</v>
      </c>
      <c r="BG175" s="4">
        <f>SUM($BB$48:BB175)</f>
        <v>12884463590.918751</v>
      </c>
      <c r="BH175" s="14">
        <f>SUM($BC$48:BC175)</f>
        <v>4015910302756.5703</v>
      </c>
      <c r="BI175" s="4">
        <f t="shared" si="151"/>
        <v>4028794766347.4893</v>
      </c>
      <c r="BJ175" s="4">
        <f t="shared" si="152"/>
        <v>21914679973.604706</v>
      </c>
      <c r="BK175" s="4">
        <f t="shared" si="153"/>
        <v>70085202.300471887</v>
      </c>
      <c r="BL175" s="4">
        <f t="shared" si="154"/>
        <v>21844594771.304234</v>
      </c>
      <c r="BM175" s="27">
        <f t="shared" si="126"/>
        <v>18.948974587960397</v>
      </c>
      <c r="BN175">
        <f t="shared" si="127"/>
        <v>0.27330514044132032</v>
      </c>
      <c r="BO175">
        <f t="shared" si="155"/>
        <v>1.4423215312926226E-2</v>
      </c>
      <c r="BQ175" s="5">
        <f t="shared" si="156"/>
        <v>-846.30433656432081</v>
      </c>
      <c r="BR175" s="5">
        <f t="shared" si="157"/>
        <v>-9867.62824527472</v>
      </c>
      <c r="BS175" s="5">
        <f t="shared" si="128"/>
        <v>-2484.3707222384946</v>
      </c>
      <c r="BU175" s="27">
        <f t="shared" si="158"/>
        <v>0.79321818898404628</v>
      </c>
      <c r="BV175" s="27">
        <f t="shared" si="159"/>
        <v>1.1470742246243459E-2</v>
      </c>
      <c r="BW175" s="27">
        <f t="shared" si="129"/>
        <v>0.79321818898404639</v>
      </c>
      <c r="BX175" s="27">
        <f t="shared" si="130"/>
        <v>1.147074224624346E-2</v>
      </c>
      <c r="BY175" s="27">
        <f t="shared" si="160"/>
        <v>1.4423215312926226E-2</v>
      </c>
      <c r="BZ175" s="27">
        <f t="shared" si="161"/>
        <v>0.99738591315597092</v>
      </c>
    </row>
    <row r="176" spans="6:78">
      <c r="F176">
        <f t="shared" si="131"/>
        <v>32000000</v>
      </c>
      <c r="G176">
        <f t="shared" si="162"/>
        <v>1.0000000000000002</v>
      </c>
      <c r="H176">
        <f t="shared" si="163"/>
        <v>0</v>
      </c>
      <c r="I176">
        <f t="shared" si="164"/>
        <v>4.7143143996902228E+19</v>
      </c>
      <c r="J176">
        <f t="shared" si="165"/>
        <v>2.1193285600309779E+20</v>
      </c>
      <c r="K176">
        <f t="shared" si="166"/>
        <v>2.59076E+20</v>
      </c>
      <c r="L176">
        <f t="shared" si="167"/>
        <v>6043992820115670</v>
      </c>
      <c r="M176">
        <f t="shared" si="168"/>
        <v>112999.9999999998</v>
      </c>
      <c r="N176">
        <f t="shared" si="169"/>
        <v>112.9999999999998</v>
      </c>
      <c r="O176">
        <f t="shared" si="170"/>
        <v>149700.0000000002</v>
      </c>
      <c r="P176">
        <f t="shared" si="171"/>
        <v>149.70000000000022</v>
      </c>
      <c r="Q176">
        <f t="shared" si="172"/>
        <v>0.14034375000000018</v>
      </c>
      <c r="R176">
        <f t="shared" si="173"/>
        <v>2004.491</v>
      </c>
      <c r="S176">
        <f t="shared" si="174"/>
        <v>2.6632151440191052</v>
      </c>
      <c r="T176">
        <f t="shared" si="175"/>
        <v>460.48463537865575</v>
      </c>
      <c r="V176">
        <f t="shared" si="176"/>
        <v>112568506329668.94</v>
      </c>
      <c r="W176">
        <f t="shared" si="134"/>
        <v>0</v>
      </c>
      <c r="X176">
        <f t="shared" si="177"/>
        <v>5060537550066.0654</v>
      </c>
      <c r="Y176">
        <f t="shared" si="135"/>
        <v>0</v>
      </c>
      <c r="Z176">
        <f t="shared" si="136"/>
        <v>117629043879735</v>
      </c>
      <c r="AA176">
        <f t="shared" ref="AA176:AA239" si="178">(V176/I176)*10^9</f>
        <v>2387.8022716742398</v>
      </c>
      <c r="AB176">
        <f t="shared" ref="AB176:AB239" si="179">(X176/J176)*10^9</f>
        <v>23.878022716742404</v>
      </c>
      <c r="AC176">
        <f t="shared" si="137"/>
        <v>454.03296283613685</v>
      </c>
      <c r="AD176">
        <f t="shared" si="138"/>
        <v>99.999999999999972</v>
      </c>
      <c r="AF176" s="9">
        <f t="shared" si="132"/>
        <v>6186052472698.709</v>
      </c>
      <c r="AG176">
        <f t="shared" si="139"/>
        <v>23.877365995687402</v>
      </c>
      <c r="AH176">
        <f t="shared" si="140"/>
        <v>0</v>
      </c>
      <c r="AI176">
        <v>108</v>
      </c>
      <c r="AJ176">
        <f t="shared" si="141"/>
        <v>5.1740327120740712E-2</v>
      </c>
      <c r="AK176">
        <v>0</v>
      </c>
      <c r="AL176" s="15">
        <f t="shared" ref="AL176:AL239" si="180">(AK176*10^-9)*H176</f>
        <v>0</v>
      </c>
      <c r="AM176" s="13">
        <f t="shared" si="142"/>
        <v>5062806625627.3662</v>
      </c>
      <c r="AN176" s="15">
        <f>SUM($AL$48:AL176)</f>
        <v>1123245847071.3408</v>
      </c>
      <c r="AO176" s="4">
        <f t="shared" ref="AO176:AO239" si="181">AN176+AM176</f>
        <v>6186052472698.707</v>
      </c>
      <c r="AP176">
        <f t="shared" ref="AP176:AP239" si="182">(AM176/J176)*10^9</f>
        <v>23.88872929430708</v>
      </c>
      <c r="AQ176" s="15">
        <f t="shared" ref="AQ176:AQ239" si="183">(AN176/I176)*10^9</f>
        <v>23.82628208133826</v>
      </c>
      <c r="AR176">
        <f t="shared" si="143"/>
        <v>0.99738591315597092</v>
      </c>
      <c r="AT176">
        <f t="shared" si="133"/>
        <v>1979940072189.6731</v>
      </c>
      <c r="AU176" s="4"/>
      <c r="AV176">
        <f t="shared" ref="AV176:AV239" si="184">($AT$48-AT176)*($B$20/1000)</f>
        <v>4035951293596.5293</v>
      </c>
      <c r="AW176" s="5">
        <f t="shared" si="144"/>
        <v>15.578252302785783</v>
      </c>
      <c r="AX176">
        <f t="shared" si="145"/>
        <v>7156527249.0400391</v>
      </c>
      <c r="AY176" s="4">
        <f t="shared" si="146"/>
        <v>2.7623273668884955E-2</v>
      </c>
      <c r="AZ176" s="4">
        <f t="shared" ref="AZ176:AZ239" si="185">AY176/(T176+1)</f>
        <v>5.9857407053692273E-5</v>
      </c>
      <c r="BA176" s="5">
        <v>0</v>
      </c>
      <c r="BB176" s="4">
        <f t="shared" ref="BB176:BB239" si="186">(BA176*10^-9)*H176</f>
        <v>0</v>
      </c>
      <c r="BC176" s="4">
        <f t="shared" si="147"/>
        <v>7156527249.0400391</v>
      </c>
      <c r="BD176" s="4">
        <f t="shared" si="148"/>
        <v>38928020.284160353</v>
      </c>
      <c r="BE176" s="4">
        <f t="shared" si="149"/>
        <v>38928020.284160353</v>
      </c>
      <c r="BF176" s="4">
        <f t="shared" si="150"/>
        <v>0</v>
      </c>
      <c r="BG176" s="4">
        <f>SUM($BB$48:BB176)</f>
        <v>12884463590.918751</v>
      </c>
      <c r="BH176" s="14">
        <f>SUM($BC$48:BC176)</f>
        <v>4023066830005.6104</v>
      </c>
      <c r="BI176" s="4">
        <f t="shared" si="151"/>
        <v>4035951293596.5293</v>
      </c>
      <c r="BJ176" s="4">
        <f t="shared" si="152"/>
        <v>21953607993.888866</v>
      </c>
      <c r="BK176" s="4">
        <f t="shared" si="153"/>
        <v>70085202.300471887</v>
      </c>
      <c r="BL176" s="4">
        <f t="shared" si="154"/>
        <v>21883522791.588394</v>
      </c>
      <c r="BM176" s="27">
        <f t="shared" ref="BM176:BM239" si="187">(BH176/J176)*10^9</f>
        <v>18.982742486831803</v>
      </c>
      <c r="BN176">
        <f t="shared" ref="BN176:BN239" si="188">(BG176/I176)*10^9</f>
        <v>0.27330514044132032</v>
      </c>
      <c r="BO176">
        <f t="shared" si="155"/>
        <v>1.4397558236430283E-2</v>
      </c>
      <c r="BQ176" s="5">
        <f t="shared" si="156"/>
        <v>-829.99205180042998</v>
      </c>
      <c r="BR176" s="5">
        <f t="shared" si="157"/>
        <v>-9867.62824527472</v>
      </c>
      <c r="BS176" s="5">
        <f t="shared" ref="BS176:BS239" si="189">(((AW176/AG176)/$B$28)-1)*10^4</f>
        <v>-2471.0203758348371</v>
      </c>
      <c r="BU176" s="27">
        <f t="shared" si="158"/>
        <v>0.79463173838030721</v>
      </c>
      <c r="BV176" s="27">
        <f t="shared" si="159"/>
        <v>1.1470742246243459E-2</v>
      </c>
      <c r="BW176" s="27">
        <f t="shared" ref="BW176:BW239" si="190">BH176/AM176</f>
        <v>0.79463173838030698</v>
      </c>
      <c r="BX176" s="27">
        <f t="shared" ref="BX176:BX239" si="191">BG176/AN176</f>
        <v>1.147074224624346E-2</v>
      </c>
      <c r="BY176" s="27">
        <f t="shared" si="160"/>
        <v>1.4397558236430283E-2</v>
      </c>
      <c r="BZ176" s="27">
        <f t="shared" si="161"/>
        <v>0.99738591315597092</v>
      </c>
    </row>
    <row r="177" spans="6:78">
      <c r="F177">
        <f t="shared" ref="F177:F240" si="192">F176+$B$6</f>
        <v>32250000</v>
      </c>
      <c r="G177">
        <f t="shared" si="162"/>
        <v>1.0000000000000002</v>
      </c>
      <c r="H177">
        <f t="shared" si="163"/>
        <v>0</v>
      </c>
      <c r="I177">
        <f t="shared" si="164"/>
        <v>4.7143143996902228E+19</v>
      </c>
      <c r="J177">
        <f t="shared" si="165"/>
        <v>2.1193285600309779E+20</v>
      </c>
      <c r="K177">
        <f t="shared" si="166"/>
        <v>2.59076E+20</v>
      </c>
      <c r="L177">
        <f t="shared" si="167"/>
        <v>6043992820115670</v>
      </c>
      <c r="M177">
        <f t="shared" si="168"/>
        <v>112999.9999999998</v>
      </c>
      <c r="N177">
        <f t="shared" si="169"/>
        <v>112.9999999999998</v>
      </c>
      <c r="O177">
        <f t="shared" si="170"/>
        <v>149700.0000000002</v>
      </c>
      <c r="P177">
        <f t="shared" si="171"/>
        <v>149.70000000000022</v>
      </c>
      <c r="Q177">
        <f t="shared" si="172"/>
        <v>0.14034375000000018</v>
      </c>
      <c r="R177">
        <f t="shared" si="173"/>
        <v>2004.491</v>
      </c>
      <c r="S177">
        <f t="shared" si="174"/>
        <v>2.6632151440191052</v>
      </c>
      <c r="T177">
        <f t="shared" si="175"/>
        <v>460.48463537865575</v>
      </c>
      <c r="V177">
        <f t="shared" si="176"/>
        <v>112568506329668.94</v>
      </c>
      <c r="W177">
        <f t="shared" si="134"/>
        <v>0</v>
      </c>
      <c r="X177">
        <f t="shared" si="177"/>
        <v>5060537550066.0654</v>
      </c>
      <c r="Y177">
        <f t="shared" si="135"/>
        <v>0</v>
      </c>
      <c r="Z177">
        <f t="shared" si="136"/>
        <v>117629043879735</v>
      </c>
      <c r="AA177">
        <f t="shared" si="178"/>
        <v>2387.8022716742398</v>
      </c>
      <c r="AB177">
        <f t="shared" si="179"/>
        <v>23.878022716742404</v>
      </c>
      <c r="AC177">
        <f t="shared" si="137"/>
        <v>454.03296283613685</v>
      </c>
      <c r="AD177">
        <f t="shared" si="138"/>
        <v>99.999999999999972</v>
      </c>
      <c r="AF177" s="9">
        <f t="shared" ref="AF177:AF240" si="193">$B$3</f>
        <v>6186052472698.709</v>
      </c>
      <c r="AG177">
        <f t="shared" si="139"/>
        <v>23.877365995687402</v>
      </c>
      <c r="AH177">
        <f t="shared" si="140"/>
        <v>0</v>
      </c>
      <c r="AI177">
        <v>109</v>
      </c>
      <c r="AJ177">
        <f t="shared" si="141"/>
        <v>5.1740327120740712E-2</v>
      </c>
      <c r="AK177">
        <v>0</v>
      </c>
      <c r="AL177" s="15">
        <f t="shared" si="180"/>
        <v>0</v>
      </c>
      <c r="AM177" s="13">
        <f t="shared" si="142"/>
        <v>5062806625627.3662</v>
      </c>
      <c r="AN177" s="15">
        <f>SUM($AL$48:AL177)</f>
        <v>1123245847071.3408</v>
      </c>
      <c r="AO177" s="4">
        <f t="shared" si="181"/>
        <v>6186052472698.707</v>
      </c>
      <c r="AP177">
        <f t="shared" si="182"/>
        <v>23.88872929430708</v>
      </c>
      <c r="AQ177" s="15">
        <f t="shared" si="183"/>
        <v>23.82628208133826</v>
      </c>
      <c r="AR177">
        <f t="shared" si="143"/>
        <v>0.99738591315597092</v>
      </c>
      <c r="AT177">
        <f t="shared" ref="AT177:AT240" si="194">((AT176)*EXP((F177-F176)*$B$11))</f>
        <v>1941762665959.4468</v>
      </c>
      <c r="AU177" s="4"/>
      <c r="AV177">
        <f t="shared" si="184"/>
        <v>4042969827957.894</v>
      </c>
      <c r="AW177" s="5">
        <f t="shared" si="144"/>
        <v>15.605342941676938</v>
      </c>
      <c r="AX177">
        <f t="shared" si="145"/>
        <v>7018534361.3647461</v>
      </c>
      <c r="AY177" s="4">
        <f t="shared" si="146"/>
        <v>2.7090638891154512E-2</v>
      </c>
      <c r="AZ177" s="4">
        <f t="shared" si="185"/>
        <v>5.8703230431336451E-5</v>
      </c>
      <c r="BA177" s="5">
        <v>0</v>
      </c>
      <c r="BB177" s="4">
        <f t="shared" si="186"/>
        <v>0</v>
      </c>
      <c r="BC177" s="4">
        <f t="shared" si="147"/>
        <v>7018534361.3647461</v>
      </c>
      <c r="BD177" s="4">
        <f t="shared" si="148"/>
        <v>38177406.230225988</v>
      </c>
      <c r="BE177" s="4">
        <f t="shared" si="149"/>
        <v>38177406.230225988</v>
      </c>
      <c r="BF177" s="4">
        <f t="shared" si="150"/>
        <v>0</v>
      </c>
      <c r="BG177" s="4">
        <f>SUM($BB$48:BB177)</f>
        <v>12884463590.918751</v>
      </c>
      <c r="BH177" s="14">
        <f>SUM($BC$48:BC177)</f>
        <v>4030085364366.9751</v>
      </c>
      <c r="BI177" s="4">
        <f t="shared" si="151"/>
        <v>4042969827957.894</v>
      </c>
      <c r="BJ177" s="4">
        <f t="shared" si="152"/>
        <v>21991785400.119091</v>
      </c>
      <c r="BK177" s="4">
        <f t="shared" si="153"/>
        <v>70085202.300471887</v>
      </c>
      <c r="BL177" s="4">
        <f t="shared" si="154"/>
        <v>21921700197.818619</v>
      </c>
      <c r="BM177" s="27">
        <f t="shared" si="187"/>
        <v>19.01585926963617</v>
      </c>
      <c r="BN177">
        <f t="shared" si="188"/>
        <v>0.27330514044132032</v>
      </c>
      <c r="BO177">
        <f t="shared" si="155"/>
        <v>1.4372484386110492E-2</v>
      </c>
      <c r="BQ177" s="5">
        <f t="shared" si="156"/>
        <v>-813.99430217360509</v>
      </c>
      <c r="BR177" s="5">
        <f t="shared" si="157"/>
        <v>-9867.62824527472</v>
      </c>
      <c r="BS177" s="5">
        <f t="shared" si="189"/>
        <v>-2457.9274521709517</v>
      </c>
      <c r="BU177" s="27">
        <f t="shared" si="158"/>
        <v>0.79601803157306639</v>
      </c>
      <c r="BV177" s="27">
        <f t="shared" si="159"/>
        <v>1.1470742246243459E-2</v>
      </c>
      <c r="BW177" s="27">
        <f t="shared" si="190"/>
        <v>0.7960180315730665</v>
      </c>
      <c r="BX177" s="27">
        <f t="shared" si="191"/>
        <v>1.147074224624346E-2</v>
      </c>
      <c r="BY177" s="27">
        <f t="shared" si="160"/>
        <v>1.4372484386110492E-2</v>
      </c>
      <c r="BZ177" s="27">
        <f t="shared" si="161"/>
        <v>0.99738591315597092</v>
      </c>
    </row>
    <row r="178" spans="6:78">
      <c r="F178">
        <f t="shared" si="192"/>
        <v>32500000</v>
      </c>
      <c r="G178">
        <f t="shared" si="162"/>
        <v>1.0000000000000002</v>
      </c>
      <c r="H178">
        <f t="shared" si="163"/>
        <v>0</v>
      </c>
      <c r="I178">
        <f t="shared" si="164"/>
        <v>4.7143143996902228E+19</v>
      </c>
      <c r="J178">
        <f t="shared" si="165"/>
        <v>2.1193285600309779E+20</v>
      </c>
      <c r="K178">
        <f t="shared" si="166"/>
        <v>2.59076E+20</v>
      </c>
      <c r="L178">
        <f t="shared" si="167"/>
        <v>6043992820115670</v>
      </c>
      <c r="M178">
        <f t="shared" si="168"/>
        <v>112999.9999999998</v>
      </c>
      <c r="N178">
        <f t="shared" si="169"/>
        <v>112.9999999999998</v>
      </c>
      <c r="O178">
        <f t="shared" si="170"/>
        <v>149700.0000000002</v>
      </c>
      <c r="P178">
        <f t="shared" si="171"/>
        <v>149.70000000000022</v>
      </c>
      <c r="Q178">
        <f t="shared" si="172"/>
        <v>0.14034375000000018</v>
      </c>
      <c r="R178">
        <f t="shared" si="173"/>
        <v>2004.491</v>
      </c>
      <c r="S178">
        <f t="shared" si="174"/>
        <v>2.6632151440191052</v>
      </c>
      <c r="T178">
        <f t="shared" si="175"/>
        <v>460.48463537865575</v>
      </c>
      <c r="V178">
        <f t="shared" si="176"/>
        <v>112568506329668.94</v>
      </c>
      <c r="W178">
        <f t="shared" si="134"/>
        <v>0</v>
      </c>
      <c r="X178">
        <f t="shared" si="177"/>
        <v>5060537550066.0654</v>
      </c>
      <c r="Y178">
        <f t="shared" si="135"/>
        <v>0</v>
      </c>
      <c r="Z178">
        <f t="shared" si="136"/>
        <v>117629043879735</v>
      </c>
      <c r="AA178">
        <f t="shared" si="178"/>
        <v>2387.8022716742398</v>
      </c>
      <c r="AB178">
        <f t="shared" si="179"/>
        <v>23.878022716742404</v>
      </c>
      <c r="AC178">
        <f t="shared" si="137"/>
        <v>454.03296283613685</v>
      </c>
      <c r="AD178">
        <f t="shared" si="138"/>
        <v>99.999999999999972</v>
      </c>
      <c r="AF178" s="9">
        <f t="shared" si="193"/>
        <v>6186052472698.709</v>
      </c>
      <c r="AG178">
        <f t="shared" si="139"/>
        <v>23.877365995687402</v>
      </c>
      <c r="AH178">
        <f t="shared" si="140"/>
        <v>0</v>
      </c>
      <c r="AI178">
        <v>110</v>
      </c>
      <c r="AJ178">
        <f t="shared" si="141"/>
        <v>5.1740327120740712E-2</v>
      </c>
      <c r="AK178">
        <v>0</v>
      </c>
      <c r="AL178" s="15">
        <f t="shared" si="180"/>
        <v>0</v>
      </c>
      <c r="AM178" s="13">
        <f t="shared" si="142"/>
        <v>5062806625627.3662</v>
      </c>
      <c r="AN178" s="15">
        <f>SUM($AL$48:AL178)</f>
        <v>1123245847071.3408</v>
      </c>
      <c r="AO178" s="4">
        <f t="shared" si="181"/>
        <v>6186052472698.707</v>
      </c>
      <c r="AP178">
        <f t="shared" si="182"/>
        <v>23.88872929430708</v>
      </c>
      <c r="AQ178" s="15">
        <f t="shared" si="183"/>
        <v>23.82628208133826</v>
      </c>
      <c r="AR178">
        <f t="shared" si="143"/>
        <v>0.99738591315597092</v>
      </c>
      <c r="AT178">
        <f t="shared" si="194"/>
        <v>1904321400366.4751</v>
      </c>
      <c r="AU178" s="4"/>
      <c r="AV178">
        <f t="shared" si="184"/>
        <v>4049853030224.5059</v>
      </c>
      <c r="AW178" s="5">
        <f t="shared" si="144"/>
        <v>15.631911216108424</v>
      </c>
      <c r="AX178">
        <f t="shared" si="145"/>
        <v>6883202266.6118164</v>
      </c>
      <c r="AY178" s="4">
        <f t="shared" si="146"/>
        <v>2.6568274431486575E-2</v>
      </c>
      <c r="AZ178" s="4">
        <f t="shared" si="185"/>
        <v>5.7571308760229618E-5</v>
      </c>
      <c r="BA178" s="5">
        <v>0</v>
      </c>
      <c r="BB178" s="4">
        <f t="shared" si="186"/>
        <v>0</v>
      </c>
      <c r="BC178" s="4">
        <f t="shared" si="147"/>
        <v>6883202266.6118164</v>
      </c>
      <c r="BD178" s="4">
        <f t="shared" si="148"/>
        <v>37441265.592971154</v>
      </c>
      <c r="BE178" s="4">
        <f t="shared" si="149"/>
        <v>37441265.592971154</v>
      </c>
      <c r="BF178" s="4">
        <f t="shared" si="150"/>
        <v>0</v>
      </c>
      <c r="BG178" s="4">
        <f>SUM($BB$48:BB178)</f>
        <v>12884463590.918751</v>
      </c>
      <c r="BH178" s="14">
        <f>SUM($BC$48:BC178)</f>
        <v>4036968566633.5869</v>
      </c>
      <c r="BI178" s="4">
        <f t="shared" si="151"/>
        <v>4049853030224.5059</v>
      </c>
      <c r="BJ178" s="4">
        <f t="shared" si="152"/>
        <v>22029226665.712063</v>
      </c>
      <c r="BK178" s="4">
        <f t="shared" si="153"/>
        <v>70085202.300471887</v>
      </c>
      <c r="BL178" s="4">
        <f t="shared" si="154"/>
        <v>21959141463.411591</v>
      </c>
      <c r="BM178" s="27">
        <f t="shared" si="187"/>
        <v>19.048337491259872</v>
      </c>
      <c r="BN178">
        <f t="shared" si="188"/>
        <v>0.27330514044132032</v>
      </c>
      <c r="BO178">
        <f t="shared" si="155"/>
        <v>1.4347978691931697E-2</v>
      </c>
      <c r="BQ178" s="5">
        <f t="shared" si="156"/>
        <v>-798.30502278526842</v>
      </c>
      <c r="BR178" s="5">
        <f t="shared" si="157"/>
        <v>-9867.62824527472</v>
      </c>
      <c r="BS178" s="5">
        <f t="shared" si="189"/>
        <v>-2445.0869875953385</v>
      </c>
      <c r="BU178" s="27">
        <f t="shared" si="158"/>
        <v>0.79737759411921838</v>
      </c>
      <c r="BV178" s="27">
        <f t="shared" si="159"/>
        <v>1.1470742246243459E-2</v>
      </c>
      <c r="BW178" s="27">
        <f t="shared" si="190"/>
        <v>0.79737759411921827</v>
      </c>
      <c r="BX178" s="27">
        <f t="shared" si="191"/>
        <v>1.147074224624346E-2</v>
      </c>
      <c r="BY178" s="27">
        <f t="shared" si="160"/>
        <v>1.4347978691931697E-2</v>
      </c>
      <c r="BZ178" s="27">
        <f t="shared" si="161"/>
        <v>0.99738591315597092</v>
      </c>
    </row>
    <row r="179" spans="6:78">
      <c r="F179">
        <f t="shared" si="192"/>
        <v>32750000</v>
      </c>
      <c r="G179">
        <f t="shared" si="162"/>
        <v>1.0000000000000002</v>
      </c>
      <c r="H179">
        <f t="shared" si="163"/>
        <v>0</v>
      </c>
      <c r="I179">
        <f t="shared" si="164"/>
        <v>4.7143143996902228E+19</v>
      </c>
      <c r="J179">
        <f t="shared" si="165"/>
        <v>2.1193285600309779E+20</v>
      </c>
      <c r="K179">
        <f t="shared" si="166"/>
        <v>2.59076E+20</v>
      </c>
      <c r="L179">
        <f t="shared" si="167"/>
        <v>6043992820115670</v>
      </c>
      <c r="M179">
        <f t="shared" si="168"/>
        <v>112999.9999999998</v>
      </c>
      <c r="N179">
        <f t="shared" si="169"/>
        <v>112.9999999999998</v>
      </c>
      <c r="O179">
        <f t="shared" si="170"/>
        <v>149700.0000000002</v>
      </c>
      <c r="P179">
        <f t="shared" si="171"/>
        <v>149.70000000000022</v>
      </c>
      <c r="Q179">
        <f t="shared" si="172"/>
        <v>0.14034375000000018</v>
      </c>
      <c r="R179">
        <f t="shared" si="173"/>
        <v>2004.491</v>
      </c>
      <c r="S179">
        <f t="shared" si="174"/>
        <v>2.6632151440191052</v>
      </c>
      <c r="T179">
        <f t="shared" si="175"/>
        <v>460.48463537865575</v>
      </c>
      <c r="V179">
        <f t="shared" si="176"/>
        <v>112568506329668.94</v>
      </c>
      <c r="W179">
        <f t="shared" si="134"/>
        <v>0</v>
      </c>
      <c r="X179">
        <f t="shared" si="177"/>
        <v>5060537550066.0654</v>
      </c>
      <c r="Y179">
        <f t="shared" si="135"/>
        <v>0</v>
      </c>
      <c r="Z179">
        <f t="shared" si="136"/>
        <v>117629043879735</v>
      </c>
      <c r="AA179">
        <f t="shared" si="178"/>
        <v>2387.8022716742398</v>
      </c>
      <c r="AB179">
        <f t="shared" si="179"/>
        <v>23.878022716742404</v>
      </c>
      <c r="AC179">
        <f t="shared" si="137"/>
        <v>454.03296283613685</v>
      </c>
      <c r="AD179">
        <f t="shared" si="138"/>
        <v>99.999999999999972</v>
      </c>
      <c r="AF179" s="9">
        <f t="shared" si="193"/>
        <v>6186052472698.709</v>
      </c>
      <c r="AG179">
        <f t="shared" si="139"/>
        <v>23.877365995687402</v>
      </c>
      <c r="AH179">
        <f t="shared" si="140"/>
        <v>0</v>
      </c>
      <c r="AI179">
        <v>111</v>
      </c>
      <c r="AJ179">
        <f t="shared" si="141"/>
        <v>5.1740327120740712E-2</v>
      </c>
      <c r="AK179">
        <v>0</v>
      </c>
      <c r="AL179" s="15">
        <f t="shared" si="180"/>
        <v>0</v>
      </c>
      <c r="AM179" s="13">
        <f t="shared" si="142"/>
        <v>5062806625627.3662</v>
      </c>
      <c r="AN179" s="15">
        <f>SUM($AL$48:AL179)</f>
        <v>1123245847071.3408</v>
      </c>
      <c r="AO179" s="4">
        <f t="shared" si="181"/>
        <v>6186052472698.707</v>
      </c>
      <c r="AP179">
        <f t="shared" si="182"/>
        <v>23.88872929430708</v>
      </c>
      <c r="AQ179" s="15">
        <f t="shared" si="183"/>
        <v>23.82628208133826</v>
      </c>
      <c r="AR179">
        <f t="shared" si="143"/>
        <v>0.99738591315597092</v>
      </c>
      <c r="AT179">
        <f t="shared" si="194"/>
        <v>1867602081071.9771</v>
      </c>
      <c r="AU179" s="4"/>
      <c r="AV179">
        <f t="shared" si="184"/>
        <v>4056603509883.6064</v>
      </c>
      <c r="AW179" s="5">
        <f t="shared" si="144"/>
        <v>15.657967198364984</v>
      </c>
      <c r="AX179">
        <f t="shared" si="145"/>
        <v>6750479659.1005859</v>
      </c>
      <c r="AY179" s="4">
        <f t="shared" si="146"/>
        <v>2.6055982256560181E-2</v>
      </c>
      <c r="AZ179" s="4">
        <f t="shared" si="185"/>
        <v>5.646121291813067E-5</v>
      </c>
      <c r="BA179" s="5">
        <v>0</v>
      </c>
      <c r="BB179" s="4">
        <f t="shared" si="186"/>
        <v>0</v>
      </c>
      <c r="BC179" s="4">
        <f t="shared" si="147"/>
        <v>6750479659.1005859</v>
      </c>
      <c r="BD179" s="4">
        <f t="shared" si="148"/>
        <v>36719319.294498399</v>
      </c>
      <c r="BE179" s="4">
        <f t="shared" si="149"/>
        <v>36719319.294498399</v>
      </c>
      <c r="BF179" s="4">
        <f t="shared" si="150"/>
        <v>0</v>
      </c>
      <c r="BG179" s="4">
        <f>SUM($BB$48:BB179)</f>
        <v>12884463590.918751</v>
      </c>
      <c r="BH179" s="14">
        <f>SUM($BC$48:BC179)</f>
        <v>4043719046292.6875</v>
      </c>
      <c r="BI179" s="4">
        <f t="shared" si="151"/>
        <v>4056603509883.6064</v>
      </c>
      <c r="BJ179" s="4">
        <f t="shared" si="152"/>
        <v>22065945985.006561</v>
      </c>
      <c r="BK179" s="4">
        <f t="shared" si="153"/>
        <v>70085202.300471887</v>
      </c>
      <c r="BL179" s="4">
        <f t="shared" si="154"/>
        <v>21995860782.706089</v>
      </c>
      <c r="BM179" s="27">
        <f t="shared" si="187"/>
        <v>19.080189464504649</v>
      </c>
      <c r="BN179">
        <f t="shared" si="188"/>
        <v>0.27330514044132032</v>
      </c>
      <c r="BO179">
        <f t="shared" si="155"/>
        <v>1.4324026548570529E-2</v>
      </c>
      <c r="BQ179" s="5">
        <f t="shared" si="156"/>
        <v>-782.91826568085867</v>
      </c>
      <c r="BR179" s="5">
        <f t="shared" si="157"/>
        <v>-9867.62824527472</v>
      </c>
      <c r="BS179" s="5">
        <f t="shared" si="189"/>
        <v>-2432.4941141661307</v>
      </c>
      <c r="BU179" s="27">
        <f t="shared" si="158"/>
        <v>0.79871094144181398</v>
      </c>
      <c r="BV179" s="27">
        <f t="shared" si="159"/>
        <v>1.1470742246243459E-2</v>
      </c>
      <c r="BW179" s="27">
        <f t="shared" si="190"/>
        <v>0.79871094144181409</v>
      </c>
      <c r="BX179" s="27">
        <f t="shared" si="191"/>
        <v>1.147074224624346E-2</v>
      </c>
      <c r="BY179" s="27">
        <f t="shared" si="160"/>
        <v>1.4324026548570529E-2</v>
      </c>
      <c r="BZ179" s="27">
        <f t="shared" si="161"/>
        <v>0.99738591315597092</v>
      </c>
    </row>
    <row r="180" spans="6:78">
      <c r="F180">
        <f t="shared" si="192"/>
        <v>33000000</v>
      </c>
      <c r="G180">
        <f t="shared" si="162"/>
        <v>1.0000000000000002</v>
      </c>
      <c r="H180">
        <f t="shared" si="163"/>
        <v>0</v>
      </c>
      <c r="I180">
        <f t="shared" si="164"/>
        <v>4.7143143996902228E+19</v>
      </c>
      <c r="J180">
        <f t="shared" si="165"/>
        <v>2.1193285600309779E+20</v>
      </c>
      <c r="K180">
        <f t="shared" si="166"/>
        <v>2.59076E+20</v>
      </c>
      <c r="L180">
        <f t="shared" si="167"/>
        <v>6043992820115670</v>
      </c>
      <c r="M180">
        <f t="shared" si="168"/>
        <v>112999.9999999998</v>
      </c>
      <c r="N180">
        <f t="shared" si="169"/>
        <v>112.9999999999998</v>
      </c>
      <c r="O180">
        <f t="shared" si="170"/>
        <v>149700.0000000002</v>
      </c>
      <c r="P180">
        <f t="shared" si="171"/>
        <v>149.70000000000022</v>
      </c>
      <c r="Q180">
        <f t="shared" si="172"/>
        <v>0.14034375000000018</v>
      </c>
      <c r="R180">
        <f t="shared" si="173"/>
        <v>2004.491</v>
      </c>
      <c r="S180">
        <f t="shared" si="174"/>
        <v>2.6632151440191052</v>
      </c>
      <c r="T180">
        <f t="shared" si="175"/>
        <v>460.48463537865575</v>
      </c>
      <c r="V180">
        <f t="shared" si="176"/>
        <v>112568506329668.94</v>
      </c>
      <c r="W180">
        <f t="shared" si="134"/>
        <v>0</v>
      </c>
      <c r="X180">
        <f t="shared" si="177"/>
        <v>5060537550066.0654</v>
      </c>
      <c r="Y180">
        <f t="shared" si="135"/>
        <v>0</v>
      </c>
      <c r="Z180">
        <f t="shared" si="136"/>
        <v>117629043879735</v>
      </c>
      <c r="AA180">
        <f t="shared" si="178"/>
        <v>2387.8022716742398</v>
      </c>
      <c r="AB180">
        <f t="shared" si="179"/>
        <v>23.878022716742404</v>
      </c>
      <c r="AC180">
        <f t="shared" si="137"/>
        <v>454.03296283613685</v>
      </c>
      <c r="AD180">
        <f t="shared" si="138"/>
        <v>99.999999999999972</v>
      </c>
      <c r="AF180" s="9">
        <f t="shared" si="193"/>
        <v>6186052472698.709</v>
      </c>
      <c r="AG180">
        <f t="shared" si="139"/>
        <v>23.877365995687402</v>
      </c>
      <c r="AH180">
        <f t="shared" si="140"/>
        <v>0</v>
      </c>
      <c r="AI180">
        <v>112</v>
      </c>
      <c r="AJ180">
        <f t="shared" si="141"/>
        <v>5.1740327120740712E-2</v>
      </c>
      <c r="AK180">
        <v>0</v>
      </c>
      <c r="AL180" s="15">
        <f t="shared" si="180"/>
        <v>0</v>
      </c>
      <c r="AM180" s="13">
        <f t="shared" si="142"/>
        <v>5062806625627.3662</v>
      </c>
      <c r="AN180" s="15">
        <f>SUM($AL$48:AL180)</f>
        <v>1123245847071.3408</v>
      </c>
      <c r="AO180" s="4">
        <f t="shared" si="181"/>
        <v>6186052472698.707</v>
      </c>
      <c r="AP180">
        <f t="shared" si="182"/>
        <v>23.88872929430708</v>
      </c>
      <c r="AQ180" s="15">
        <f t="shared" si="183"/>
        <v>23.82628208133826</v>
      </c>
      <c r="AR180">
        <f t="shared" si="143"/>
        <v>0.99738591315597092</v>
      </c>
      <c r="AT180">
        <f t="shared" si="194"/>
        <v>1831590787433.8582</v>
      </c>
      <c r="AU180" s="4"/>
      <c r="AV180">
        <f t="shared" si="184"/>
        <v>4063223826106.0381</v>
      </c>
      <c r="AW180" s="5">
        <f t="shared" si="144"/>
        <v>15.683520766516535</v>
      </c>
      <c r="AX180">
        <f t="shared" si="145"/>
        <v>6620316222.4316406</v>
      </c>
      <c r="AY180" s="4">
        <f t="shared" si="146"/>
        <v>2.5553568151552596E-2</v>
      </c>
      <c r="AZ180" s="4">
        <f t="shared" si="185"/>
        <v>5.5372522057176336E-5</v>
      </c>
      <c r="BA180" s="5">
        <v>0</v>
      </c>
      <c r="BB180" s="4">
        <f t="shared" si="186"/>
        <v>0</v>
      </c>
      <c r="BC180" s="4">
        <f t="shared" si="147"/>
        <v>6620316222.4316406</v>
      </c>
      <c r="BD180" s="4">
        <f t="shared" si="148"/>
        <v>36011293.638118148</v>
      </c>
      <c r="BE180" s="4">
        <f t="shared" si="149"/>
        <v>36011293.638118148</v>
      </c>
      <c r="BF180" s="4">
        <f t="shared" si="150"/>
        <v>0</v>
      </c>
      <c r="BG180" s="4">
        <f>SUM($BB$48:BB180)</f>
        <v>12884463590.918751</v>
      </c>
      <c r="BH180" s="14">
        <f>SUM($BC$48:BC180)</f>
        <v>4050339362515.1191</v>
      </c>
      <c r="BI180" s="4">
        <f t="shared" si="151"/>
        <v>4063223826106.0381</v>
      </c>
      <c r="BJ180" s="4">
        <f t="shared" si="152"/>
        <v>22101957278.64468</v>
      </c>
      <c r="BK180" s="4">
        <f t="shared" si="153"/>
        <v>70085202.300471887</v>
      </c>
      <c r="BL180" s="4">
        <f t="shared" si="154"/>
        <v>22031872076.344208</v>
      </c>
      <c r="BM180" s="27">
        <f t="shared" si="187"/>
        <v>19.111427264755569</v>
      </c>
      <c r="BN180">
        <f t="shared" si="188"/>
        <v>0.27330514044132032</v>
      </c>
      <c r="BO180">
        <f t="shared" si="155"/>
        <v>1.4300613797972971E-2</v>
      </c>
      <c r="BQ180" s="5">
        <f t="shared" si="156"/>
        <v>-767.82819759486415</v>
      </c>
      <c r="BR180" s="5">
        <f t="shared" si="157"/>
        <v>-9867.62824527472</v>
      </c>
      <c r="BS180" s="5">
        <f t="shared" si="189"/>
        <v>-2420.1440578056145</v>
      </c>
      <c r="BU180" s="27">
        <f t="shared" si="158"/>
        <v>0.8000185790254658</v>
      </c>
      <c r="BV180" s="27">
        <f t="shared" si="159"/>
        <v>1.1470742246243459E-2</v>
      </c>
      <c r="BW180" s="27">
        <f t="shared" si="190"/>
        <v>0.8000185790254658</v>
      </c>
      <c r="BX180" s="27">
        <f t="shared" si="191"/>
        <v>1.147074224624346E-2</v>
      </c>
      <c r="BY180" s="27">
        <f t="shared" si="160"/>
        <v>1.4300613797972971E-2</v>
      </c>
      <c r="BZ180" s="27">
        <f t="shared" si="161"/>
        <v>0.99738591315597092</v>
      </c>
    </row>
    <row r="181" spans="6:78">
      <c r="F181">
        <f t="shared" si="192"/>
        <v>33250000</v>
      </c>
      <c r="G181">
        <f t="shared" si="162"/>
        <v>1.0000000000000002</v>
      </c>
      <c r="H181">
        <f t="shared" si="163"/>
        <v>0</v>
      </c>
      <c r="I181">
        <f t="shared" si="164"/>
        <v>4.7143143996902228E+19</v>
      </c>
      <c r="J181">
        <f t="shared" si="165"/>
        <v>2.1193285600309779E+20</v>
      </c>
      <c r="K181">
        <f t="shared" si="166"/>
        <v>2.59076E+20</v>
      </c>
      <c r="L181">
        <f t="shared" si="167"/>
        <v>6043992820115670</v>
      </c>
      <c r="M181">
        <f t="shared" si="168"/>
        <v>112999.9999999998</v>
      </c>
      <c r="N181">
        <f t="shared" si="169"/>
        <v>112.9999999999998</v>
      </c>
      <c r="O181">
        <f t="shared" si="170"/>
        <v>149700.0000000002</v>
      </c>
      <c r="P181">
        <f t="shared" si="171"/>
        <v>149.70000000000022</v>
      </c>
      <c r="Q181">
        <f t="shared" si="172"/>
        <v>0.14034375000000018</v>
      </c>
      <c r="R181">
        <f t="shared" si="173"/>
        <v>2004.491</v>
      </c>
      <c r="S181">
        <f t="shared" si="174"/>
        <v>2.6632151440191052</v>
      </c>
      <c r="T181">
        <f t="shared" si="175"/>
        <v>460.48463537865575</v>
      </c>
      <c r="V181">
        <f t="shared" si="176"/>
        <v>112568506329668.94</v>
      </c>
      <c r="W181">
        <f t="shared" si="134"/>
        <v>0</v>
      </c>
      <c r="X181">
        <f t="shared" si="177"/>
        <v>5060537550066.0654</v>
      </c>
      <c r="Y181">
        <f t="shared" si="135"/>
        <v>0</v>
      </c>
      <c r="Z181">
        <f t="shared" si="136"/>
        <v>117629043879735</v>
      </c>
      <c r="AA181">
        <f t="shared" si="178"/>
        <v>2387.8022716742398</v>
      </c>
      <c r="AB181">
        <f t="shared" si="179"/>
        <v>23.878022716742404</v>
      </c>
      <c r="AC181">
        <f t="shared" si="137"/>
        <v>454.03296283613685</v>
      </c>
      <c r="AD181">
        <f t="shared" si="138"/>
        <v>99.999999999999972</v>
      </c>
      <c r="AF181" s="9">
        <f t="shared" si="193"/>
        <v>6186052472698.709</v>
      </c>
      <c r="AG181">
        <f t="shared" si="139"/>
        <v>23.877365995687402</v>
      </c>
      <c r="AH181">
        <f t="shared" si="140"/>
        <v>0</v>
      </c>
      <c r="AI181">
        <v>113</v>
      </c>
      <c r="AJ181">
        <f t="shared" si="141"/>
        <v>5.1740327120740712E-2</v>
      </c>
      <c r="AK181">
        <v>0</v>
      </c>
      <c r="AL181" s="15">
        <f t="shared" si="180"/>
        <v>0</v>
      </c>
      <c r="AM181" s="13">
        <f t="shared" si="142"/>
        <v>5062806625627.3662</v>
      </c>
      <c r="AN181" s="15">
        <f>SUM($AL$48:AL181)</f>
        <v>1123245847071.3408</v>
      </c>
      <c r="AO181" s="4">
        <f t="shared" si="181"/>
        <v>6186052472698.707</v>
      </c>
      <c r="AP181">
        <f t="shared" si="182"/>
        <v>23.88872929430708</v>
      </c>
      <c r="AQ181" s="15">
        <f t="shared" si="183"/>
        <v>23.82628208133826</v>
      </c>
      <c r="AR181">
        <f t="shared" si="143"/>
        <v>0.99738591315597092</v>
      </c>
      <c r="AT181">
        <f t="shared" si="194"/>
        <v>1796273867229.2634</v>
      </c>
      <c r="AU181" s="4"/>
      <c r="AV181">
        <f t="shared" si="184"/>
        <v>4069716488716.4512</v>
      </c>
      <c r="AW181" s="5">
        <f t="shared" si="144"/>
        <v>15.708581608163053</v>
      </c>
      <c r="AX181">
        <f t="shared" si="145"/>
        <v>6492662610.4130859</v>
      </c>
      <c r="AY181" s="4">
        <f t="shared" si="146"/>
        <v>2.5060841646517184E-2</v>
      </c>
      <c r="AZ181" s="4">
        <f t="shared" si="185"/>
        <v>5.4304823444347933E-5</v>
      </c>
      <c r="BA181" s="5">
        <v>0</v>
      </c>
      <c r="BB181" s="4">
        <f t="shared" si="186"/>
        <v>0</v>
      </c>
      <c r="BC181" s="4">
        <f t="shared" si="147"/>
        <v>6492662610.4130859</v>
      </c>
      <c r="BD181" s="4">
        <f t="shared" si="148"/>
        <v>35316920.204596855</v>
      </c>
      <c r="BE181" s="4">
        <f t="shared" si="149"/>
        <v>35316920.204596855</v>
      </c>
      <c r="BF181" s="4">
        <f t="shared" si="150"/>
        <v>0</v>
      </c>
      <c r="BG181" s="4">
        <f>SUM($BB$48:BB181)</f>
        <v>12884463590.918751</v>
      </c>
      <c r="BH181" s="14">
        <f>SUM($BC$48:BC181)</f>
        <v>4056832025125.5322</v>
      </c>
      <c r="BI181" s="4">
        <f t="shared" si="151"/>
        <v>4069716488716.4512</v>
      </c>
      <c r="BJ181" s="4">
        <f t="shared" si="152"/>
        <v>22137274198.849277</v>
      </c>
      <c r="BK181" s="4">
        <f t="shared" si="153"/>
        <v>70085202.300471887</v>
      </c>
      <c r="BL181" s="4">
        <f t="shared" si="154"/>
        <v>22067188996.548805</v>
      </c>
      <c r="BM181" s="27">
        <f t="shared" si="187"/>
        <v>19.142062734558884</v>
      </c>
      <c r="BN181">
        <f t="shared" si="188"/>
        <v>0.27330514044132032</v>
      </c>
      <c r="BO181">
        <f t="shared" si="155"/>
        <v>1.4277726712696328E-2</v>
      </c>
      <c r="BQ181" s="5">
        <f t="shared" si="156"/>
        <v>-753.02909773939609</v>
      </c>
      <c r="BR181" s="5">
        <f t="shared" si="157"/>
        <v>-9867.62824527472</v>
      </c>
      <c r="BS181" s="5">
        <f t="shared" si="189"/>
        <v>-2408.0321364903257</v>
      </c>
      <c r="BU181" s="27">
        <f t="shared" si="158"/>
        <v>0.80130100260797998</v>
      </c>
      <c r="BV181" s="27">
        <f t="shared" si="159"/>
        <v>1.1470742246243459E-2</v>
      </c>
      <c r="BW181" s="27">
        <f t="shared" si="190"/>
        <v>0.80130100260797987</v>
      </c>
      <c r="BX181" s="27">
        <f t="shared" si="191"/>
        <v>1.147074224624346E-2</v>
      </c>
      <c r="BY181" s="27">
        <f t="shared" si="160"/>
        <v>1.4277726712696328E-2</v>
      </c>
      <c r="BZ181" s="27">
        <f t="shared" si="161"/>
        <v>0.99738591315597092</v>
      </c>
    </row>
    <row r="182" spans="6:78">
      <c r="F182">
        <f t="shared" si="192"/>
        <v>33500000</v>
      </c>
      <c r="G182">
        <f t="shared" si="162"/>
        <v>1.0000000000000002</v>
      </c>
      <c r="H182">
        <f t="shared" si="163"/>
        <v>0</v>
      </c>
      <c r="I182">
        <f t="shared" si="164"/>
        <v>4.7143143996902228E+19</v>
      </c>
      <c r="J182">
        <f t="shared" si="165"/>
        <v>2.1193285600309779E+20</v>
      </c>
      <c r="K182">
        <f t="shared" si="166"/>
        <v>2.59076E+20</v>
      </c>
      <c r="L182">
        <f t="shared" si="167"/>
        <v>6043992820115670</v>
      </c>
      <c r="M182">
        <f t="shared" si="168"/>
        <v>112999.9999999998</v>
      </c>
      <c r="N182">
        <f t="shared" si="169"/>
        <v>112.9999999999998</v>
      </c>
      <c r="O182">
        <f t="shared" si="170"/>
        <v>149700.0000000002</v>
      </c>
      <c r="P182">
        <f t="shared" si="171"/>
        <v>149.70000000000022</v>
      </c>
      <c r="Q182">
        <f t="shared" si="172"/>
        <v>0.14034375000000018</v>
      </c>
      <c r="R182">
        <f t="shared" si="173"/>
        <v>2004.491</v>
      </c>
      <c r="S182">
        <f t="shared" si="174"/>
        <v>2.6632151440191052</v>
      </c>
      <c r="T182">
        <f t="shared" si="175"/>
        <v>460.48463537865575</v>
      </c>
      <c r="V182">
        <f t="shared" si="176"/>
        <v>112568506329668.94</v>
      </c>
      <c r="W182">
        <f t="shared" si="134"/>
        <v>0</v>
      </c>
      <c r="X182">
        <f t="shared" si="177"/>
        <v>5060537550066.0654</v>
      </c>
      <c r="Y182">
        <f t="shared" si="135"/>
        <v>0</v>
      </c>
      <c r="Z182">
        <f t="shared" si="136"/>
        <v>117629043879735</v>
      </c>
      <c r="AA182">
        <f t="shared" si="178"/>
        <v>2387.8022716742398</v>
      </c>
      <c r="AB182">
        <f t="shared" si="179"/>
        <v>23.878022716742404</v>
      </c>
      <c r="AC182">
        <f t="shared" si="137"/>
        <v>454.03296283613685</v>
      </c>
      <c r="AD182">
        <f t="shared" si="138"/>
        <v>99.999999999999972</v>
      </c>
      <c r="AF182" s="9">
        <f t="shared" si="193"/>
        <v>6186052472698.709</v>
      </c>
      <c r="AG182">
        <f t="shared" si="139"/>
        <v>23.877365995687402</v>
      </c>
      <c r="AH182">
        <f t="shared" si="140"/>
        <v>0</v>
      </c>
      <c r="AI182">
        <v>114</v>
      </c>
      <c r="AJ182">
        <f t="shared" si="141"/>
        <v>5.1740327120740712E-2</v>
      </c>
      <c r="AK182">
        <v>0</v>
      </c>
      <c r="AL182" s="15">
        <f t="shared" si="180"/>
        <v>0</v>
      </c>
      <c r="AM182" s="13">
        <f t="shared" si="142"/>
        <v>5062806625627.3662</v>
      </c>
      <c r="AN182" s="15">
        <f>SUM($AL$48:AL182)</f>
        <v>1123245847071.3408</v>
      </c>
      <c r="AO182" s="4">
        <f t="shared" si="181"/>
        <v>6186052472698.707</v>
      </c>
      <c r="AP182">
        <f t="shared" si="182"/>
        <v>23.88872929430708</v>
      </c>
      <c r="AQ182" s="15">
        <f t="shared" si="183"/>
        <v>23.82628208133826</v>
      </c>
      <c r="AR182">
        <f t="shared" si="143"/>
        <v>0.99738591315597092</v>
      </c>
      <c r="AT182">
        <f t="shared" si="194"/>
        <v>1761637931478.8901</v>
      </c>
      <c r="AU182" s="4"/>
      <c r="AV182">
        <f t="shared" si="184"/>
        <v>4076083959144.7993</v>
      </c>
      <c r="AW182" s="5">
        <f t="shared" si="144"/>
        <v>15.73315922410721</v>
      </c>
      <c r="AX182">
        <f t="shared" si="145"/>
        <v>6367470428.3481445</v>
      </c>
      <c r="AY182" s="4">
        <f t="shared" si="146"/>
        <v>2.4577615944155942E-2</v>
      </c>
      <c r="AZ182" s="4">
        <f t="shared" si="185"/>
        <v>5.3257712304960277E-5</v>
      </c>
      <c r="BA182" s="5">
        <v>0</v>
      </c>
      <c r="BB182" s="4">
        <f t="shared" si="186"/>
        <v>0</v>
      </c>
      <c r="BC182" s="4">
        <f t="shared" si="147"/>
        <v>6367470428.3481445</v>
      </c>
      <c r="BD182" s="4">
        <f t="shared" si="148"/>
        <v>34635935.750370674</v>
      </c>
      <c r="BE182" s="4">
        <f t="shared" si="149"/>
        <v>34635935.750370674</v>
      </c>
      <c r="BF182" s="4">
        <f t="shared" si="150"/>
        <v>0</v>
      </c>
      <c r="BG182" s="4">
        <f>SUM($BB$48:BB182)</f>
        <v>12884463590.918751</v>
      </c>
      <c r="BH182" s="14">
        <f>SUM($BC$48:BC182)</f>
        <v>4063199495553.8804</v>
      </c>
      <c r="BI182" s="4">
        <f t="shared" si="151"/>
        <v>4076083959144.7993</v>
      </c>
      <c r="BJ182" s="4">
        <f t="shared" si="152"/>
        <v>22171910134.599648</v>
      </c>
      <c r="BK182" s="4">
        <f t="shared" si="153"/>
        <v>70085202.300471887</v>
      </c>
      <c r="BL182" s="4">
        <f t="shared" si="154"/>
        <v>22101824932.299175</v>
      </c>
      <c r="BM182" s="27">
        <f t="shared" si="187"/>
        <v>19.172107488111656</v>
      </c>
      <c r="BN182">
        <f t="shared" si="188"/>
        <v>0.27330514044132032</v>
      </c>
      <c r="BO182">
        <f t="shared" si="155"/>
        <v>1.4255351979994522E-2</v>
      </c>
      <c r="BQ182" s="5">
        <f t="shared" si="156"/>
        <v>-738.51535563539187</v>
      </c>
      <c r="BR182" s="5">
        <f t="shared" si="157"/>
        <v>-9867.62824527472</v>
      </c>
      <c r="BS182" s="5">
        <f t="shared" si="189"/>
        <v>-2396.1537584760572</v>
      </c>
      <c r="BU182" s="27">
        <f t="shared" si="158"/>
        <v>0.8025586983682953</v>
      </c>
      <c r="BV182" s="27">
        <f t="shared" si="159"/>
        <v>1.1470742246243459E-2</v>
      </c>
      <c r="BW182" s="27">
        <f t="shared" si="190"/>
        <v>0.8025586983682953</v>
      </c>
      <c r="BX182" s="27">
        <f t="shared" si="191"/>
        <v>1.147074224624346E-2</v>
      </c>
      <c r="BY182" s="27">
        <f t="shared" si="160"/>
        <v>1.4255351979994522E-2</v>
      </c>
      <c r="BZ182" s="27">
        <f t="shared" si="161"/>
        <v>0.99738591315597092</v>
      </c>
    </row>
    <row r="183" spans="6:78">
      <c r="F183">
        <f t="shared" si="192"/>
        <v>33750000</v>
      </c>
      <c r="G183">
        <f t="shared" si="162"/>
        <v>1.0000000000000002</v>
      </c>
      <c r="H183">
        <f t="shared" si="163"/>
        <v>0</v>
      </c>
      <c r="I183">
        <f t="shared" si="164"/>
        <v>4.7143143996902228E+19</v>
      </c>
      <c r="J183">
        <f t="shared" si="165"/>
        <v>2.1193285600309779E+20</v>
      </c>
      <c r="K183">
        <f t="shared" si="166"/>
        <v>2.59076E+20</v>
      </c>
      <c r="L183">
        <f t="shared" si="167"/>
        <v>6043992820115670</v>
      </c>
      <c r="M183">
        <f t="shared" si="168"/>
        <v>112999.9999999998</v>
      </c>
      <c r="N183">
        <f t="shared" si="169"/>
        <v>112.9999999999998</v>
      </c>
      <c r="O183">
        <f t="shared" si="170"/>
        <v>149700.0000000002</v>
      </c>
      <c r="P183">
        <f t="shared" si="171"/>
        <v>149.70000000000022</v>
      </c>
      <c r="Q183">
        <f t="shared" si="172"/>
        <v>0.14034375000000018</v>
      </c>
      <c r="R183">
        <f t="shared" si="173"/>
        <v>2004.491</v>
      </c>
      <c r="S183">
        <f t="shared" si="174"/>
        <v>2.6632151440191052</v>
      </c>
      <c r="T183">
        <f t="shared" si="175"/>
        <v>460.48463537865575</v>
      </c>
      <c r="V183">
        <f t="shared" si="176"/>
        <v>112568506329668.94</v>
      </c>
      <c r="W183">
        <f t="shared" si="134"/>
        <v>0</v>
      </c>
      <c r="X183">
        <f t="shared" si="177"/>
        <v>5060537550066.0654</v>
      </c>
      <c r="Y183">
        <f t="shared" si="135"/>
        <v>0</v>
      </c>
      <c r="Z183">
        <f t="shared" si="136"/>
        <v>117629043879735</v>
      </c>
      <c r="AA183">
        <f t="shared" si="178"/>
        <v>2387.8022716742398</v>
      </c>
      <c r="AB183">
        <f t="shared" si="179"/>
        <v>23.878022716742404</v>
      </c>
      <c r="AC183">
        <f t="shared" si="137"/>
        <v>454.03296283613685</v>
      </c>
      <c r="AD183">
        <f t="shared" si="138"/>
        <v>99.999999999999972</v>
      </c>
      <c r="AF183" s="9">
        <f t="shared" si="193"/>
        <v>6186052472698.709</v>
      </c>
      <c r="AG183">
        <f t="shared" si="139"/>
        <v>23.877365995687402</v>
      </c>
      <c r="AH183">
        <f t="shared" si="140"/>
        <v>0</v>
      </c>
      <c r="AI183">
        <v>115</v>
      </c>
      <c r="AJ183">
        <f t="shared" si="141"/>
        <v>5.1740327120740712E-2</v>
      </c>
      <c r="AK183">
        <v>0</v>
      </c>
      <c r="AL183" s="15">
        <f t="shared" si="180"/>
        <v>0</v>
      </c>
      <c r="AM183" s="13">
        <f t="shared" si="142"/>
        <v>5062806625627.3662</v>
      </c>
      <c r="AN183" s="15">
        <f>SUM($AL$48:AL183)</f>
        <v>1123245847071.3408</v>
      </c>
      <c r="AO183" s="4">
        <f t="shared" si="181"/>
        <v>6186052472698.707</v>
      </c>
      <c r="AP183">
        <f t="shared" si="182"/>
        <v>23.88872929430708</v>
      </c>
      <c r="AQ183" s="15">
        <f t="shared" si="183"/>
        <v>23.82628208133826</v>
      </c>
      <c r="AR183">
        <f t="shared" si="143"/>
        <v>0.99738591315597092</v>
      </c>
      <c r="AT183">
        <f t="shared" si="194"/>
        <v>1727669849371.0989</v>
      </c>
      <c r="AU183" s="4"/>
      <c r="AV183">
        <f t="shared" si="184"/>
        <v>4082328651359.4961</v>
      </c>
      <c r="AW183" s="5">
        <f t="shared" si="144"/>
        <v>15.757262931956246</v>
      </c>
      <c r="AX183">
        <f t="shared" si="145"/>
        <v>6244692214.6967773</v>
      </c>
      <c r="AY183" s="4">
        <f t="shared" si="146"/>
        <v>2.4103707849035715E-2</v>
      </c>
      <c r="AZ183" s="4">
        <f t="shared" si="185"/>
        <v>5.2230791669278926E-5</v>
      </c>
      <c r="BA183" s="5">
        <v>0</v>
      </c>
      <c r="BB183" s="4">
        <f t="shared" si="186"/>
        <v>0</v>
      </c>
      <c r="BC183" s="4">
        <f t="shared" si="147"/>
        <v>6244692214.6967773</v>
      </c>
      <c r="BD183" s="4">
        <f t="shared" si="148"/>
        <v>33968082.107793607</v>
      </c>
      <c r="BE183" s="4">
        <f t="shared" si="149"/>
        <v>33968082.107793607</v>
      </c>
      <c r="BF183" s="4">
        <f t="shared" si="150"/>
        <v>0</v>
      </c>
      <c r="BG183" s="4">
        <f>SUM($BB$48:BB183)</f>
        <v>12884463590.918751</v>
      </c>
      <c r="BH183" s="14">
        <f>SUM($BC$48:BC183)</f>
        <v>4069444187768.5771</v>
      </c>
      <c r="BI183" s="4">
        <f t="shared" si="151"/>
        <v>4082328651359.4961</v>
      </c>
      <c r="BJ183" s="4">
        <f t="shared" si="152"/>
        <v>22205878216.707443</v>
      </c>
      <c r="BK183" s="4">
        <f t="shared" si="153"/>
        <v>70085202.300471887</v>
      </c>
      <c r="BL183" s="4">
        <f t="shared" si="154"/>
        <v>22135793014.406967</v>
      </c>
      <c r="BM183" s="27">
        <f t="shared" si="187"/>
        <v>19.201572915664833</v>
      </c>
      <c r="BN183">
        <f t="shared" si="188"/>
        <v>0.27330514044132032</v>
      </c>
      <c r="BO183">
        <f t="shared" si="155"/>
        <v>1.4233476686608067E-2</v>
      </c>
      <c r="BQ183" s="5">
        <f t="shared" si="156"/>
        <v>-724.28146898560146</v>
      </c>
      <c r="BR183" s="5">
        <f t="shared" si="157"/>
        <v>-9867.62824527472</v>
      </c>
      <c r="BS183" s="5">
        <f t="shared" si="189"/>
        <v>-2384.5044205570807</v>
      </c>
      <c r="BU183" s="27">
        <f t="shared" si="158"/>
        <v>0.80379214311079983</v>
      </c>
      <c r="BV183" s="27">
        <f t="shared" si="159"/>
        <v>1.1470742246243459E-2</v>
      </c>
      <c r="BW183" s="27">
        <f t="shared" si="190"/>
        <v>0.80379214311079972</v>
      </c>
      <c r="BX183" s="27">
        <f t="shared" si="191"/>
        <v>1.147074224624346E-2</v>
      </c>
      <c r="BY183" s="27">
        <f t="shared" si="160"/>
        <v>1.4233476686608067E-2</v>
      </c>
      <c r="BZ183" s="27">
        <f t="shared" si="161"/>
        <v>0.99738591315597092</v>
      </c>
    </row>
    <row r="184" spans="6:78">
      <c r="F184">
        <f t="shared" si="192"/>
        <v>34000000</v>
      </c>
      <c r="G184">
        <f t="shared" si="162"/>
        <v>1.0000000000000002</v>
      </c>
      <c r="H184">
        <f t="shared" si="163"/>
        <v>0</v>
      </c>
      <c r="I184">
        <f t="shared" si="164"/>
        <v>4.7143143996902228E+19</v>
      </c>
      <c r="J184">
        <f t="shared" si="165"/>
        <v>2.1193285600309779E+20</v>
      </c>
      <c r="K184">
        <f t="shared" si="166"/>
        <v>2.59076E+20</v>
      </c>
      <c r="L184">
        <f t="shared" si="167"/>
        <v>6043992820115670</v>
      </c>
      <c r="M184">
        <f t="shared" si="168"/>
        <v>112999.9999999998</v>
      </c>
      <c r="N184">
        <f t="shared" si="169"/>
        <v>112.9999999999998</v>
      </c>
      <c r="O184">
        <f t="shared" si="170"/>
        <v>149700.0000000002</v>
      </c>
      <c r="P184">
        <f t="shared" si="171"/>
        <v>149.70000000000022</v>
      </c>
      <c r="Q184">
        <f t="shared" si="172"/>
        <v>0.14034375000000018</v>
      </c>
      <c r="R184">
        <f t="shared" si="173"/>
        <v>2004.491</v>
      </c>
      <c r="S184">
        <f t="shared" si="174"/>
        <v>2.6632151440191052</v>
      </c>
      <c r="T184">
        <f t="shared" si="175"/>
        <v>460.48463537865575</v>
      </c>
      <c r="V184">
        <f t="shared" si="176"/>
        <v>112568506329668.94</v>
      </c>
      <c r="W184">
        <f t="shared" si="134"/>
        <v>0</v>
      </c>
      <c r="X184">
        <f t="shared" si="177"/>
        <v>5060537550066.0654</v>
      </c>
      <c r="Y184">
        <f t="shared" si="135"/>
        <v>0</v>
      </c>
      <c r="Z184">
        <f t="shared" si="136"/>
        <v>117629043879735</v>
      </c>
      <c r="AA184">
        <f t="shared" si="178"/>
        <v>2387.8022716742398</v>
      </c>
      <c r="AB184">
        <f t="shared" si="179"/>
        <v>23.878022716742404</v>
      </c>
      <c r="AC184">
        <f t="shared" si="137"/>
        <v>454.03296283613685</v>
      </c>
      <c r="AD184">
        <f t="shared" si="138"/>
        <v>99.999999999999972</v>
      </c>
      <c r="AF184" s="9">
        <f t="shared" si="193"/>
        <v>6186052472698.709</v>
      </c>
      <c r="AG184">
        <f t="shared" si="139"/>
        <v>23.877365995687402</v>
      </c>
      <c r="AH184">
        <f t="shared" si="140"/>
        <v>0</v>
      </c>
      <c r="AI184">
        <v>116</v>
      </c>
      <c r="AJ184">
        <f t="shared" si="141"/>
        <v>5.1740327120740712E-2</v>
      </c>
      <c r="AK184">
        <v>0</v>
      </c>
      <c r="AL184" s="15">
        <f t="shared" si="180"/>
        <v>0</v>
      </c>
      <c r="AM184" s="13">
        <f t="shared" si="142"/>
        <v>5062806625627.3662</v>
      </c>
      <c r="AN184" s="15">
        <f>SUM($AL$48:AL184)</f>
        <v>1123245847071.3408</v>
      </c>
      <c r="AO184" s="4">
        <f t="shared" si="181"/>
        <v>6186052472698.707</v>
      </c>
      <c r="AP184">
        <f t="shared" si="182"/>
        <v>23.88872929430708</v>
      </c>
      <c r="AQ184" s="15">
        <f t="shared" si="183"/>
        <v>23.82628208133826</v>
      </c>
      <c r="AR184">
        <f t="shared" si="143"/>
        <v>0.99738591315597092</v>
      </c>
      <c r="AT184">
        <f t="shared" si="194"/>
        <v>1694356743283.8982</v>
      </c>
      <c r="AU184" s="4"/>
      <c r="AV184">
        <f t="shared" si="184"/>
        <v>4088452932782.5669</v>
      </c>
      <c r="AW184" s="5">
        <f t="shared" si="144"/>
        <v>15.780901869654338</v>
      </c>
      <c r="AX184">
        <f t="shared" si="145"/>
        <v>6124281423.0708008</v>
      </c>
      <c r="AY184" s="4">
        <f t="shared" si="146"/>
        <v>2.3638937698091684E-2</v>
      </c>
      <c r="AZ184" s="4">
        <f t="shared" si="185"/>
        <v>5.1223672221926839E-5</v>
      </c>
      <c r="BA184" s="5">
        <v>0</v>
      </c>
      <c r="BB184" s="4">
        <f t="shared" si="186"/>
        <v>0</v>
      </c>
      <c r="BC184" s="4">
        <f t="shared" si="147"/>
        <v>6124281423.0708008</v>
      </c>
      <c r="BD184" s="4">
        <f t="shared" si="148"/>
        <v>33313106.087199744</v>
      </c>
      <c r="BE184" s="4">
        <f t="shared" si="149"/>
        <v>33313106.087199744</v>
      </c>
      <c r="BF184" s="4">
        <f t="shared" si="150"/>
        <v>0</v>
      </c>
      <c r="BG184" s="4">
        <f>SUM($BB$48:BB184)</f>
        <v>12884463590.918751</v>
      </c>
      <c r="BH184" s="14">
        <f>SUM($BC$48:BC184)</f>
        <v>4075568469191.6479</v>
      </c>
      <c r="BI184" s="4">
        <f t="shared" si="151"/>
        <v>4088452932782.5669</v>
      </c>
      <c r="BJ184" s="4">
        <f t="shared" si="152"/>
        <v>22239191322.79464</v>
      </c>
      <c r="BK184" s="4">
        <f t="shared" si="153"/>
        <v>70085202.300471887</v>
      </c>
      <c r="BL184" s="4">
        <f t="shared" si="154"/>
        <v>22169106120.494167</v>
      </c>
      <c r="BM184" s="27">
        <f t="shared" si="187"/>
        <v>19.230470187841359</v>
      </c>
      <c r="BN184">
        <f t="shared" si="188"/>
        <v>0.27330514044132032</v>
      </c>
      <c r="BO184">
        <f t="shared" si="155"/>
        <v>1.4212088304222536E-2</v>
      </c>
      <c r="BQ184" s="5">
        <f t="shared" si="156"/>
        <v>-710.32204158864579</v>
      </c>
      <c r="BR184" s="5">
        <f t="shared" si="157"/>
        <v>-9867.62824527472</v>
      </c>
      <c r="BS184" s="5">
        <f t="shared" si="189"/>
        <v>-2373.0797063589416</v>
      </c>
      <c r="BU184" s="27">
        <f t="shared" si="158"/>
        <v>0.8050018044460896</v>
      </c>
      <c r="BV184" s="27">
        <f t="shared" si="159"/>
        <v>1.1470742246243459E-2</v>
      </c>
      <c r="BW184" s="27">
        <f t="shared" si="190"/>
        <v>0.8050018044460896</v>
      </c>
      <c r="BX184" s="27">
        <f t="shared" si="191"/>
        <v>1.147074224624346E-2</v>
      </c>
      <c r="BY184" s="27">
        <f t="shared" si="160"/>
        <v>1.4212088304222536E-2</v>
      </c>
      <c r="BZ184" s="27">
        <f t="shared" si="161"/>
        <v>0.99738591315597092</v>
      </c>
    </row>
    <row r="185" spans="6:78">
      <c r="F185">
        <f t="shared" si="192"/>
        <v>34250000</v>
      </c>
      <c r="G185">
        <f t="shared" si="162"/>
        <v>1.0000000000000002</v>
      </c>
      <c r="H185">
        <f t="shared" si="163"/>
        <v>0</v>
      </c>
      <c r="I185">
        <f t="shared" si="164"/>
        <v>4.7143143996902228E+19</v>
      </c>
      <c r="J185">
        <f t="shared" si="165"/>
        <v>2.1193285600309779E+20</v>
      </c>
      <c r="K185">
        <f t="shared" si="166"/>
        <v>2.59076E+20</v>
      </c>
      <c r="L185">
        <f t="shared" si="167"/>
        <v>6043992820115670</v>
      </c>
      <c r="M185">
        <f t="shared" si="168"/>
        <v>112999.9999999998</v>
      </c>
      <c r="N185">
        <f t="shared" si="169"/>
        <v>112.9999999999998</v>
      </c>
      <c r="O185">
        <f t="shared" si="170"/>
        <v>149700.0000000002</v>
      </c>
      <c r="P185">
        <f t="shared" si="171"/>
        <v>149.70000000000022</v>
      </c>
      <c r="Q185">
        <f t="shared" si="172"/>
        <v>0.14034375000000018</v>
      </c>
      <c r="R185">
        <f t="shared" si="173"/>
        <v>2004.491</v>
      </c>
      <c r="S185">
        <f t="shared" si="174"/>
        <v>2.6632151440191052</v>
      </c>
      <c r="T185">
        <f t="shared" si="175"/>
        <v>460.48463537865575</v>
      </c>
      <c r="V185">
        <f t="shared" si="176"/>
        <v>112568506329668.94</v>
      </c>
      <c r="W185">
        <f t="shared" si="134"/>
        <v>0</v>
      </c>
      <c r="X185">
        <f t="shared" si="177"/>
        <v>5060537550066.0654</v>
      </c>
      <c r="Y185">
        <f t="shared" si="135"/>
        <v>0</v>
      </c>
      <c r="Z185">
        <f t="shared" si="136"/>
        <v>117629043879735</v>
      </c>
      <c r="AA185">
        <f t="shared" si="178"/>
        <v>2387.8022716742398</v>
      </c>
      <c r="AB185">
        <f t="shared" si="179"/>
        <v>23.878022716742404</v>
      </c>
      <c r="AC185">
        <f t="shared" si="137"/>
        <v>454.03296283613685</v>
      </c>
      <c r="AD185">
        <f t="shared" si="138"/>
        <v>99.999999999999972</v>
      </c>
      <c r="AF185" s="9">
        <f t="shared" si="193"/>
        <v>6186052472698.709</v>
      </c>
      <c r="AG185">
        <f t="shared" si="139"/>
        <v>23.877365995687402</v>
      </c>
      <c r="AH185">
        <f t="shared" si="140"/>
        <v>0</v>
      </c>
      <c r="AI185">
        <v>117</v>
      </c>
      <c r="AJ185">
        <f t="shared" si="141"/>
        <v>5.1740327120740712E-2</v>
      </c>
      <c r="AK185">
        <v>0</v>
      </c>
      <c r="AL185" s="15">
        <f t="shared" si="180"/>
        <v>0</v>
      </c>
      <c r="AM185" s="13">
        <f t="shared" si="142"/>
        <v>5062806625627.3662</v>
      </c>
      <c r="AN185" s="15">
        <f>SUM($AL$48:AL185)</f>
        <v>1123245847071.3408</v>
      </c>
      <c r="AO185" s="4">
        <f t="shared" si="181"/>
        <v>6186052472698.707</v>
      </c>
      <c r="AP185">
        <f t="shared" si="182"/>
        <v>23.88872929430708</v>
      </c>
      <c r="AQ185" s="15">
        <f t="shared" si="183"/>
        <v>23.82628208133826</v>
      </c>
      <c r="AR185">
        <f t="shared" si="143"/>
        <v>0.99738591315597092</v>
      </c>
      <c r="AT185">
        <f t="shared" si="194"/>
        <v>1661685983902.9163</v>
      </c>
      <c r="AU185" s="4"/>
      <c r="AV185">
        <f t="shared" si="184"/>
        <v>4094459125187.166</v>
      </c>
      <c r="AW185" s="5">
        <f t="shared" si="144"/>
        <v>15.804084998946898</v>
      </c>
      <c r="AX185">
        <f t="shared" si="145"/>
        <v>6006192404.5991211</v>
      </c>
      <c r="AY185" s="4">
        <f t="shared" si="146"/>
        <v>2.3183129292559407E-2</v>
      </c>
      <c r="AZ185" s="4">
        <f t="shared" si="185"/>
        <v>5.023597215438661E-5</v>
      </c>
      <c r="BA185" s="5">
        <v>0</v>
      </c>
      <c r="BB185" s="4">
        <f t="shared" si="186"/>
        <v>0</v>
      </c>
      <c r="BC185" s="4">
        <f t="shared" si="147"/>
        <v>6006192404.5991211</v>
      </c>
      <c r="BD185" s="4">
        <f t="shared" si="148"/>
        <v>32670759.380978681</v>
      </c>
      <c r="BE185" s="4">
        <f t="shared" si="149"/>
        <v>32670759.380978681</v>
      </c>
      <c r="BF185" s="4">
        <f t="shared" si="150"/>
        <v>0</v>
      </c>
      <c r="BG185" s="4">
        <f>SUM($BB$48:BB185)</f>
        <v>12884463590.918751</v>
      </c>
      <c r="BH185" s="14">
        <f>SUM($BC$48:BC185)</f>
        <v>4081574661596.2471</v>
      </c>
      <c r="BI185" s="4">
        <f t="shared" si="151"/>
        <v>4094459125187.166</v>
      </c>
      <c r="BJ185" s="4">
        <f t="shared" si="152"/>
        <v>22271862082.175621</v>
      </c>
      <c r="BK185" s="4">
        <f t="shared" si="153"/>
        <v>70085202.300471887</v>
      </c>
      <c r="BL185" s="4">
        <f t="shared" si="154"/>
        <v>22201776879.875145</v>
      </c>
      <c r="BM185" s="27">
        <f t="shared" si="187"/>
        <v>19.258810259871115</v>
      </c>
      <c r="BN185">
        <f t="shared" si="188"/>
        <v>0.27330514044132032</v>
      </c>
      <c r="BO185">
        <f t="shared" si="155"/>
        <v>1.4191174675561155E-2</v>
      </c>
      <c r="BQ185" s="5">
        <f t="shared" si="156"/>
        <v>-696.63178129323762</v>
      </c>
      <c r="BR185" s="5">
        <f t="shared" si="157"/>
        <v>-9867.62824527472</v>
      </c>
      <c r="BS185" s="5">
        <f t="shared" si="189"/>
        <v>-2361.8752846641632</v>
      </c>
      <c r="BU185" s="27">
        <f t="shared" si="158"/>
        <v>0.80618814096824654</v>
      </c>
      <c r="BV185" s="27">
        <f t="shared" si="159"/>
        <v>1.1470742246243459E-2</v>
      </c>
      <c r="BW185" s="27">
        <f t="shared" si="190"/>
        <v>0.80618814096824643</v>
      </c>
      <c r="BX185" s="27">
        <f t="shared" si="191"/>
        <v>1.147074224624346E-2</v>
      </c>
      <c r="BY185" s="27">
        <f t="shared" si="160"/>
        <v>1.4191174675561155E-2</v>
      </c>
      <c r="BZ185" s="27">
        <f t="shared" si="161"/>
        <v>0.99738591315597092</v>
      </c>
    </row>
    <row r="186" spans="6:78">
      <c r="F186">
        <f t="shared" si="192"/>
        <v>34500000</v>
      </c>
      <c r="G186">
        <f t="shared" si="162"/>
        <v>1.0000000000000002</v>
      </c>
      <c r="H186">
        <f t="shared" si="163"/>
        <v>0</v>
      </c>
      <c r="I186">
        <f t="shared" si="164"/>
        <v>4.7143143996902228E+19</v>
      </c>
      <c r="J186">
        <f t="shared" si="165"/>
        <v>2.1193285600309779E+20</v>
      </c>
      <c r="K186">
        <f t="shared" si="166"/>
        <v>2.59076E+20</v>
      </c>
      <c r="L186">
        <f t="shared" si="167"/>
        <v>6043992820115670</v>
      </c>
      <c r="M186">
        <f t="shared" si="168"/>
        <v>112999.9999999998</v>
      </c>
      <c r="N186">
        <f t="shared" si="169"/>
        <v>112.9999999999998</v>
      </c>
      <c r="O186">
        <f t="shared" si="170"/>
        <v>149700.0000000002</v>
      </c>
      <c r="P186">
        <f t="shared" si="171"/>
        <v>149.70000000000022</v>
      </c>
      <c r="Q186">
        <f t="shared" si="172"/>
        <v>0.14034375000000018</v>
      </c>
      <c r="R186">
        <f t="shared" si="173"/>
        <v>2004.491</v>
      </c>
      <c r="S186">
        <f t="shared" si="174"/>
        <v>2.6632151440191052</v>
      </c>
      <c r="T186">
        <f t="shared" si="175"/>
        <v>460.48463537865575</v>
      </c>
      <c r="V186">
        <f t="shared" si="176"/>
        <v>112568506329668.94</v>
      </c>
      <c r="W186">
        <f t="shared" si="134"/>
        <v>0</v>
      </c>
      <c r="X186">
        <f t="shared" si="177"/>
        <v>5060537550066.0654</v>
      </c>
      <c r="Y186">
        <f t="shared" si="135"/>
        <v>0</v>
      </c>
      <c r="Z186">
        <f t="shared" si="136"/>
        <v>117629043879735</v>
      </c>
      <c r="AA186">
        <f t="shared" si="178"/>
        <v>2387.8022716742398</v>
      </c>
      <c r="AB186">
        <f t="shared" si="179"/>
        <v>23.878022716742404</v>
      </c>
      <c r="AC186">
        <f t="shared" si="137"/>
        <v>454.03296283613685</v>
      </c>
      <c r="AD186">
        <f t="shared" si="138"/>
        <v>99.999999999999972</v>
      </c>
      <c r="AF186" s="9">
        <f t="shared" si="193"/>
        <v>6186052472698.709</v>
      </c>
      <c r="AG186">
        <f t="shared" si="139"/>
        <v>23.877365995687402</v>
      </c>
      <c r="AH186">
        <f t="shared" si="140"/>
        <v>0</v>
      </c>
      <c r="AI186">
        <v>118</v>
      </c>
      <c r="AJ186">
        <f t="shared" si="141"/>
        <v>5.1740327120740712E-2</v>
      </c>
      <c r="AK186">
        <v>0</v>
      </c>
      <c r="AL186" s="15">
        <f t="shared" si="180"/>
        <v>0</v>
      </c>
      <c r="AM186" s="13">
        <f t="shared" si="142"/>
        <v>5062806625627.3662</v>
      </c>
      <c r="AN186" s="15">
        <f>SUM($AL$48:AL186)</f>
        <v>1123245847071.3408</v>
      </c>
      <c r="AO186" s="4">
        <f t="shared" si="181"/>
        <v>6186052472698.707</v>
      </c>
      <c r="AP186">
        <f t="shared" si="182"/>
        <v>23.88872929430708</v>
      </c>
      <c r="AQ186" s="15">
        <f t="shared" si="183"/>
        <v>23.82628208133826</v>
      </c>
      <c r="AR186">
        <f t="shared" si="143"/>
        <v>0.99738591315597092</v>
      </c>
      <c r="AT186">
        <f t="shared" si="194"/>
        <v>1629645185433.5081</v>
      </c>
      <c r="AU186" s="4"/>
      <c r="AV186">
        <f t="shared" si="184"/>
        <v>4100349505577.7827</v>
      </c>
      <c r="AW186" s="5">
        <f t="shared" si="144"/>
        <v>15.826821108778052</v>
      </c>
      <c r="AX186">
        <f t="shared" si="145"/>
        <v>5890380390.6166992</v>
      </c>
      <c r="AY186" s="4">
        <f t="shared" si="146"/>
        <v>2.2736109831156492E-2</v>
      </c>
      <c r="AZ186" s="4">
        <f t="shared" si="185"/>
        <v>4.9267317020210519E-5</v>
      </c>
      <c r="BA186" s="5">
        <v>0</v>
      </c>
      <c r="BB186" s="4">
        <f t="shared" si="186"/>
        <v>0</v>
      </c>
      <c r="BC186" s="4">
        <f t="shared" si="147"/>
        <v>5890380390.6166992</v>
      </c>
      <c r="BD186" s="4">
        <f t="shared" si="148"/>
        <v>32040798.469411984</v>
      </c>
      <c r="BE186" s="4">
        <f t="shared" si="149"/>
        <v>32040798.469411984</v>
      </c>
      <c r="BF186" s="4">
        <f t="shared" si="150"/>
        <v>0</v>
      </c>
      <c r="BG186" s="4">
        <f>SUM($BB$48:BB186)</f>
        <v>12884463590.918751</v>
      </c>
      <c r="BH186" s="14">
        <f>SUM($BC$48:BC186)</f>
        <v>4087465041986.8638</v>
      </c>
      <c r="BI186" s="4">
        <f t="shared" si="151"/>
        <v>4100349505577.7827</v>
      </c>
      <c r="BJ186" s="4">
        <f t="shared" si="152"/>
        <v>22303902880.645031</v>
      </c>
      <c r="BK186" s="4">
        <f t="shared" si="153"/>
        <v>70085202.300471887</v>
      </c>
      <c r="BL186" s="4">
        <f t="shared" si="154"/>
        <v>22233817678.344559</v>
      </c>
      <c r="BM186" s="27">
        <f t="shared" si="187"/>
        <v>19.286603875744106</v>
      </c>
      <c r="BN186">
        <f t="shared" si="188"/>
        <v>0.27330514044132032</v>
      </c>
      <c r="BO186">
        <f t="shared" si="155"/>
        <v>1.4170724001079521E-2</v>
      </c>
      <c r="BQ186" s="5">
        <f t="shared" si="156"/>
        <v>-683.2054979919011</v>
      </c>
      <c r="BR186" s="5">
        <f t="shared" si="157"/>
        <v>-9867.62824527472</v>
      </c>
      <c r="BS186" s="5">
        <f t="shared" si="189"/>
        <v>-2350.8869077702466</v>
      </c>
      <c r="BU186" s="27">
        <f t="shared" si="158"/>
        <v>0.80735160242869408</v>
      </c>
      <c r="BV186" s="27">
        <f t="shared" si="159"/>
        <v>1.1470742246243459E-2</v>
      </c>
      <c r="BW186" s="27">
        <f t="shared" si="190"/>
        <v>0.80735160242869408</v>
      </c>
      <c r="BX186" s="27">
        <f t="shared" si="191"/>
        <v>1.147074224624346E-2</v>
      </c>
      <c r="BY186" s="27">
        <f t="shared" si="160"/>
        <v>1.4170724001079521E-2</v>
      </c>
      <c r="BZ186" s="27">
        <f t="shared" si="161"/>
        <v>0.99738591315597092</v>
      </c>
    </row>
    <row r="187" spans="6:78">
      <c r="F187">
        <f t="shared" si="192"/>
        <v>34750000</v>
      </c>
      <c r="G187">
        <f t="shared" si="162"/>
        <v>1.0000000000000002</v>
      </c>
      <c r="H187">
        <f t="shared" si="163"/>
        <v>0</v>
      </c>
      <c r="I187">
        <f t="shared" si="164"/>
        <v>4.7143143996902228E+19</v>
      </c>
      <c r="J187">
        <f t="shared" si="165"/>
        <v>2.1193285600309779E+20</v>
      </c>
      <c r="K187">
        <f t="shared" si="166"/>
        <v>2.59076E+20</v>
      </c>
      <c r="L187">
        <f t="shared" si="167"/>
        <v>6043992820115670</v>
      </c>
      <c r="M187">
        <f t="shared" si="168"/>
        <v>112999.9999999998</v>
      </c>
      <c r="N187">
        <f t="shared" si="169"/>
        <v>112.9999999999998</v>
      </c>
      <c r="O187">
        <f t="shared" si="170"/>
        <v>149700.0000000002</v>
      </c>
      <c r="P187">
        <f t="shared" si="171"/>
        <v>149.70000000000022</v>
      </c>
      <c r="Q187">
        <f t="shared" si="172"/>
        <v>0.14034375000000018</v>
      </c>
      <c r="R187">
        <f t="shared" si="173"/>
        <v>2004.491</v>
      </c>
      <c r="S187">
        <f t="shared" si="174"/>
        <v>2.6632151440191052</v>
      </c>
      <c r="T187">
        <f t="shared" si="175"/>
        <v>460.48463537865575</v>
      </c>
      <c r="V187">
        <f t="shared" si="176"/>
        <v>112568506329668.94</v>
      </c>
      <c r="W187">
        <f t="shared" si="134"/>
        <v>0</v>
      </c>
      <c r="X187">
        <f t="shared" si="177"/>
        <v>5060537550066.0654</v>
      </c>
      <c r="Y187">
        <f t="shared" si="135"/>
        <v>0</v>
      </c>
      <c r="Z187">
        <f t="shared" si="136"/>
        <v>117629043879735</v>
      </c>
      <c r="AA187">
        <f t="shared" si="178"/>
        <v>2387.8022716742398</v>
      </c>
      <c r="AB187">
        <f t="shared" si="179"/>
        <v>23.878022716742404</v>
      </c>
      <c r="AC187">
        <f t="shared" si="137"/>
        <v>454.03296283613685</v>
      </c>
      <c r="AD187">
        <f t="shared" si="138"/>
        <v>99.999999999999972</v>
      </c>
      <c r="AF187" s="9">
        <f t="shared" si="193"/>
        <v>6186052472698.709</v>
      </c>
      <c r="AG187">
        <f t="shared" si="139"/>
        <v>23.877365995687402</v>
      </c>
      <c r="AH187">
        <f t="shared" si="140"/>
        <v>0</v>
      </c>
      <c r="AI187">
        <v>119</v>
      </c>
      <c r="AJ187">
        <f t="shared" si="141"/>
        <v>5.1740327120740712E-2</v>
      </c>
      <c r="AK187">
        <v>0</v>
      </c>
      <c r="AL187" s="15">
        <f t="shared" si="180"/>
        <v>0</v>
      </c>
      <c r="AM187" s="13">
        <f t="shared" si="142"/>
        <v>5062806625627.3662</v>
      </c>
      <c r="AN187" s="15">
        <f>SUM($AL$48:AL187)</f>
        <v>1123245847071.3408</v>
      </c>
      <c r="AO187" s="4">
        <f t="shared" si="181"/>
        <v>6186052472698.707</v>
      </c>
      <c r="AP187">
        <f t="shared" si="182"/>
        <v>23.88872929430708</v>
      </c>
      <c r="AQ187" s="15">
        <f t="shared" si="183"/>
        <v>23.82628208133826</v>
      </c>
      <c r="AR187">
        <f t="shared" si="143"/>
        <v>0.99738591315597092</v>
      </c>
      <c r="AT187">
        <f t="shared" si="194"/>
        <v>1598222200905.1826</v>
      </c>
      <c r="AU187" s="4"/>
      <c r="AV187">
        <f t="shared" si="184"/>
        <v>4106126307053.4697</v>
      </c>
      <c r="AW187" s="5">
        <f t="shared" si="144"/>
        <v>15.849118818622605</v>
      </c>
      <c r="AX187">
        <f t="shared" si="145"/>
        <v>5776801475.6870117</v>
      </c>
      <c r="AY187" s="4">
        <f t="shared" si="146"/>
        <v>2.2297709844551448E-2</v>
      </c>
      <c r="AZ187" s="4">
        <f t="shared" si="185"/>
        <v>4.8317339593019841E-5</v>
      </c>
      <c r="BA187" s="5">
        <v>0</v>
      </c>
      <c r="BB187" s="4">
        <f t="shared" si="186"/>
        <v>0</v>
      </c>
      <c r="BC187" s="4">
        <f t="shared" si="147"/>
        <v>5776801475.6870117</v>
      </c>
      <c r="BD187" s="4">
        <f t="shared" si="148"/>
        <v>31422984.528323606</v>
      </c>
      <c r="BE187" s="4">
        <f t="shared" si="149"/>
        <v>31422984.528323606</v>
      </c>
      <c r="BF187" s="4">
        <f t="shared" si="150"/>
        <v>0</v>
      </c>
      <c r="BG187" s="4">
        <f>SUM($BB$48:BB187)</f>
        <v>12884463590.918751</v>
      </c>
      <c r="BH187" s="14">
        <f>SUM($BC$48:BC187)</f>
        <v>4093241843462.5508</v>
      </c>
      <c r="BI187" s="4">
        <f t="shared" si="151"/>
        <v>4106126307053.4697</v>
      </c>
      <c r="BJ187" s="4">
        <f t="shared" si="152"/>
        <v>22335325865.173355</v>
      </c>
      <c r="BK187" s="4">
        <f t="shared" si="153"/>
        <v>70085202.300471887</v>
      </c>
      <c r="BL187" s="4">
        <f t="shared" si="154"/>
        <v>22265240662.872883</v>
      </c>
      <c r="BM187" s="27">
        <f t="shared" si="187"/>
        <v>19.313861572283631</v>
      </c>
      <c r="BN187">
        <f t="shared" si="188"/>
        <v>0.27330514044132032</v>
      </c>
      <c r="BO187">
        <f t="shared" si="155"/>
        <v>1.4150724826231902E-2</v>
      </c>
      <c r="BQ187" s="5">
        <f t="shared" si="156"/>
        <v>-670.03810165333516</v>
      </c>
      <c r="BR187" s="5">
        <f t="shared" si="157"/>
        <v>-9867.62824527472</v>
      </c>
      <c r="BS187" s="5">
        <f t="shared" si="189"/>
        <v>-2340.1104098793257</v>
      </c>
      <c r="BU187" s="27">
        <f t="shared" si="158"/>
        <v>0.80849262990670312</v>
      </c>
      <c r="BV187" s="27">
        <f t="shared" si="159"/>
        <v>1.1470742246243459E-2</v>
      </c>
      <c r="BW187" s="27">
        <f t="shared" si="190"/>
        <v>0.80849262990670312</v>
      </c>
      <c r="BX187" s="27">
        <f t="shared" si="191"/>
        <v>1.147074224624346E-2</v>
      </c>
      <c r="BY187" s="27">
        <f t="shared" si="160"/>
        <v>1.4150724826231902E-2</v>
      </c>
      <c r="BZ187" s="27">
        <f t="shared" si="161"/>
        <v>0.99738591315597092</v>
      </c>
    </row>
    <row r="188" spans="6:78">
      <c r="F188">
        <f t="shared" si="192"/>
        <v>35000000</v>
      </c>
      <c r="G188">
        <f t="shared" si="162"/>
        <v>1.0000000000000002</v>
      </c>
      <c r="H188">
        <f t="shared" si="163"/>
        <v>0</v>
      </c>
      <c r="I188">
        <f t="shared" si="164"/>
        <v>4.7143143996902228E+19</v>
      </c>
      <c r="J188">
        <f t="shared" si="165"/>
        <v>2.1193285600309779E+20</v>
      </c>
      <c r="K188">
        <f t="shared" si="166"/>
        <v>2.59076E+20</v>
      </c>
      <c r="L188">
        <f t="shared" si="167"/>
        <v>6043992820115670</v>
      </c>
      <c r="M188">
        <f t="shared" si="168"/>
        <v>112999.9999999998</v>
      </c>
      <c r="N188">
        <f t="shared" si="169"/>
        <v>112.9999999999998</v>
      </c>
      <c r="O188">
        <f t="shared" si="170"/>
        <v>149700.0000000002</v>
      </c>
      <c r="P188">
        <f t="shared" si="171"/>
        <v>149.70000000000022</v>
      </c>
      <c r="Q188">
        <f t="shared" si="172"/>
        <v>0.14034375000000018</v>
      </c>
      <c r="R188">
        <f t="shared" si="173"/>
        <v>2004.491</v>
      </c>
      <c r="S188">
        <f t="shared" si="174"/>
        <v>2.6632151440191052</v>
      </c>
      <c r="T188">
        <f t="shared" si="175"/>
        <v>460.48463537865575</v>
      </c>
      <c r="V188">
        <f t="shared" si="176"/>
        <v>112568506329668.94</v>
      </c>
      <c r="W188">
        <f t="shared" si="134"/>
        <v>0</v>
      </c>
      <c r="X188">
        <f t="shared" si="177"/>
        <v>5060537550066.0654</v>
      </c>
      <c r="Y188">
        <f t="shared" si="135"/>
        <v>0</v>
      </c>
      <c r="Z188">
        <f t="shared" si="136"/>
        <v>117629043879735</v>
      </c>
      <c r="AA188">
        <f t="shared" si="178"/>
        <v>2387.8022716742398</v>
      </c>
      <c r="AB188">
        <f t="shared" si="179"/>
        <v>23.878022716742404</v>
      </c>
      <c r="AC188">
        <f t="shared" si="137"/>
        <v>454.03296283613685</v>
      </c>
      <c r="AD188">
        <f t="shared" si="138"/>
        <v>99.999999999999972</v>
      </c>
      <c r="AF188" s="9">
        <f t="shared" si="193"/>
        <v>6186052472698.709</v>
      </c>
      <c r="AG188">
        <f t="shared" si="139"/>
        <v>23.877365995687402</v>
      </c>
      <c r="AH188">
        <f t="shared" si="140"/>
        <v>0</v>
      </c>
      <c r="AI188">
        <v>120</v>
      </c>
      <c r="AJ188">
        <f t="shared" si="141"/>
        <v>5.1740327120740712E-2</v>
      </c>
      <c r="AK188">
        <v>0</v>
      </c>
      <c r="AL188" s="15">
        <f t="shared" si="180"/>
        <v>0</v>
      </c>
      <c r="AM188" s="13">
        <f t="shared" si="142"/>
        <v>5062806625627.3662</v>
      </c>
      <c r="AN188" s="15">
        <f>SUM($AL$48:AL188)</f>
        <v>1123245847071.3408</v>
      </c>
      <c r="AO188" s="4">
        <f t="shared" si="181"/>
        <v>6186052472698.707</v>
      </c>
      <c r="AP188">
        <f t="shared" si="182"/>
        <v>23.88872929430708</v>
      </c>
      <c r="AQ188" s="15">
        <f t="shared" si="183"/>
        <v>23.82628208133826</v>
      </c>
      <c r="AR188">
        <f t="shared" si="143"/>
        <v>0.99738591315597092</v>
      </c>
      <c r="AT188">
        <f t="shared" si="194"/>
        <v>1567405117566.5723</v>
      </c>
      <c r="AU188" s="4"/>
      <c r="AV188">
        <f t="shared" si="184"/>
        <v>4111791719654.4404</v>
      </c>
      <c r="AW188" s="5">
        <f t="shared" si="144"/>
        <v>15.870986581753771</v>
      </c>
      <c r="AX188">
        <f t="shared" si="145"/>
        <v>5665412600.9707031</v>
      </c>
      <c r="AY188" s="4">
        <f t="shared" si="146"/>
        <v>2.1867763131168859E-2</v>
      </c>
      <c r="AZ188" s="4">
        <f t="shared" si="185"/>
        <v>4.7385679727399808E-5</v>
      </c>
      <c r="BA188" s="5">
        <v>0</v>
      </c>
      <c r="BB188" s="4">
        <f t="shared" si="186"/>
        <v>0</v>
      </c>
      <c r="BC188" s="4">
        <f t="shared" si="147"/>
        <v>5665412600.9707031</v>
      </c>
      <c r="BD188" s="4">
        <f t="shared" si="148"/>
        <v>30817083.338613484</v>
      </c>
      <c r="BE188" s="4">
        <f t="shared" si="149"/>
        <v>30817083.338613484</v>
      </c>
      <c r="BF188" s="4">
        <f t="shared" si="150"/>
        <v>0</v>
      </c>
      <c r="BG188" s="4">
        <f>SUM($BB$48:BB188)</f>
        <v>12884463590.918751</v>
      </c>
      <c r="BH188" s="14">
        <f>SUM($BC$48:BC188)</f>
        <v>4098907256063.5215</v>
      </c>
      <c r="BI188" s="4">
        <f t="shared" si="151"/>
        <v>4111791719654.4404</v>
      </c>
      <c r="BJ188" s="4">
        <f t="shared" si="152"/>
        <v>22366142948.511971</v>
      </c>
      <c r="BK188" s="4">
        <f t="shared" si="153"/>
        <v>70085202.300471887</v>
      </c>
      <c r="BL188" s="4">
        <f t="shared" si="154"/>
        <v>22296057746.211494</v>
      </c>
      <c r="BM188" s="27">
        <f t="shared" si="187"/>
        <v>19.340593683140892</v>
      </c>
      <c r="BN188">
        <f t="shared" si="188"/>
        <v>0.27330514044132032</v>
      </c>
      <c r="BO188">
        <f t="shared" si="155"/>
        <v>1.4131166029280641E-2</v>
      </c>
      <c r="BQ188" s="5">
        <f t="shared" si="156"/>
        <v>-657.1246003927422</v>
      </c>
      <c r="BR188" s="5">
        <f t="shared" si="157"/>
        <v>-9867.62824527472</v>
      </c>
      <c r="BS188" s="5">
        <f t="shared" si="189"/>
        <v>-2329.5417055188773</v>
      </c>
      <c r="BU188" s="27">
        <f t="shared" si="158"/>
        <v>0.80961165597660922</v>
      </c>
      <c r="BV188" s="27">
        <f t="shared" si="159"/>
        <v>1.1470742246243459E-2</v>
      </c>
      <c r="BW188" s="27">
        <f t="shared" si="190"/>
        <v>0.80961165597660933</v>
      </c>
      <c r="BX188" s="27">
        <f t="shared" si="191"/>
        <v>1.147074224624346E-2</v>
      </c>
      <c r="BY188" s="27">
        <f t="shared" si="160"/>
        <v>1.4131166029280641E-2</v>
      </c>
      <c r="BZ188" s="27">
        <f t="shared" si="161"/>
        <v>0.99738591315597092</v>
      </c>
    </row>
    <row r="189" spans="6:78">
      <c r="F189">
        <f t="shared" si="192"/>
        <v>35250000</v>
      </c>
      <c r="G189">
        <f t="shared" si="162"/>
        <v>1.0000000000000002</v>
      </c>
      <c r="H189">
        <f t="shared" si="163"/>
        <v>0</v>
      </c>
      <c r="I189">
        <f t="shared" si="164"/>
        <v>4.7143143996902228E+19</v>
      </c>
      <c r="J189">
        <f t="shared" si="165"/>
        <v>2.1193285600309779E+20</v>
      </c>
      <c r="K189">
        <f t="shared" si="166"/>
        <v>2.59076E+20</v>
      </c>
      <c r="L189">
        <f t="shared" si="167"/>
        <v>6043992820115670</v>
      </c>
      <c r="M189">
        <f t="shared" si="168"/>
        <v>112999.9999999998</v>
      </c>
      <c r="N189">
        <f t="shared" si="169"/>
        <v>112.9999999999998</v>
      </c>
      <c r="O189">
        <f t="shared" si="170"/>
        <v>149700.0000000002</v>
      </c>
      <c r="P189">
        <f t="shared" si="171"/>
        <v>149.70000000000022</v>
      </c>
      <c r="Q189">
        <f t="shared" si="172"/>
        <v>0.14034375000000018</v>
      </c>
      <c r="R189">
        <f t="shared" si="173"/>
        <v>2004.491</v>
      </c>
      <c r="S189">
        <f t="shared" si="174"/>
        <v>2.6632151440191052</v>
      </c>
      <c r="T189">
        <f t="shared" si="175"/>
        <v>460.48463537865575</v>
      </c>
      <c r="V189">
        <f t="shared" si="176"/>
        <v>112568506329668.94</v>
      </c>
      <c r="W189">
        <f t="shared" si="134"/>
        <v>0</v>
      </c>
      <c r="X189">
        <f t="shared" si="177"/>
        <v>5060537550066.0654</v>
      </c>
      <c r="Y189">
        <f t="shared" si="135"/>
        <v>0</v>
      </c>
      <c r="Z189">
        <f t="shared" si="136"/>
        <v>117629043879735</v>
      </c>
      <c r="AA189">
        <f t="shared" si="178"/>
        <v>2387.8022716742398</v>
      </c>
      <c r="AB189">
        <f t="shared" si="179"/>
        <v>23.878022716742404</v>
      </c>
      <c r="AC189">
        <f t="shared" si="137"/>
        <v>454.03296283613685</v>
      </c>
      <c r="AD189">
        <f t="shared" si="138"/>
        <v>99.999999999999972</v>
      </c>
      <c r="AF189" s="9">
        <f t="shared" si="193"/>
        <v>6186052472698.709</v>
      </c>
      <c r="AG189">
        <f t="shared" si="139"/>
        <v>23.877365995687402</v>
      </c>
      <c r="AH189">
        <f t="shared" si="140"/>
        <v>0</v>
      </c>
      <c r="AI189">
        <v>121</v>
      </c>
      <c r="AJ189">
        <f t="shared" si="141"/>
        <v>5.1740327120740712E-2</v>
      </c>
      <c r="AK189">
        <v>0</v>
      </c>
      <c r="AL189" s="15">
        <f t="shared" si="180"/>
        <v>0</v>
      </c>
      <c r="AM189" s="13">
        <f t="shared" si="142"/>
        <v>5062806625627.3662</v>
      </c>
      <c r="AN189" s="15">
        <f>SUM($AL$48:AL189)</f>
        <v>1123245847071.3408</v>
      </c>
      <c r="AO189" s="4">
        <f t="shared" si="181"/>
        <v>6186052472698.707</v>
      </c>
      <c r="AP189">
        <f t="shared" si="182"/>
        <v>23.88872929430708</v>
      </c>
      <c r="AQ189" s="15">
        <f t="shared" si="183"/>
        <v>23.82628208133826</v>
      </c>
      <c r="AR189">
        <f t="shared" si="143"/>
        <v>0.99738591315597092</v>
      </c>
      <c r="AT189">
        <f t="shared" si="194"/>
        <v>1537182252369.1946</v>
      </c>
      <c r="AU189" s="4"/>
      <c r="AV189">
        <f t="shared" si="184"/>
        <v>4117347891192.3257</v>
      </c>
      <c r="AW189" s="5">
        <f t="shared" si="144"/>
        <v>15.892432688447892</v>
      </c>
      <c r="AX189">
        <f t="shared" si="145"/>
        <v>5556171537.8852539</v>
      </c>
      <c r="AY189" s="4">
        <f t="shared" si="146"/>
        <v>2.1446106694117766E-2</v>
      </c>
      <c r="AZ189" s="4">
        <f t="shared" si="185"/>
        <v>4.6471984222228507E-5</v>
      </c>
      <c r="BA189" s="5">
        <v>0</v>
      </c>
      <c r="BB189" s="4">
        <f t="shared" si="186"/>
        <v>0</v>
      </c>
      <c r="BC189" s="4">
        <f t="shared" si="147"/>
        <v>5556171537.8852539</v>
      </c>
      <c r="BD189" s="4">
        <f t="shared" si="148"/>
        <v>30222865.197374094</v>
      </c>
      <c r="BE189" s="4">
        <f t="shared" si="149"/>
        <v>30222865.197374094</v>
      </c>
      <c r="BF189" s="4">
        <f t="shared" si="150"/>
        <v>0</v>
      </c>
      <c r="BG189" s="4">
        <f>SUM($BB$48:BB189)</f>
        <v>12884463590.918751</v>
      </c>
      <c r="BH189" s="14">
        <f>SUM($BC$48:BC189)</f>
        <v>4104463427601.4067</v>
      </c>
      <c r="BI189" s="4">
        <f t="shared" si="151"/>
        <v>4117347891192.3257</v>
      </c>
      <c r="BJ189" s="4">
        <f t="shared" si="152"/>
        <v>22396365813.709343</v>
      </c>
      <c r="BK189" s="4">
        <f t="shared" si="153"/>
        <v>70085202.300471887</v>
      </c>
      <c r="BL189" s="4">
        <f t="shared" si="154"/>
        <v>22326280611.408871</v>
      </c>
      <c r="BM189" s="27">
        <f t="shared" si="187"/>
        <v>19.366810342712565</v>
      </c>
      <c r="BN189">
        <f t="shared" si="188"/>
        <v>0.27330514044132032</v>
      </c>
      <c r="BO189">
        <f t="shared" si="155"/>
        <v>1.4112036809621614E-2</v>
      </c>
      <c r="BQ189" s="5">
        <f t="shared" si="156"/>
        <v>-644.4600985793569</v>
      </c>
      <c r="BR189" s="5">
        <f t="shared" si="157"/>
        <v>-9867.62824527472</v>
      </c>
      <c r="BS189" s="5">
        <f t="shared" si="189"/>
        <v>-2319.1767879928702</v>
      </c>
      <c r="BU189" s="27">
        <f t="shared" si="158"/>
        <v>0.81070910487180525</v>
      </c>
      <c r="BV189" s="27">
        <f t="shared" si="159"/>
        <v>1.1470742246243459E-2</v>
      </c>
      <c r="BW189" s="27">
        <f t="shared" si="190"/>
        <v>0.81070910487180525</v>
      </c>
      <c r="BX189" s="27">
        <f t="shared" si="191"/>
        <v>1.147074224624346E-2</v>
      </c>
      <c r="BY189" s="27">
        <f t="shared" si="160"/>
        <v>1.4112036809621614E-2</v>
      </c>
      <c r="BZ189" s="27">
        <f t="shared" si="161"/>
        <v>0.99738591315597092</v>
      </c>
    </row>
    <row r="190" spans="6:78">
      <c r="F190">
        <f t="shared" si="192"/>
        <v>35500000</v>
      </c>
      <c r="G190">
        <f t="shared" si="162"/>
        <v>1.0000000000000002</v>
      </c>
      <c r="H190">
        <f t="shared" si="163"/>
        <v>0</v>
      </c>
      <c r="I190">
        <f t="shared" si="164"/>
        <v>4.7143143996902228E+19</v>
      </c>
      <c r="J190">
        <f t="shared" si="165"/>
        <v>2.1193285600309779E+20</v>
      </c>
      <c r="K190">
        <f t="shared" si="166"/>
        <v>2.59076E+20</v>
      </c>
      <c r="L190">
        <f t="shared" si="167"/>
        <v>6043992820115670</v>
      </c>
      <c r="M190">
        <f t="shared" si="168"/>
        <v>112999.9999999998</v>
      </c>
      <c r="N190">
        <f t="shared" si="169"/>
        <v>112.9999999999998</v>
      </c>
      <c r="O190">
        <f t="shared" si="170"/>
        <v>149700.0000000002</v>
      </c>
      <c r="P190">
        <f t="shared" si="171"/>
        <v>149.70000000000022</v>
      </c>
      <c r="Q190">
        <f t="shared" si="172"/>
        <v>0.14034375000000018</v>
      </c>
      <c r="R190">
        <f t="shared" si="173"/>
        <v>2004.491</v>
      </c>
      <c r="S190">
        <f t="shared" si="174"/>
        <v>2.6632151440191052</v>
      </c>
      <c r="T190">
        <f t="shared" si="175"/>
        <v>460.48463537865575</v>
      </c>
      <c r="V190">
        <f t="shared" si="176"/>
        <v>112568506329668.94</v>
      </c>
      <c r="W190">
        <f t="shared" si="134"/>
        <v>0</v>
      </c>
      <c r="X190">
        <f t="shared" si="177"/>
        <v>5060537550066.0654</v>
      </c>
      <c r="Y190">
        <f t="shared" si="135"/>
        <v>0</v>
      </c>
      <c r="Z190">
        <f t="shared" si="136"/>
        <v>117629043879735</v>
      </c>
      <c r="AA190">
        <f t="shared" si="178"/>
        <v>2387.8022716742398</v>
      </c>
      <c r="AB190">
        <f t="shared" si="179"/>
        <v>23.878022716742404</v>
      </c>
      <c r="AC190">
        <f t="shared" si="137"/>
        <v>454.03296283613685</v>
      </c>
      <c r="AD190">
        <f t="shared" si="138"/>
        <v>99.999999999999972</v>
      </c>
      <c r="AF190" s="9">
        <f t="shared" si="193"/>
        <v>6186052472698.709</v>
      </c>
      <c r="AG190">
        <f t="shared" si="139"/>
        <v>23.877365995687402</v>
      </c>
      <c r="AH190">
        <f t="shared" si="140"/>
        <v>0</v>
      </c>
      <c r="AI190">
        <v>122</v>
      </c>
      <c r="AJ190">
        <f t="shared" si="141"/>
        <v>5.1740327120740712E-2</v>
      </c>
      <c r="AK190">
        <v>0</v>
      </c>
      <c r="AL190" s="15">
        <f t="shared" si="180"/>
        <v>0</v>
      </c>
      <c r="AM190" s="13">
        <f t="shared" si="142"/>
        <v>5062806625627.3662</v>
      </c>
      <c r="AN190" s="15">
        <f>SUM($AL$48:AL190)</f>
        <v>1123245847071.3408</v>
      </c>
      <c r="AO190" s="4">
        <f t="shared" si="181"/>
        <v>6186052472698.707</v>
      </c>
      <c r="AP190">
        <f t="shared" si="182"/>
        <v>23.88872929430708</v>
      </c>
      <c r="AQ190" s="15">
        <f t="shared" si="183"/>
        <v>23.82628208133826</v>
      </c>
      <c r="AR190">
        <f t="shared" si="143"/>
        <v>0.99738591315597092</v>
      </c>
      <c r="AT190">
        <f t="shared" si="194"/>
        <v>1507542147538.2991</v>
      </c>
      <c r="AU190" s="4"/>
      <c r="AV190">
        <f t="shared" si="184"/>
        <v>4122796928064.4375</v>
      </c>
      <c r="AW190" s="5">
        <f t="shared" si="144"/>
        <v>15.913465269127348</v>
      </c>
      <c r="AX190">
        <f t="shared" si="145"/>
        <v>5449036872.1118164</v>
      </c>
      <c r="AY190" s="4">
        <f t="shared" si="146"/>
        <v>2.1032580679460143E-2</v>
      </c>
      <c r="AZ190" s="4">
        <f t="shared" si="185"/>
        <v>4.5575906686909658E-5</v>
      </c>
      <c r="BA190" s="5">
        <v>0</v>
      </c>
      <c r="BB190" s="4">
        <f t="shared" si="186"/>
        <v>0</v>
      </c>
      <c r="BC190" s="4">
        <f t="shared" si="147"/>
        <v>5449036872.1118164</v>
      </c>
      <c r="BD190" s="4">
        <f t="shared" si="148"/>
        <v>29640104.830895431</v>
      </c>
      <c r="BE190" s="4">
        <f t="shared" si="149"/>
        <v>29640104.830895431</v>
      </c>
      <c r="BF190" s="4">
        <f t="shared" si="150"/>
        <v>0</v>
      </c>
      <c r="BG190" s="4">
        <f>SUM($BB$48:BB190)</f>
        <v>12884463590.918751</v>
      </c>
      <c r="BH190" s="14">
        <f>SUM($BC$48:BC190)</f>
        <v>4109912464473.5186</v>
      </c>
      <c r="BI190" s="4">
        <f t="shared" si="151"/>
        <v>4122796928064.4375</v>
      </c>
      <c r="BJ190" s="4">
        <f t="shared" si="152"/>
        <v>22426005918.540237</v>
      </c>
      <c r="BK190" s="4">
        <f t="shared" si="153"/>
        <v>70085202.300471887</v>
      </c>
      <c r="BL190" s="4">
        <f t="shared" si="154"/>
        <v>22355920716.239765</v>
      </c>
      <c r="BM190" s="27">
        <f t="shared" si="187"/>
        <v>19.392521489982869</v>
      </c>
      <c r="BN190">
        <f t="shared" si="188"/>
        <v>0.27330514044132032</v>
      </c>
      <c r="BO190">
        <f t="shared" si="155"/>
        <v>1.4093326676600309E-2</v>
      </c>
      <c r="BQ190" s="5">
        <f t="shared" si="156"/>
        <v>-632.03979498046681</v>
      </c>
      <c r="BR190" s="5">
        <f t="shared" si="157"/>
        <v>-9867.62824527472</v>
      </c>
      <c r="BS190" s="5">
        <f t="shared" si="189"/>
        <v>-2309.0117278627986</v>
      </c>
      <c r="BU190" s="27">
        <f t="shared" si="158"/>
        <v>0.8117853926455727</v>
      </c>
      <c r="BV190" s="27">
        <f t="shared" si="159"/>
        <v>1.1470742246243459E-2</v>
      </c>
      <c r="BW190" s="27">
        <f t="shared" si="190"/>
        <v>0.8117853926455727</v>
      </c>
      <c r="BX190" s="27">
        <f t="shared" si="191"/>
        <v>1.147074224624346E-2</v>
      </c>
      <c r="BY190" s="27">
        <f t="shared" si="160"/>
        <v>1.4093326676600309E-2</v>
      </c>
      <c r="BZ190" s="27">
        <f t="shared" si="161"/>
        <v>0.99738591315597092</v>
      </c>
    </row>
    <row r="191" spans="6:78">
      <c r="F191">
        <f t="shared" si="192"/>
        <v>35750000</v>
      </c>
      <c r="G191">
        <f t="shared" si="162"/>
        <v>1.0000000000000002</v>
      </c>
      <c r="H191">
        <f t="shared" si="163"/>
        <v>0</v>
      </c>
      <c r="I191">
        <f t="shared" si="164"/>
        <v>4.7143143996902228E+19</v>
      </c>
      <c r="J191">
        <f t="shared" si="165"/>
        <v>2.1193285600309779E+20</v>
      </c>
      <c r="K191">
        <f t="shared" si="166"/>
        <v>2.59076E+20</v>
      </c>
      <c r="L191">
        <f t="shared" si="167"/>
        <v>6043992820115670</v>
      </c>
      <c r="M191">
        <f t="shared" si="168"/>
        <v>112999.9999999998</v>
      </c>
      <c r="N191">
        <f t="shared" si="169"/>
        <v>112.9999999999998</v>
      </c>
      <c r="O191">
        <f t="shared" si="170"/>
        <v>149700.0000000002</v>
      </c>
      <c r="P191">
        <f t="shared" si="171"/>
        <v>149.70000000000022</v>
      </c>
      <c r="Q191">
        <f t="shared" si="172"/>
        <v>0.14034375000000018</v>
      </c>
      <c r="R191">
        <f t="shared" si="173"/>
        <v>2004.491</v>
      </c>
      <c r="S191">
        <f t="shared" si="174"/>
        <v>2.6632151440191052</v>
      </c>
      <c r="T191">
        <f t="shared" si="175"/>
        <v>460.48463537865575</v>
      </c>
      <c r="V191">
        <f t="shared" si="176"/>
        <v>112568506329668.94</v>
      </c>
      <c r="W191">
        <f t="shared" si="134"/>
        <v>0</v>
      </c>
      <c r="X191">
        <f t="shared" si="177"/>
        <v>5060537550066.0654</v>
      </c>
      <c r="Y191">
        <f t="shared" si="135"/>
        <v>0</v>
      </c>
      <c r="Z191">
        <f t="shared" si="136"/>
        <v>117629043879735</v>
      </c>
      <c r="AA191">
        <f t="shared" si="178"/>
        <v>2387.8022716742398</v>
      </c>
      <c r="AB191">
        <f t="shared" si="179"/>
        <v>23.878022716742404</v>
      </c>
      <c r="AC191">
        <f t="shared" si="137"/>
        <v>454.03296283613685</v>
      </c>
      <c r="AD191">
        <f t="shared" si="138"/>
        <v>99.999999999999972</v>
      </c>
      <c r="AF191" s="9">
        <f t="shared" si="193"/>
        <v>6186052472698.709</v>
      </c>
      <c r="AG191">
        <f t="shared" si="139"/>
        <v>23.877365995687402</v>
      </c>
      <c r="AH191">
        <f t="shared" si="140"/>
        <v>0</v>
      </c>
      <c r="AI191">
        <v>123</v>
      </c>
      <c r="AJ191">
        <f t="shared" si="141"/>
        <v>5.1740327120740712E-2</v>
      </c>
      <c r="AK191">
        <v>0</v>
      </c>
      <c r="AL191" s="15">
        <f t="shared" si="180"/>
        <v>0</v>
      </c>
      <c r="AM191" s="13">
        <f t="shared" si="142"/>
        <v>5062806625627.3662</v>
      </c>
      <c r="AN191" s="15">
        <f>SUM($AL$48:AL191)</f>
        <v>1123245847071.3408</v>
      </c>
      <c r="AO191" s="4">
        <f t="shared" si="181"/>
        <v>6186052472698.707</v>
      </c>
      <c r="AP191">
        <f t="shared" si="182"/>
        <v>23.88872929430708</v>
      </c>
      <c r="AQ191" s="15">
        <f t="shared" si="183"/>
        <v>23.82628208133826</v>
      </c>
      <c r="AR191">
        <f t="shared" si="143"/>
        <v>0.99738591315597092</v>
      </c>
      <c r="AT191">
        <f t="shared" si="194"/>
        <v>1478473566229.115</v>
      </c>
      <c r="AU191" s="4"/>
      <c r="AV191">
        <f t="shared" si="184"/>
        <v>4128140896052.3184</v>
      </c>
      <c r="AW191" s="5">
        <f t="shared" si="144"/>
        <v>15.934092297442907</v>
      </c>
      <c r="AX191">
        <f t="shared" si="145"/>
        <v>5343967987.8808594</v>
      </c>
      <c r="AY191" s="4">
        <f t="shared" si="146"/>
        <v>2.0627028315555511E-2</v>
      </c>
      <c r="AZ191" s="4">
        <f t="shared" si="185"/>
        <v>4.4697107409937263E-5</v>
      </c>
      <c r="BA191" s="5">
        <v>0</v>
      </c>
      <c r="BB191" s="4">
        <f t="shared" si="186"/>
        <v>0</v>
      </c>
      <c r="BC191" s="4">
        <f t="shared" si="147"/>
        <v>5343967987.8808594</v>
      </c>
      <c r="BD191" s="4">
        <f t="shared" si="148"/>
        <v>29068581.30918657</v>
      </c>
      <c r="BE191" s="4">
        <f t="shared" si="149"/>
        <v>29068581.30918657</v>
      </c>
      <c r="BF191" s="4">
        <f t="shared" si="150"/>
        <v>0</v>
      </c>
      <c r="BG191" s="4">
        <f>SUM($BB$48:BB191)</f>
        <v>12884463590.918751</v>
      </c>
      <c r="BH191" s="14">
        <f>SUM($BC$48:BC191)</f>
        <v>4115256432461.3994</v>
      </c>
      <c r="BI191" s="4">
        <f t="shared" si="151"/>
        <v>4128140896052.3184</v>
      </c>
      <c r="BJ191" s="4">
        <f t="shared" si="152"/>
        <v>22455074499.849426</v>
      </c>
      <c r="BK191" s="4">
        <f t="shared" si="153"/>
        <v>70085202.300471887</v>
      </c>
      <c r="BL191" s="4">
        <f t="shared" si="154"/>
        <v>22384989297.54895</v>
      </c>
      <c r="BM191" s="27">
        <f t="shared" si="187"/>
        <v>19.41773687229151</v>
      </c>
      <c r="BN191">
        <f t="shared" si="188"/>
        <v>0.27330514044132032</v>
      </c>
      <c r="BO191">
        <f t="shared" si="155"/>
        <v>1.4075025438794467E-2</v>
      </c>
      <c r="BQ191" s="5">
        <f t="shared" si="156"/>
        <v>-619.85898094121364</v>
      </c>
      <c r="BR191" s="5">
        <f t="shared" si="157"/>
        <v>-9867.62824527472</v>
      </c>
      <c r="BS191" s="5">
        <f t="shared" si="189"/>
        <v>-2299.0426714579835</v>
      </c>
      <c r="BU191" s="27">
        <f t="shared" si="158"/>
        <v>0.81284092732881141</v>
      </c>
      <c r="BV191" s="27">
        <f t="shared" si="159"/>
        <v>1.1470742246243459E-2</v>
      </c>
      <c r="BW191" s="27">
        <f t="shared" si="190"/>
        <v>0.81284092732881152</v>
      </c>
      <c r="BX191" s="27">
        <f t="shared" si="191"/>
        <v>1.147074224624346E-2</v>
      </c>
      <c r="BY191" s="27">
        <f t="shared" si="160"/>
        <v>1.4075025438794467E-2</v>
      </c>
      <c r="BZ191" s="27">
        <f t="shared" si="161"/>
        <v>0.99738591315597092</v>
      </c>
    </row>
    <row r="192" spans="6:78">
      <c r="F192">
        <f t="shared" si="192"/>
        <v>36000000</v>
      </c>
      <c r="G192">
        <f t="shared" si="162"/>
        <v>1.0000000000000002</v>
      </c>
      <c r="H192">
        <f t="shared" si="163"/>
        <v>0</v>
      </c>
      <c r="I192">
        <f t="shared" si="164"/>
        <v>4.7143143996902228E+19</v>
      </c>
      <c r="J192">
        <f t="shared" si="165"/>
        <v>2.1193285600309779E+20</v>
      </c>
      <c r="K192">
        <f t="shared" si="166"/>
        <v>2.59076E+20</v>
      </c>
      <c r="L192">
        <f t="shared" si="167"/>
        <v>6043992820115670</v>
      </c>
      <c r="M192">
        <f t="shared" si="168"/>
        <v>112999.9999999998</v>
      </c>
      <c r="N192">
        <f t="shared" si="169"/>
        <v>112.9999999999998</v>
      </c>
      <c r="O192">
        <f t="shared" si="170"/>
        <v>149700.0000000002</v>
      </c>
      <c r="P192">
        <f t="shared" si="171"/>
        <v>149.70000000000022</v>
      </c>
      <c r="Q192">
        <f t="shared" si="172"/>
        <v>0.14034375000000018</v>
      </c>
      <c r="R192">
        <f t="shared" si="173"/>
        <v>2004.491</v>
      </c>
      <c r="S192">
        <f t="shared" si="174"/>
        <v>2.6632151440191052</v>
      </c>
      <c r="T192">
        <f t="shared" si="175"/>
        <v>460.48463537865575</v>
      </c>
      <c r="V192">
        <f t="shared" si="176"/>
        <v>112568506329668.94</v>
      </c>
      <c r="W192">
        <f t="shared" si="134"/>
        <v>0</v>
      </c>
      <c r="X192">
        <f t="shared" si="177"/>
        <v>5060537550066.0654</v>
      </c>
      <c r="Y192">
        <f t="shared" si="135"/>
        <v>0</v>
      </c>
      <c r="Z192">
        <f t="shared" si="136"/>
        <v>117629043879735</v>
      </c>
      <c r="AA192">
        <f t="shared" si="178"/>
        <v>2387.8022716742398</v>
      </c>
      <c r="AB192">
        <f t="shared" si="179"/>
        <v>23.878022716742404</v>
      </c>
      <c r="AC192">
        <f t="shared" si="137"/>
        <v>454.03296283613685</v>
      </c>
      <c r="AD192">
        <f t="shared" si="138"/>
        <v>99.999999999999972</v>
      </c>
      <c r="AF192" s="9">
        <f t="shared" si="193"/>
        <v>6186052472698.709</v>
      </c>
      <c r="AG192">
        <f t="shared" si="139"/>
        <v>23.877365995687402</v>
      </c>
      <c r="AH192">
        <f t="shared" si="140"/>
        <v>0</v>
      </c>
      <c r="AI192">
        <v>124</v>
      </c>
      <c r="AJ192">
        <f t="shared" si="141"/>
        <v>5.1740327120740712E-2</v>
      </c>
      <c r="AK192">
        <v>0</v>
      </c>
      <c r="AL192" s="15">
        <f t="shared" si="180"/>
        <v>0</v>
      </c>
      <c r="AM192" s="13">
        <f t="shared" si="142"/>
        <v>5062806625627.3662</v>
      </c>
      <c r="AN192" s="15">
        <f>SUM($AL$48:AL192)</f>
        <v>1123245847071.3408</v>
      </c>
      <c r="AO192" s="4">
        <f t="shared" si="181"/>
        <v>6186052472698.707</v>
      </c>
      <c r="AP192">
        <f t="shared" si="182"/>
        <v>23.88872929430708</v>
      </c>
      <c r="AQ192" s="15">
        <f t="shared" si="183"/>
        <v>23.82628208133826</v>
      </c>
      <c r="AR192">
        <f t="shared" si="143"/>
        <v>0.99738591315597092</v>
      </c>
      <c r="AT192">
        <f t="shared" si="194"/>
        <v>1449965488266.8579</v>
      </c>
      <c r="AU192" s="4"/>
      <c r="AV192">
        <f t="shared" si="184"/>
        <v>4133381821104.8994</v>
      </c>
      <c r="AW192" s="5">
        <f t="shared" si="144"/>
        <v>15.954321593296561</v>
      </c>
      <c r="AX192">
        <f t="shared" si="145"/>
        <v>5240925052.5810547</v>
      </c>
      <c r="AY192" s="4">
        <f t="shared" si="146"/>
        <v>2.0229295853653195E-2</v>
      </c>
      <c r="AZ192" s="4">
        <f t="shared" si="185"/>
        <v>4.3835253230163824E-5</v>
      </c>
      <c r="BA192" s="5">
        <v>0</v>
      </c>
      <c r="BB192" s="4">
        <f t="shared" si="186"/>
        <v>0</v>
      </c>
      <c r="BC192" s="4">
        <f t="shared" si="147"/>
        <v>5240925052.5810547</v>
      </c>
      <c r="BD192" s="4">
        <f t="shared" si="148"/>
        <v>28508077.962255519</v>
      </c>
      <c r="BE192" s="4">
        <f t="shared" si="149"/>
        <v>28508077.962255519</v>
      </c>
      <c r="BF192" s="4">
        <f t="shared" si="150"/>
        <v>0</v>
      </c>
      <c r="BG192" s="4">
        <f>SUM($BB$48:BB192)</f>
        <v>12884463590.918751</v>
      </c>
      <c r="BH192" s="14">
        <f>SUM($BC$48:BC192)</f>
        <v>4120497357513.9805</v>
      </c>
      <c r="BI192" s="4">
        <f t="shared" si="151"/>
        <v>4133381821104.8994</v>
      </c>
      <c r="BJ192" s="4">
        <f t="shared" si="152"/>
        <v>22483582577.81168</v>
      </c>
      <c r="BK192" s="4">
        <f t="shared" si="153"/>
        <v>70085202.300471887</v>
      </c>
      <c r="BL192" s="4">
        <f t="shared" si="154"/>
        <v>22413497375.511208</v>
      </c>
      <c r="BM192" s="27">
        <f t="shared" si="187"/>
        <v>19.442466049029001</v>
      </c>
      <c r="BN192">
        <f t="shared" si="188"/>
        <v>0.27330514044132032</v>
      </c>
      <c r="BO192">
        <f t="shared" si="155"/>
        <v>1.4057123193740631E-2</v>
      </c>
      <c r="BQ192" s="5">
        <f t="shared" si="156"/>
        <v>-607.91303859950347</v>
      </c>
      <c r="BR192" s="5">
        <f t="shared" si="157"/>
        <v>-9867.62824527472</v>
      </c>
      <c r="BS192" s="5">
        <f t="shared" si="189"/>
        <v>-2289.265839414627</v>
      </c>
      <c r="BU192" s="27">
        <f t="shared" si="158"/>
        <v>0.81387610908472774</v>
      </c>
      <c r="BV192" s="27">
        <f t="shared" si="159"/>
        <v>1.1470742246243459E-2</v>
      </c>
      <c r="BW192" s="27">
        <f t="shared" si="190"/>
        <v>0.81387610908472774</v>
      </c>
      <c r="BX192" s="27">
        <f t="shared" si="191"/>
        <v>1.147074224624346E-2</v>
      </c>
      <c r="BY192" s="27">
        <f t="shared" si="160"/>
        <v>1.4057123193740631E-2</v>
      </c>
      <c r="BZ192" s="27">
        <f t="shared" si="161"/>
        <v>0.99738591315597092</v>
      </c>
    </row>
    <row r="193" spans="6:78">
      <c r="F193">
        <f t="shared" si="192"/>
        <v>36250000</v>
      </c>
      <c r="G193">
        <f t="shared" si="162"/>
        <v>1.0000000000000002</v>
      </c>
      <c r="H193">
        <f t="shared" si="163"/>
        <v>0</v>
      </c>
      <c r="I193">
        <f t="shared" si="164"/>
        <v>4.7143143996902228E+19</v>
      </c>
      <c r="J193">
        <f t="shared" si="165"/>
        <v>2.1193285600309779E+20</v>
      </c>
      <c r="K193">
        <f t="shared" si="166"/>
        <v>2.59076E+20</v>
      </c>
      <c r="L193">
        <f t="shared" si="167"/>
        <v>6043992820115670</v>
      </c>
      <c r="M193">
        <f t="shared" si="168"/>
        <v>112999.9999999998</v>
      </c>
      <c r="N193">
        <f t="shared" si="169"/>
        <v>112.9999999999998</v>
      </c>
      <c r="O193">
        <f t="shared" si="170"/>
        <v>149700.0000000002</v>
      </c>
      <c r="P193">
        <f t="shared" si="171"/>
        <v>149.70000000000022</v>
      </c>
      <c r="Q193">
        <f t="shared" si="172"/>
        <v>0.14034375000000018</v>
      </c>
      <c r="R193">
        <f t="shared" si="173"/>
        <v>2004.491</v>
      </c>
      <c r="S193">
        <f t="shared" si="174"/>
        <v>2.6632151440191052</v>
      </c>
      <c r="T193">
        <f t="shared" si="175"/>
        <v>460.48463537865575</v>
      </c>
      <c r="V193">
        <f t="shared" si="176"/>
        <v>112568506329668.94</v>
      </c>
      <c r="W193">
        <f t="shared" si="134"/>
        <v>0</v>
      </c>
      <c r="X193">
        <f t="shared" si="177"/>
        <v>5060537550066.0654</v>
      </c>
      <c r="Y193">
        <f t="shared" si="135"/>
        <v>0</v>
      </c>
      <c r="Z193">
        <f t="shared" si="136"/>
        <v>117629043879735</v>
      </c>
      <c r="AA193">
        <f t="shared" si="178"/>
        <v>2387.8022716742398</v>
      </c>
      <c r="AB193">
        <f t="shared" si="179"/>
        <v>23.878022716742404</v>
      </c>
      <c r="AC193">
        <f t="shared" si="137"/>
        <v>454.03296283613685</v>
      </c>
      <c r="AD193">
        <f t="shared" si="138"/>
        <v>99.999999999999972</v>
      </c>
      <c r="AF193" s="9">
        <f t="shared" si="193"/>
        <v>6186052472698.709</v>
      </c>
      <c r="AG193">
        <f t="shared" si="139"/>
        <v>23.877365995687402</v>
      </c>
      <c r="AH193">
        <f t="shared" si="140"/>
        <v>0</v>
      </c>
      <c r="AI193">
        <v>125</v>
      </c>
      <c r="AJ193">
        <f t="shared" si="141"/>
        <v>5.1740327120740712E-2</v>
      </c>
      <c r="AK193">
        <v>0</v>
      </c>
      <c r="AL193" s="15">
        <f t="shared" si="180"/>
        <v>0</v>
      </c>
      <c r="AM193" s="13">
        <f t="shared" si="142"/>
        <v>5062806625627.3662</v>
      </c>
      <c r="AN193" s="15">
        <f>SUM($AL$48:AL193)</f>
        <v>1123245847071.3408</v>
      </c>
      <c r="AO193" s="4">
        <f t="shared" si="181"/>
        <v>6186052472698.707</v>
      </c>
      <c r="AP193">
        <f t="shared" si="182"/>
        <v>23.88872929430708</v>
      </c>
      <c r="AQ193" s="15">
        <f t="shared" si="183"/>
        <v>23.82628208133826</v>
      </c>
      <c r="AR193">
        <f t="shared" si="143"/>
        <v>0.99738591315597092</v>
      </c>
      <c r="AT193">
        <f t="shared" si="194"/>
        <v>1422007105968.8762</v>
      </c>
      <c r="AU193" s="4"/>
      <c r="AV193">
        <f t="shared" si="184"/>
        <v>4138521690106.5605</v>
      </c>
      <c r="AW193" s="5">
        <f t="shared" si="144"/>
        <v>15.974160825806175</v>
      </c>
      <c r="AX193">
        <f t="shared" si="145"/>
        <v>5139869001.6611328</v>
      </c>
      <c r="AY193" s="4">
        <f t="shared" si="146"/>
        <v>1.9839232509615452E-2</v>
      </c>
      <c r="AZ193" s="4">
        <f t="shared" si="185"/>
        <v>4.2990017410519065E-5</v>
      </c>
      <c r="BA193" s="5">
        <v>0</v>
      </c>
      <c r="BB193" s="4">
        <f t="shared" si="186"/>
        <v>0</v>
      </c>
      <c r="BC193" s="4">
        <f t="shared" si="147"/>
        <v>5139869001.6611328</v>
      </c>
      <c r="BD193" s="4">
        <f t="shared" si="148"/>
        <v>27958382.297982663</v>
      </c>
      <c r="BE193" s="4">
        <f t="shared" si="149"/>
        <v>27958382.297982663</v>
      </c>
      <c r="BF193" s="4">
        <f t="shared" si="150"/>
        <v>0</v>
      </c>
      <c r="BG193" s="4">
        <f>SUM($BB$48:BB193)</f>
        <v>12884463590.918751</v>
      </c>
      <c r="BH193" s="14">
        <f>SUM($BC$48:BC193)</f>
        <v>4125637226515.6416</v>
      </c>
      <c r="BI193" s="4">
        <f t="shared" si="151"/>
        <v>4138521690106.5605</v>
      </c>
      <c r="BJ193" s="4">
        <f t="shared" si="152"/>
        <v>22511540960.109665</v>
      </c>
      <c r="BK193" s="4">
        <f t="shared" si="153"/>
        <v>70085202.300471887</v>
      </c>
      <c r="BL193" s="4">
        <f t="shared" si="154"/>
        <v>22441455757.809189</v>
      </c>
      <c r="BM193" s="27">
        <f t="shared" si="187"/>
        <v>19.466718395260703</v>
      </c>
      <c r="BN193">
        <f t="shared" si="188"/>
        <v>0.27330514044132032</v>
      </c>
      <c r="BO193">
        <f t="shared" si="155"/>
        <v>1.4039610318083104E-2</v>
      </c>
      <c r="BQ193" s="5">
        <f t="shared" si="156"/>
        <v>-596.19743913533421</v>
      </c>
      <c r="BR193" s="5">
        <f t="shared" si="157"/>
        <v>-9867.62824527472</v>
      </c>
      <c r="BS193" s="5">
        <f t="shared" si="189"/>
        <v>-2279.6775252430011</v>
      </c>
      <c r="BU193" s="27">
        <f t="shared" si="158"/>
        <v>0.81489133036054007</v>
      </c>
      <c r="BV193" s="27">
        <f t="shared" si="159"/>
        <v>1.1470742246243459E-2</v>
      </c>
      <c r="BW193" s="27">
        <f t="shared" si="190"/>
        <v>0.81489133036054018</v>
      </c>
      <c r="BX193" s="27">
        <f t="shared" si="191"/>
        <v>1.147074224624346E-2</v>
      </c>
      <c r="BY193" s="27">
        <f t="shared" si="160"/>
        <v>1.4039610318083104E-2</v>
      </c>
      <c r="BZ193" s="27">
        <f t="shared" si="161"/>
        <v>0.99738591315597092</v>
      </c>
    </row>
    <row r="194" spans="6:78">
      <c r="F194">
        <f t="shared" si="192"/>
        <v>36500000</v>
      </c>
      <c r="G194">
        <f t="shared" si="162"/>
        <v>1.0000000000000002</v>
      </c>
      <c r="H194">
        <f t="shared" si="163"/>
        <v>0</v>
      </c>
      <c r="I194">
        <f t="shared" si="164"/>
        <v>4.7143143996902228E+19</v>
      </c>
      <c r="J194">
        <f t="shared" si="165"/>
        <v>2.1193285600309779E+20</v>
      </c>
      <c r="K194">
        <f t="shared" si="166"/>
        <v>2.59076E+20</v>
      </c>
      <c r="L194">
        <f t="shared" si="167"/>
        <v>6043992820115670</v>
      </c>
      <c r="M194">
        <f t="shared" si="168"/>
        <v>112999.9999999998</v>
      </c>
      <c r="N194">
        <f t="shared" si="169"/>
        <v>112.9999999999998</v>
      </c>
      <c r="O194">
        <f t="shared" si="170"/>
        <v>149700.0000000002</v>
      </c>
      <c r="P194">
        <f t="shared" si="171"/>
        <v>149.70000000000022</v>
      </c>
      <c r="Q194">
        <f t="shared" si="172"/>
        <v>0.14034375000000018</v>
      </c>
      <c r="R194">
        <f t="shared" si="173"/>
        <v>2004.491</v>
      </c>
      <c r="S194">
        <f t="shared" si="174"/>
        <v>2.6632151440191052</v>
      </c>
      <c r="T194">
        <f t="shared" si="175"/>
        <v>460.48463537865575</v>
      </c>
      <c r="V194">
        <f t="shared" si="176"/>
        <v>112568506329668.94</v>
      </c>
      <c r="W194">
        <f t="shared" si="134"/>
        <v>0</v>
      </c>
      <c r="X194">
        <f t="shared" si="177"/>
        <v>5060537550066.0654</v>
      </c>
      <c r="Y194">
        <f t="shared" si="135"/>
        <v>0</v>
      </c>
      <c r="Z194">
        <f t="shared" si="136"/>
        <v>117629043879735</v>
      </c>
      <c r="AA194">
        <f t="shared" si="178"/>
        <v>2387.8022716742398</v>
      </c>
      <c r="AB194">
        <f t="shared" si="179"/>
        <v>23.878022716742404</v>
      </c>
      <c r="AC194">
        <f t="shared" si="137"/>
        <v>454.03296283613685</v>
      </c>
      <c r="AD194">
        <f t="shared" si="138"/>
        <v>99.999999999999972</v>
      </c>
      <c r="AF194" s="9">
        <f t="shared" si="193"/>
        <v>6186052472698.709</v>
      </c>
      <c r="AG194">
        <f t="shared" si="139"/>
        <v>23.877365995687402</v>
      </c>
      <c r="AH194">
        <f t="shared" si="140"/>
        <v>0</v>
      </c>
      <c r="AI194">
        <v>126</v>
      </c>
      <c r="AJ194">
        <f t="shared" si="141"/>
        <v>5.1740327120740712E-2</v>
      </c>
      <c r="AK194">
        <v>0</v>
      </c>
      <c r="AL194" s="15">
        <f t="shared" si="180"/>
        <v>0</v>
      </c>
      <c r="AM194" s="13">
        <f t="shared" si="142"/>
        <v>5062806625627.3662</v>
      </c>
      <c r="AN194" s="15">
        <f>SUM($AL$48:AL194)</f>
        <v>1123245847071.3408</v>
      </c>
      <c r="AO194" s="4">
        <f t="shared" si="181"/>
        <v>6186052472698.707</v>
      </c>
      <c r="AP194">
        <f t="shared" si="182"/>
        <v>23.88872929430708</v>
      </c>
      <c r="AQ194" s="15">
        <f t="shared" si="183"/>
        <v>23.82628208133826</v>
      </c>
      <c r="AR194">
        <f t="shared" si="143"/>
        <v>0.99738591315597092</v>
      </c>
      <c r="AT194">
        <f t="shared" si="194"/>
        <v>1394587820047.3569</v>
      </c>
      <c r="AU194" s="4"/>
      <c r="AV194">
        <f t="shared" si="184"/>
        <v>4143562451630.373</v>
      </c>
      <c r="AW194" s="5">
        <f t="shared" si="144"/>
        <v>15.993617516212899</v>
      </c>
      <c r="AX194">
        <f t="shared" si="145"/>
        <v>5040761523.8125</v>
      </c>
      <c r="AY194" s="4">
        <f t="shared" si="146"/>
        <v>1.9456690406724281E-2</v>
      </c>
      <c r="AZ194" s="4">
        <f t="shared" si="185"/>
        <v>4.216107951407688E-5</v>
      </c>
      <c r="BA194" s="5">
        <v>0</v>
      </c>
      <c r="BB194" s="4">
        <f t="shared" si="186"/>
        <v>0</v>
      </c>
      <c r="BC194" s="4">
        <f t="shared" si="147"/>
        <v>5040761523.8125</v>
      </c>
      <c r="BD194" s="4">
        <f t="shared" si="148"/>
        <v>27419285.921521433</v>
      </c>
      <c r="BE194" s="4">
        <f t="shared" si="149"/>
        <v>27419285.921521433</v>
      </c>
      <c r="BF194" s="4">
        <f t="shared" si="150"/>
        <v>0</v>
      </c>
      <c r="BG194" s="4">
        <f>SUM($BB$48:BB194)</f>
        <v>12884463590.918751</v>
      </c>
      <c r="BH194" s="14">
        <f>SUM($BC$48:BC194)</f>
        <v>4130677988039.4541</v>
      </c>
      <c r="BI194" s="4">
        <f t="shared" si="151"/>
        <v>4143562451630.373</v>
      </c>
      <c r="BJ194" s="4">
        <f t="shared" si="152"/>
        <v>22538960246.031185</v>
      </c>
      <c r="BK194" s="4">
        <f t="shared" si="153"/>
        <v>70085202.300471887</v>
      </c>
      <c r="BL194" s="4">
        <f t="shared" si="154"/>
        <v>22468875043.730713</v>
      </c>
      <c r="BM194" s="27">
        <f t="shared" si="187"/>
        <v>19.490503105281025</v>
      </c>
      <c r="BN194">
        <f t="shared" si="188"/>
        <v>0.27330514044132032</v>
      </c>
      <c r="BO194">
        <f t="shared" si="155"/>
        <v>1.4022477458125094E-2</v>
      </c>
      <c r="BQ194" s="5">
        <f t="shared" si="156"/>
        <v>-584.70774105386374</v>
      </c>
      <c r="BR194" s="5">
        <f t="shared" si="157"/>
        <v>-9867.62824527472</v>
      </c>
      <c r="BS194" s="5">
        <f t="shared" si="189"/>
        <v>-2270.2740939222931</v>
      </c>
      <c r="BU194" s="27">
        <f t="shared" si="158"/>
        <v>0.81588697603626015</v>
      </c>
      <c r="BV194" s="27">
        <f t="shared" si="159"/>
        <v>1.1470742246243459E-2</v>
      </c>
      <c r="BW194" s="27">
        <f t="shared" si="190"/>
        <v>0.81588697603626015</v>
      </c>
      <c r="BX194" s="27">
        <f t="shared" si="191"/>
        <v>1.147074224624346E-2</v>
      </c>
      <c r="BY194" s="27">
        <f t="shared" si="160"/>
        <v>1.4022477458125094E-2</v>
      </c>
      <c r="BZ194" s="27">
        <f t="shared" si="161"/>
        <v>0.99738591315597092</v>
      </c>
    </row>
    <row r="195" spans="6:78">
      <c r="F195">
        <f t="shared" si="192"/>
        <v>36750000</v>
      </c>
      <c r="G195">
        <f t="shared" si="162"/>
        <v>1.0000000000000002</v>
      </c>
      <c r="H195">
        <f t="shared" si="163"/>
        <v>0</v>
      </c>
      <c r="I195">
        <f t="shared" si="164"/>
        <v>4.7143143996902228E+19</v>
      </c>
      <c r="J195">
        <f t="shared" si="165"/>
        <v>2.1193285600309779E+20</v>
      </c>
      <c r="K195">
        <f t="shared" si="166"/>
        <v>2.59076E+20</v>
      </c>
      <c r="L195">
        <f t="shared" si="167"/>
        <v>6043992820115670</v>
      </c>
      <c r="M195">
        <f t="shared" si="168"/>
        <v>112999.9999999998</v>
      </c>
      <c r="N195">
        <f t="shared" si="169"/>
        <v>112.9999999999998</v>
      </c>
      <c r="O195">
        <f t="shared" si="170"/>
        <v>149700.0000000002</v>
      </c>
      <c r="P195">
        <f t="shared" si="171"/>
        <v>149.70000000000022</v>
      </c>
      <c r="Q195">
        <f t="shared" si="172"/>
        <v>0.14034375000000018</v>
      </c>
      <c r="R195">
        <f t="shared" si="173"/>
        <v>2004.491</v>
      </c>
      <c r="S195">
        <f t="shared" si="174"/>
        <v>2.6632151440191052</v>
      </c>
      <c r="T195">
        <f t="shared" si="175"/>
        <v>460.48463537865575</v>
      </c>
      <c r="V195">
        <f t="shared" si="176"/>
        <v>112568506329668.94</v>
      </c>
      <c r="W195">
        <f t="shared" si="134"/>
        <v>0</v>
      </c>
      <c r="X195">
        <f t="shared" si="177"/>
        <v>5060537550066.0654</v>
      </c>
      <c r="Y195">
        <f t="shared" si="135"/>
        <v>0</v>
      </c>
      <c r="Z195">
        <f t="shared" si="136"/>
        <v>117629043879735</v>
      </c>
      <c r="AA195">
        <f t="shared" si="178"/>
        <v>2387.8022716742398</v>
      </c>
      <c r="AB195">
        <f t="shared" si="179"/>
        <v>23.878022716742404</v>
      </c>
      <c r="AC195">
        <f t="shared" si="137"/>
        <v>454.03296283613685</v>
      </c>
      <c r="AD195">
        <f t="shared" si="138"/>
        <v>99.999999999999972</v>
      </c>
      <c r="AF195" s="9">
        <f t="shared" si="193"/>
        <v>6186052472698.709</v>
      </c>
      <c r="AG195">
        <f t="shared" si="139"/>
        <v>23.877365995687402</v>
      </c>
      <c r="AH195">
        <f t="shared" si="140"/>
        <v>0</v>
      </c>
      <c r="AI195">
        <v>127</v>
      </c>
      <c r="AJ195">
        <f t="shared" si="141"/>
        <v>5.1740327120740712E-2</v>
      </c>
      <c r="AK195">
        <v>0</v>
      </c>
      <c r="AL195" s="15">
        <f t="shared" si="180"/>
        <v>0</v>
      </c>
      <c r="AM195" s="13">
        <f t="shared" si="142"/>
        <v>5062806625627.3662</v>
      </c>
      <c r="AN195" s="15">
        <f>SUM($AL$48:AL195)</f>
        <v>1123245847071.3408</v>
      </c>
      <c r="AO195" s="4">
        <f t="shared" si="181"/>
        <v>6186052472698.707</v>
      </c>
      <c r="AP195">
        <f t="shared" si="182"/>
        <v>23.88872929430708</v>
      </c>
      <c r="AQ195" s="15">
        <f t="shared" si="183"/>
        <v>23.82628208133826</v>
      </c>
      <c r="AR195">
        <f t="shared" si="143"/>
        <v>0.99738591315597092</v>
      </c>
      <c r="AT195">
        <f t="shared" si="194"/>
        <v>1367697235591.0344</v>
      </c>
      <c r="AU195" s="4"/>
      <c r="AV195">
        <f t="shared" si="184"/>
        <v>4148506016676.8228</v>
      </c>
      <c r="AW195" s="5">
        <f t="shared" si="144"/>
        <v>16.012699040732535</v>
      </c>
      <c r="AX195">
        <f t="shared" si="145"/>
        <v>4943565046.449707</v>
      </c>
      <c r="AY195" s="4">
        <f t="shared" si="146"/>
        <v>1.9081524519637894E-2</v>
      </c>
      <c r="AZ195" s="4">
        <f t="shared" si="185"/>
        <v>4.1348125282613559E-5</v>
      </c>
      <c r="BA195" s="5">
        <v>0</v>
      </c>
      <c r="BB195" s="4">
        <f t="shared" si="186"/>
        <v>0</v>
      </c>
      <c r="BC195" s="4">
        <f t="shared" si="147"/>
        <v>4943565046.449707</v>
      </c>
      <c r="BD195" s="4">
        <f t="shared" si="148"/>
        <v>26890584.45631912</v>
      </c>
      <c r="BE195" s="4">
        <f t="shared" si="149"/>
        <v>26890584.45631912</v>
      </c>
      <c r="BF195" s="4">
        <f t="shared" si="150"/>
        <v>0</v>
      </c>
      <c r="BG195" s="4">
        <f>SUM($BB$48:BB195)</f>
        <v>12884463590.918751</v>
      </c>
      <c r="BH195" s="14">
        <f>SUM($BC$48:BC195)</f>
        <v>4135621553085.9038</v>
      </c>
      <c r="BI195" s="4">
        <f t="shared" si="151"/>
        <v>4148506016676.8228</v>
      </c>
      <c r="BJ195" s="4">
        <f t="shared" si="152"/>
        <v>22565850830.487503</v>
      </c>
      <c r="BK195" s="4">
        <f t="shared" si="153"/>
        <v>70085202.300471887</v>
      </c>
      <c r="BL195" s="4">
        <f t="shared" si="154"/>
        <v>22495765628.187031</v>
      </c>
      <c r="BM195" s="27">
        <f t="shared" si="187"/>
        <v>19.513829196099042</v>
      </c>
      <c r="BN195">
        <f t="shared" si="188"/>
        <v>0.27330514044132032</v>
      </c>
      <c r="BO195">
        <f t="shared" si="155"/>
        <v>1.4005715520762886E-2</v>
      </c>
      <c r="BQ195" s="5">
        <f t="shared" si="156"/>
        <v>-573.43958850161641</v>
      </c>
      <c r="BR195" s="5">
        <f t="shared" si="157"/>
        <v>-9867.62824527472</v>
      </c>
      <c r="BS195" s="5">
        <f t="shared" si="189"/>
        <v>-2261.0519805225349</v>
      </c>
      <c r="BU195" s="27">
        <f t="shared" si="158"/>
        <v>0.81686342357060326</v>
      </c>
      <c r="BV195" s="27">
        <f t="shared" si="159"/>
        <v>1.1470742246243459E-2</v>
      </c>
      <c r="BW195" s="27">
        <f t="shared" si="190"/>
        <v>0.81686342357060326</v>
      </c>
      <c r="BX195" s="27">
        <f t="shared" si="191"/>
        <v>1.147074224624346E-2</v>
      </c>
      <c r="BY195" s="27">
        <f t="shared" si="160"/>
        <v>1.4005715520762886E-2</v>
      </c>
      <c r="BZ195" s="27">
        <f t="shared" si="161"/>
        <v>0.99738591315597092</v>
      </c>
    </row>
    <row r="196" spans="6:78">
      <c r="F196">
        <f t="shared" si="192"/>
        <v>37000000</v>
      </c>
      <c r="G196">
        <f t="shared" si="162"/>
        <v>1.0000000000000002</v>
      </c>
      <c r="H196">
        <f t="shared" si="163"/>
        <v>0</v>
      </c>
      <c r="I196">
        <f t="shared" si="164"/>
        <v>4.7143143996902228E+19</v>
      </c>
      <c r="J196">
        <f t="shared" si="165"/>
        <v>2.1193285600309779E+20</v>
      </c>
      <c r="K196">
        <f t="shared" si="166"/>
        <v>2.59076E+20</v>
      </c>
      <c r="L196">
        <f t="shared" si="167"/>
        <v>6043992820115670</v>
      </c>
      <c r="M196">
        <f t="shared" si="168"/>
        <v>112999.9999999998</v>
      </c>
      <c r="N196">
        <f t="shared" si="169"/>
        <v>112.9999999999998</v>
      </c>
      <c r="O196">
        <f t="shared" si="170"/>
        <v>149700.0000000002</v>
      </c>
      <c r="P196">
        <f t="shared" si="171"/>
        <v>149.70000000000022</v>
      </c>
      <c r="Q196">
        <f t="shared" si="172"/>
        <v>0.14034375000000018</v>
      </c>
      <c r="R196">
        <f t="shared" si="173"/>
        <v>2004.491</v>
      </c>
      <c r="S196">
        <f t="shared" si="174"/>
        <v>2.6632151440191052</v>
      </c>
      <c r="T196">
        <f t="shared" si="175"/>
        <v>460.48463537865575</v>
      </c>
      <c r="V196">
        <f t="shared" si="176"/>
        <v>112568506329668.94</v>
      </c>
      <c r="W196">
        <f t="shared" si="134"/>
        <v>0</v>
      </c>
      <c r="X196">
        <f t="shared" si="177"/>
        <v>5060537550066.0654</v>
      </c>
      <c r="Y196">
        <f t="shared" si="135"/>
        <v>0</v>
      </c>
      <c r="Z196">
        <f t="shared" si="136"/>
        <v>117629043879735</v>
      </c>
      <c r="AA196">
        <f t="shared" si="178"/>
        <v>2387.8022716742398</v>
      </c>
      <c r="AB196">
        <f t="shared" si="179"/>
        <v>23.878022716742404</v>
      </c>
      <c r="AC196">
        <f t="shared" si="137"/>
        <v>454.03296283613685</v>
      </c>
      <c r="AD196">
        <f t="shared" si="138"/>
        <v>99.999999999999972</v>
      </c>
      <c r="AF196" s="9">
        <f t="shared" si="193"/>
        <v>6186052472698.709</v>
      </c>
      <c r="AG196">
        <f t="shared" si="139"/>
        <v>23.877365995687402</v>
      </c>
      <c r="AH196">
        <f t="shared" si="140"/>
        <v>0</v>
      </c>
      <c r="AI196">
        <v>128</v>
      </c>
      <c r="AJ196">
        <f t="shared" si="141"/>
        <v>5.1740327120740712E-2</v>
      </c>
      <c r="AK196">
        <v>0</v>
      </c>
      <c r="AL196" s="15">
        <f t="shared" si="180"/>
        <v>0</v>
      </c>
      <c r="AM196" s="13">
        <f t="shared" si="142"/>
        <v>5062806625627.3662</v>
      </c>
      <c r="AN196" s="15">
        <f>SUM($AL$48:AL196)</f>
        <v>1123245847071.3408</v>
      </c>
      <c r="AO196" s="4">
        <f t="shared" si="181"/>
        <v>6186052472698.707</v>
      </c>
      <c r="AP196">
        <f t="shared" si="182"/>
        <v>23.88872929430708</v>
      </c>
      <c r="AQ196" s="15">
        <f t="shared" si="183"/>
        <v>23.82628208133826</v>
      </c>
      <c r="AR196">
        <f t="shared" si="143"/>
        <v>0.99738591315597092</v>
      </c>
      <c r="AT196">
        <f t="shared" si="194"/>
        <v>1341325158124.3816</v>
      </c>
      <c r="AU196" s="4"/>
      <c r="AV196">
        <f t="shared" si="184"/>
        <v>4153354259398.292</v>
      </c>
      <c r="AW196" s="5">
        <f t="shared" si="144"/>
        <v>16.031412633351959</v>
      </c>
      <c r="AX196">
        <f t="shared" si="145"/>
        <v>4848242721.4692383</v>
      </c>
      <c r="AY196" s="4">
        <f t="shared" si="146"/>
        <v>1.8713592619421477E-2</v>
      </c>
      <c r="AZ196" s="4">
        <f t="shared" si="185"/>
        <v>4.0550846517493841E-5</v>
      </c>
      <c r="BA196" s="5">
        <v>0</v>
      </c>
      <c r="BB196" s="4">
        <f t="shared" si="186"/>
        <v>0</v>
      </c>
      <c r="BC196" s="4">
        <f t="shared" si="147"/>
        <v>4848242721.4692383</v>
      </c>
      <c r="BD196" s="4">
        <f t="shared" si="148"/>
        <v>26372077.466651645</v>
      </c>
      <c r="BE196" s="4">
        <f t="shared" si="149"/>
        <v>26372077.466651645</v>
      </c>
      <c r="BF196" s="4">
        <f t="shared" si="150"/>
        <v>0</v>
      </c>
      <c r="BG196" s="4">
        <f>SUM($BB$48:BB196)</f>
        <v>12884463590.918751</v>
      </c>
      <c r="BH196" s="14">
        <f>SUM($BC$48:BC196)</f>
        <v>4140469795807.373</v>
      </c>
      <c r="BI196" s="4">
        <f t="shared" si="151"/>
        <v>4153354259398.292</v>
      </c>
      <c r="BJ196" s="4">
        <f t="shared" si="152"/>
        <v>22592222907.954155</v>
      </c>
      <c r="BK196" s="4">
        <f t="shared" si="153"/>
        <v>70085202.300471887</v>
      </c>
      <c r="BL196" s="4">
        <f t="shared" si="154"/>
        <v>22522137705.653683</v>
      </c>
      <c r="BM196" s="27">
        <f t="shared" si="187"/>
        <v>19.536705510856951</v>
      </c>
      <c r="BN196">
        <f t="shared" si="188"/>
        <v>0.27330514044132032</v>
      </c>
      <c r="BO196">
        <f t="shared" si="155"/>
        <v>1.3989315664784884E-2</v>
      </c>
      <c r="BQ196" s="5">
        <f t="shared" si="156"/>
        <v>-562.38870961512032</v>
      </c>
      <c r="BR196" s="5">
        <f t="shared" si="157"/>
        <v>-9867.62824527472</v>
      </c>
      <c r="BS196" s="5">
        <f t="shared" si="189"/>
        <v>-2252.0076888530916</v>
      </c>
      <c r="BU196" s="27">
        <f t="shared" si="158"/>
        <v>0.8178210431440881</v>
      </c>
      <c r="BV196" s="27">
        <f t="shared" si="159"/>
        <v>1.1470742246243459E-2</v>
      </c>
      <c r="BW196" s="27">
        <f t="shared" si="190"/>
        <v>0.81782104314408799</v>
      </c>
      <c r="BX196" s="27">
        <f t="shared" si="191"/>
        <v>1.147074224624346E-2</v>
      </c>
      <c r="BY196" s="27">
        <f t="shared" si="160"/>
        <v>1.3989315664784884E-2</v>
      </c>
      <c r="BZ196" s="27">
        <f t="shared" si="161"/>
        <v>0.99738591315597092</v>
      </c>
    </row>
    <row r="197" spans="6:78">
      <c r="F197">
        <f t="shared" si="192"/>
        <v>37250000</v>
      </c>
      <c r="G197">
        <f t="shared" si="162"/>
        <v>1.0000000000000002</v>
      </c>
      <c r="H197">
        <f t="shared" si="163"/>
        <v>0</v>
      </c>
      <c r="I197">
        <f t="shared" si="164"/>
        <v>4.7143143996902228E+19</v>
      </c>
      <c r="J197">
        <f t="shared" si="165"/>
        <v>2.1193285600309779E+20</v>
      </c>
      <c r="K197">
        <f t="shared" si="166"/>
        <v>2.59076E+20</v>
      </c>
      <c r="L197">
        <f t="shared" si="167"/>
        <v>6043992820115670</v>
      </c>
      <c r="M197">
        <f t="shared" si="168"/>
        <v>112999.9999999998</v>
      </c>
      <c r="N197">
        <f t="shared" si="169"/>
        <v>112.9999999999998</v>
      </c>
      <c r="O197">
        <f t="shared" si="170"/>
        <v>149700.0000000002</v>
      </c>
      <c r="P197">
        <f t="shared" si="171"/>
        <v>149.70000000000022</v>
      </c>
      <c r="Q197">
        <f t="shared" si="172"/>
        <v>0.14034375000000018</v>
      </c>
      <c r="R197">
        <f t="shared" si="173"/>
        <v>2004.491</v>
      </c>
      <c r="S197">
        <f t="shared" si="174"/>
        <v>2.6632151440191052</v>
      </c>
      <c r="T197">
        <f t="shared" si="175"/>
        <v>460.48463537865575</v>
      </c>
      <c r="V197">
        <f t="shared" si="176"/>
        <v>112568506329668.94</v>
      </c>
      <c r="W197">
        <f t="shared" ref="W197:W260" si="195">V197-V196</f>
        <v>0</v>
      </c>
      <c r="X197">
        <f t="shared" si="177"/>
        <v>5060537550066.0654</v>
      </c>
      <c r="Y197">
        <f t="shared" ref="Y197:Y260" si="196">X196-X197</f>
        <v>0</v>
      </c>
      <c r="Z197">
        <f t="shared" ref="Z197:Z260" si="197">V197+X197</f>
        <v>117629043879735</v>
      </c>
      <c r="AA197">
        <f t="shared" si="178"/>
        <v>2387.8022716742398</v>
      </c>
      <c r="AB197">
        <f t="shared" si="179"/>
        <v>23.878022716742404</v>
      </c>
      <c r="AC197">
        <f t="shared" ref="AC197:AC260" si="198">((X197+V197)/$B$21)*10^9</f>
        <v>454.03296283613685</v>
      </c>
      <c r="AD197">
        <f t="shared" ref="AD197:AD260" si="199">AA197/AB197</f>
        <v>99.999999999999972</v>
      </c>
      <c r="AF197" s="9">
        <f t="shared" si="193"/>
        <v>6186052472698.709</v>
      </c>
      <c r="AG197">
        <f t="shared" ref="AG197:AG260" si="200">(AF197/$B$21)*10^9</f>
        <v>23.877365995687402</v>
      </c>
      <c r="AH197">
        <f t="shared" ref="AH197:AH260" si="201">AF197-AF196</f>
        <v>0</v>
      </c>
      <c r="AI197">
        <v>129</v>
      </c>
      <c r="AJ197">
        <f t="shared" ref="AJ197:AJ260" si="202">AG197/(T197+1)</f>
        <v>5.1740327120740712E-2</v>
      </c>
      <c r="AK197">
        <v>0</v>
      </c>
      <c r="AL197" s="15">
        <f t="shared" si="180"/>
        <v>0</v>
      </c>
      <c r="AM197" s="13">
        <f t="shared" ref="AM197:AM260" si="203">AM196-AL197</f>
        <v>5062806625627.3662</v>
      </c>
      <c r="AN197" s="15">
        <f>SUM($AL$48:AL197)</f>
        <v>1123245847071.3408</v>
      </c>
      <c r="AO197" s="4">
        <f t="shared" si="181"/>
        <v>6186052472698.707</v>
      </c>
      <c r="AP197">
        <f t="shared" si="182"/>
        <v>23.88872929430708</v>
      </c>
      <c r="AQ197" s="15">
        <f t="shared" si="183"/>
        <v>23.82628208133826</v>
      </c>
      <c r="AR197">
        <f t="shared" ref="AR197:AR260" si="204">AQ197/AP197</f>
        <v>0.99738591315597092</v>
      </c>
      <c r="AT197">
        <f t="shared" si="194"/>
        <v>1315461589742.7869</v>
      </c>
      <c r="AU197" s="4"/>
      <c r="AV197">
        <f t="shared" si="184"/>
        <v>4158109017809.5649</v>
      </c>
      <c r="AW197" s="5">
        <f t="shared" ref="AW197:AW260" si="205">(AV197/$B$21)*10^9</f>
        <v>16.049765388571558</v>
      </c>
      <c r="AX197">
        <f t="shared" ref="AX197:AX260" si="206">AV197-AV196</f>
        <v>4754758411.2729492</v>
      </c>
      <c r="AY197" s="4">
        <f t="shared" ref="AY197:AY260" si="207">(AX197/$B$21)*10^9</f>
        <v>1.8352755219599459E-2</v>
      </c>
      <c r="AZ197" s="4">
        <f t="shared" si="185"/>
        <v>3.9768940962770561E-5</v>
      </c>
      <c r="BA197" s="5">
        <v>0</v>
      </c>
      <c r="BB197" s="4">
        <f t="shared" si="186"/>
        <v>0</v>
      </c>
      <c r="BC197" s="4">
        <f t="shared" ref="BC197:BC260" si="208">AX197-BB197</f>
        <v>4754758411.2729492</v>
      </c>
      <c r="BD197" s="4">
        <f t="shared" ref="BD197:BD260" si="209">AX197/$B$20</f>
        <v>25863568.38159785</v>
      </c>
      <c r="BE197" s="4">
        <f t="shared" ref="BE197:BE260" si="210">BC197/$B$20</f>
        <v>25863568.38159785</v>
      </c>
      <c r="BF197" s="4">
        <f t="shared" ref="BF197:BF260" si="211">BB197/$B$20</f>
        <v>0</v>
      </c>
      <c r="BG197" s="4">
        <f>SUM($BB$48:BB197)</f>
        <v>12884463590.918751</v>
      </c>
      <c r="BH197" s="14">
        <f>SUM($BC$48:BC197)</f>
        <v>4145224554218.646</v>
      </c>
      <c r="BI197" s="4">
        <f t="shared" ref="BI197:BI260" si="212">BG197+BH197</f>
        <v>4158109017809.5649</v>
      </c>
      <c r="BJ197" s="4">
        <f t="shared" ref="BJ197:BJ260" si="213">AV197/$B$20</f>
        <v>22618086476.335754</v>
      </c>
      <c r="BK197" s="4">
        <f t="shared" ref="BK197:BK260" si="214">BG197/$B$20</f>
        <v>70085202.300471887</v>
      </c>
      <c r="BL197" s="4">
        <f t="shared" ref="BL197:BL260" si="215">BH197/$B$20</f>
        <v>22548001274.035282</v>
      </c>
      <c r="BM197" s="27">
        <f t="shared" si="187"/>
        <v>19.559140722182576</v>
      </c>
      <c r="BN197">
        <f t="shared" si="188"/>
        <v>0.27330514044132032</v>
      </c>
      <c r="BO197">
        <f t="shared" ref="BO197:BO260" si="216">BN197/BM197</f>
        <v>1.3973269292518419E-2</v>
      </c>
      <c r="BQ197" s="5">
        <f t="shared" ref="BQ197:BQ260" si="217">(((BM197/AP197)/$B$28)-1)*10^4</f>
        <v>-551.55091490140978</v>
      </c>
      <c r="BR197" s="5">
        <f t="shared" ref="BR197:BR260" si="218">(((BN197/AQ197)/$B$28)-1)*10^4</f>
        <v>-9867.62824527472</v>
      </c>
      <c r="BS197" s="5">
        <f t="shared" si="189"/>
        <v>-2243.1377901372416</v>
      </c>
      <c r="BU197" s="27">
        <f t="shared" ref="BU197:BU260" si="219">BM197/AP197</f>
        <v>0.81876019779937448</v>
      </c>
      <c r="BV197" s="27">
        <f t="shared" ref="BV197:BV260" si="220">BN197/AQ197</f>
        <v>1.1470742246243459E-2</v>
      </c>
      <c r="BW197" s="27">
        <f t="shared" si="190"/>
        <v>0.81876019779937448</v>
      </c>
      <c r="BX197" s="27">
        <f t="shared" si="191"/>
        <v>1.147074224624346E-2</v>
      </c>
      <c r="BY197" s="27">
        <f t="shared" ref="BY197:BY260" si="221">BN197/BM197</f>
        <v>1.3973269292518419E-2</v>
      </c>
      <c r="BZ197" s="27">
        <f t="shared" ref="BZ197:BZ260" si="222">AQ197/AP197</f>
        <v>0.99738591315597092</v>
      </c>
    </row>
    <row r="198" spans="6:78">
      <c r="F198">
        <f t="shared" si="192"/>
        <v>37500000</v>
      </c>
      <c r="G198">
        <f t="shared" ref="G198:G261" si="223">G197</f>
        <v>1.0000000000000002</v>
      </c>
      <c r="H198">
        <f t="shared" ref="H198:H261" si="224">H197</f>
        <v>0</v>
      </c>
      <c r="I198">
        <f t="shared" ref="I198:I261" si="225">I197</f>
        <v>4.7143143996902228E+19</v>
      </c>
      <c r="J198">
        <f t="shared" ref="J198:J261" si="226">J197</f>
        <v>2.1193285600309779E+20</v>
      </c>
      <c r="K198">
        <f t="shared" ref="K198:K261" si="227">K197</f>
        <v>2.59076E+20</v>
      </c>
      <c r="L198">
        <f t="shared" ref="L198:L261" si="228">L197</f>
        <v>6043992820115670</v>
      </c>
      <c r="M198">
        <f t="shared" ref="M198:M261" si="229">M197</f>
        <v>112999.9999999998</v>
      </c>
      <c r="N198">
        <f t="shared" ref="N198:N261" si="230">N197</f>
        <v>112.9999999999998</v>
      </c>
      <c r="O198">
        <f t="shared" ref="O198:O261" si="231">O197</f>
        <v>149700.0000000002</v>
      </c>
      <c r="P198">
        <f t="shared" ref="P198:P261" si="232">P197</f>
        <v>149.70000000000022</v>
      </c>
      <c r="Q198">
        <f t="shared" ref="Q198:Q261" si="233">Q197</f>
        <v>0.14034375000000018</v>
      </c>
      <c r="R198">
        <f t="shared" ref="R198:R261" si="234">R197</f>
        <v>2004.491</v>
      </c>
      <c r="S198">
        <f t="shared" ref="S198:S261" si="235">S197</f>
        <v>2.6632151440191052</v>
      </c>
      <c r="T198">
        <f t="shared" ref="T198:T261" si="236">T197</f>
        <v>460.48463537865575</v>
      </c>
      <c r="V198">
        <f t="shared" ref="V198:V261" si="237">V197</f>
        <v>112568506329668.94</v>
      </c>
      <c r="W198">
        <f t="shared" si="195"/>
        <v>0</v>
      </c>
      <c r="X198">
        <f t="shared" ref="X198:X261" si="238">X197</f>
        <v>5060537550066.0654</v>
      </c>
      <c r="Y198">
        <f t="shared" si="196"/>
        <v>0</v>
      </c>
      <c r="Z198">
        <f t="shared" si="197"/>
        <v>117629043879735</v>
      </c>
      <c r="AA198">
        <f t="shared" si="178"/>
        <v>2387.8022716742398</v>
      </c>
      <c r="AB198">
        <f t="shared" si="179"/>
        <v>23.878022716742404</v>
      </c>
      <c r="AC198">
        <f t="shared" si="198"/>
        <v>454.03296283613685</v>
      </c>
      <c r="AD198">
        <f t="shared" si="199"/>
        <v>99.999999999999972</v>
      </c>
      <c r="AF198" s="9">
        <f t="shared" si="193"/>
        <v>6186052472698.709</v>
      </c>
      <c r="AG198">
        <f t="shared" si="200"/>
        <v>23.877365995687402</v>
      </c>
      <c r="AH198">
        <f t="shared" si="201"/>
        <v>0</v>
      </c>
      <c r="AI198">
        <v>130</v>
      </c>
      <c r="AJ198">
        <f t="shared" si="202"/>
        <v>5.1740327120740712E-2</v>
      </c>
      <c r="AK198">
        <v>0</v>
      </c>
      <c r="AL198" s="15">
        <f t="shared" si="180"/>
        <v>0</v>
      </c>
      <c r="AM198" s="13">
        <f t="shared" si="203"/>
        <v>5062806625627.3662</v>
      </c>
      <c r="AN198" s="15">
        <f>SUM($AL$48:AL198)</f>
        <v>1123245847071.3408</v>
      </c>
      <c r="AO198" s="4">
        <f t="shared" si="181"/>
        <v>6186052472698.707</v>
      </c>
      <c r="AP198">
        <f t="shared" si="182"/>
        <v>23.88872929430708</v>
      </c>
      <c r="AQ198" s="15">
        <f t="shared" si="183"/>
        <v>23.82628208133826</v>
      </c>
      <c r="AR198">
        <f t="shared" si="204"/>
        <v>0.99738591315597092</v>
      </c>
      <c r="AT198">
        <f t="shared" si="194"/>
        <v>1290096725322.2546</v>
      </c>
      <c r="AU198" s="4"/>
      <c r="AV198">
        <f t="shared" si="184"/>
        <v>4162772094484.6357</v>
      </c>
      <c r="AW198" s="5">
        <f t="shared" si="205"/>
        <v>16.067764264094844</v>
      </c>
      <c r="AX198">
        <f t="shared" si="206"/>
        <v>4663076675.0708008</v>
      </c>
      <c r="AY198" s="4">
        <f t="shared" si="207"/>
        <v>1.7998875523285836E-2</v>
      </c>
      <c r="AZ198" s="4">
        <f t="shared" si="185"/>
        <v>3.9002112190620303E-5</v>
      </c>
      <c r="BA198" s="5">
        <v>0</v>
      </c>
      <c r="BB198" s="4">
        <f t="shared" si="186"/>
        <v>0</v>
      </c>
      <c r="BC198" s="4">
        <f t="shared" si="208"/>
        <v>4663076675.0708008</v>
      </c>
      <c r="BD198" s="4">
        <f t="shared" si="209"/>
        <v>25364864.420533076</v>
      </c>
      <c r="BE198" s="4">
        <f t="shared" si="210"/>
        <v>25364864.420533076</v>
      </c>
      <c r="BF198" s="4">
        <f t="shared" si="211"/>
        <v>0</v>
      </c>
      <c r="BG198" s="4">
        <f>SUM($BB$48:BB198)</f>
        <v>12884463590.918751</v>
      </c>
      <c r="BH198" s="14">
        <f>SUM($BC$48:BC198)</f>
        <v>4149887630893.7168</v>
      </c>
      <c r="BI198" s="4">
        <f t="shared" si="212"/>
        <v>4162772094484.6357</v>
      </c>
      <c r="BJ198" s="4">
        <f t="shared" si="213"/>
        <v>22643451340.756287</v>
      </c>
      <c r="BK198" s="4">
        <f t="shared" si="214"/>
        <v>70085202.300471887</v>
      </c>
      <c r="BL198" s="4">
        <f t="shared" si="215"/>
        <v>22573366138.455814</v>
      </c>
      <c r="BM198" s="27">
        <f t="shared" si="187"/>
        <v>19.581143335477243</v>
      </c>
      <c r="BN198">
        <f t="shared" si="188"/>
        <v>0.27330514044132032</v>
      </c>
      <c r="BO198">
        <f t="shared" si="216"/>
        <v>1.3957568041808073E-2</v>
      </c>
      <c r="BQ198" s="5">
        <f t="shared" si="217"/>
        <v>-540.92209564975292</v>
      </c>
      <c r="BR198" s="5">
        <f t="shared" si="218"/>
        <v>-9867.62824527472</v>
      </c>
      <c r="BS198" s="5">
        <f t="shared" si="189"/>
        <v>-2234.4389217122853</v>
      </c>
      <c r="BU198" s="27">
        <f t="shared" si="219"/>
        <v>0.8196812435788966</v>
      </c>
      <c r="BV198" s="27">
        <f t="shared" si="220"/>
        <v>1.1470742246243459E-2</v>
      </c>
      <c r="BW198" s="27">
        <f t="shared" si="190"/>
        <v>0.8196812435788966</v>
      </c>
      <c r="BX198" s="27">
        <f t="shared" si="191"/>
        <v>1.147074224624346E-2</v>
      </c>
      <c r="BY198" s="27">
        <f t="shared" si="221"/>
        <v>1.3957568041808073E-2</v>
      </c>
      <c r="BZ198" s="27">
        <f t="shared" si="222"/>
        <v>0.99738591315597092</v>
      </c>
    </row>
    <row r="199" spans="6:78">
      <c r="F199">
        <f t="shared" si="192"/>
        <v>37750000</v>
      </c>
      <c r="G199">
        <f t="shared" si="223"/>
        <v>1.0000000000000002</v>
      </c>
      <c r="H199">
        <f t="shared" si="224"/>
        <v>0</v>
      </c>
      <c r="I199">
        <f t="shared" si="225"/>
        <v>4.7143143996902228E+19</v>
      </c>
      <c r="J199">
        <f t="shared" si="226"/>
        <v>2.1193285600309779E+20</v>
      </c>
      <c r="K199">
        <f t="shared" si="227"/>
        <v>2.59076E+20</v>
      </c>
      <c r="L199">
        <f t="shared" si="228"/>
        <v>6043992820115670</v>
      </c>
      <c r="M199">
        <f t="shared" si="229"/>
        <v>112999.9999999998</v>
      </c>
      <c r="N199">
        <f t="shared" si="230"/>
        <v>112.9999999999998</v>
      </c>
      <c r="O199">
        <f t="shared" si="231"/>
        <v>149700.0000000002</v>
      </c>
      <c r="P199">
        <f t="shared" si="232"/>
        <v>149.70000000000022</v>
      </c>
      <c r="Q199">
        <f t="shared" si="233"/>
        <v>0.14034375000000018</v>
      </c>
      <c r="R199">
        <f t="shared" si="234"/>
        <v>2004.491</v>
      </c>
      <c r="S199">
        <f t="shared" si="235"/>
        <v>2.6632151440191052</v>
      </c>
      <c r="T199">
        <f t="shared" si="236"/>
        <v>460.48463537865575</v>
      </c>
      <c r="V199">
        <f t="shared" si="237"/>
        <v>112568506329668.94</v>
      </c>
      <c r="W199">
        <f t="shared" si="195"/>
        <v>0</v>
      </c>
      <c r="X199">
        <f t="shared" si="238"/>
        <v>5060537550066.0654</v>
      </c>
      <c r="Y199">
        <f t="shared" si="196"/>
        <v>0</v>
      </c>
      <c r="Z199">
        <f t="shared" si="197"/>
        <v>117629043879735</v>
      </c>
      <c r="AA199">
        <f t="shared" si="178"/>
        <v>2387.8022716742398</v>
      </c>
      <c r="AB199">
        <f t="shared" si="179"/>
        <v>23.878022716742404</v>
      </c>
      <c r="AC199">
        <f t="shared" si="198"/>
        <v>454.03296283613685</v>
      </c>
      <c r="AD199">
        <f t="shared" si="199"/>
        <v>99.999999999999972</v>
      </c>
      <c r="AF199" s="9">
        <f t="shared" si="193"/>
        <v>6186052472698.709</v>
      </c>
      <c r="AG199">
        <f t="shared" si="200"/>
        <v>23.877365995687402</v>
      </c>
      <c r="AH199">
        <f t="shared" si="201"/>
        <v>0</v>
      </c>
      <c r="AI199">
        <v>131</v>
      </c>
      <c r="AJ199">
        <f t="shared" si="202"/>
        <v>5.1740327120740712E-2</v>
      </c>
      <c r="AK199">
        <v>0</v>
      </c>
      <c r="AL199" s="15">
        <f t="shared" si="180"/>
        <v>0</v>
      </c>
      <c r="AM199" s="13">
        <f t="shared" si="203"/>
        <v>5062806625627.3662</v>
      </c>
      <c r="AN199" s="15">
        <f>SUM($AL$48:AL199)</f>
        <v>1123245847071.3408</v>
      </c>
      <c r="AO199" s="4">
        <f t="shared" si="181"/>
        <v>6186052472698.707</v>
      </c>
      <c r="AP199">
        <f t="shared" si="182"/>
        <v>23.88872929430708</v>
      </c>
      <c r="AQ199" s="15">
        <f t="shared" si="183"/>
        <v>23.82628208133826</v>
      </c>
      <c r="AR199">
        <f t="shared" si="204"/>
        <v>0.99738591315597092</v>
      </c>
      <c r="AT199">
        <f t="shared" si="194"/>
        <v>1265220948802.1892</v>
      </c>
      <c r="AU199" s="4"/>
      <c r="AV199">
        <f t="shared" si="184"/>
        <v>4167345257240.0845</v>
      </c>
      <c r="AW199" s="5">
        <f t="shared" si="205"/>
        <v>16.085416083466182</v>
      </c>
      <c r="AX199">
        <f t="shared" si="206"/>
        <v>4573162755.4487305</v>
      </c>
      <c r="AY199" s="4">
        <f t="shared" si="207"/>
        <v>1.7651819371337869E-2</v>
      </c>
      <c r="AZ199" s="4">
        <f t="shared" si="185"/>
        <v>3.8250069488996657E-5</v>
      </c>
      <c r="BA199" s="5">
        <v>0</v>
      </c>
      <c r="BB199" s="4">
        <f t="shared" si="186"/>
        <v>0</v>
      </c>
      <c r="BC199" s="4">
        <f t="shared" si="208"/>
        <v>4573162755.4487305</v>
      </c>
      <c r="BD199" s="4">
        <f t="shared" si="209"/>
        <v>24875776.520064894</v>
      </c>
      <c r="BE199" s="4">
        <f t="shared" si="210"/>
        <v>24875776.520064894</v>
      </c>
      <c r="BF199" s="4">
        <f t="shared" si="211"/>
        <v>0</v>
      </c>
      <c r="BG199" s="4">
        <f>SUM($BB$48:BB199)</f>
        <v>12884463590.918751</v>
      </c>
      <c r="BH199" s="14">
        <f>SUM($BC$48:BC199)</f>
        <v>4154460793649.1655</v>
      </c>
      <c r="BI199" s="4">
        <f t="shared" si="212"/>
        <v>4167345257240.0845</v>
      </c>
      <c r="BJ199" s="4">
        <f t="shared" si="213"/>
        <v>22668327117.276352</v>
      </c>
      <c r="BK199" s="4">
        <f t="shared" si="214"/>
        <v>70085202.300471887</v>
      </c>
      <c r="BL199" s="4">
        <f t="shared" si="215"/>
        <v>22598241914.97588</v>
      </c>
      <c r="BM199" s="27">
        <f t="shared" si="187"/>
        <v>19.602721692140271</v>
      </c>
      <c r="BN199">
        <f t="shared" si="188"/>
        <v>0.27330514044132032</v>
      </c>
      <c r="BO199">
        <f t="shared" si="216"/>
        <v>1.3942203778310144E-2</v>
      </c>
      <c r="BQ199" s="5">
        <f t="shared" si="217"/>
        <v>-530.49822237399735</v>
      </c>
      <c r="BR199" s="5">
        <f t="shared" si="218"/>
        <v>-9867.62824527472</v>
      </c>
      <c r="BS199" s="5">
        <f t="shared" si="189"/>
        <v>-2225.907785754725</v>
      </c>
      <c r="BU199" s="27">
        <f t="shared" si="219"/>
        <v>0.8205845296598423</v>
      </c>
      <c r="BV199" s="27">
        <f t="shared" si="220"/>
        <v>1.1470742246243459E-2</v>
      </c>
      <c r="BW199" s="27">
        <f t="shared" si="190"/>
        <v>0.8205845296598423</v>
      </c>
      <c r="BX199" s="27">
        <f t="shared" si="191"/>
        <v>1.147074224624346E-2</v>
      </c>
      <c r="BY199" s="27">
        <f t="shared" si="221"/>
        <v>1.3942203778310144E-2</v>
      </c>
      <c r="BZ199" s="27">
        <f t="shared" si="222"/>
        <v>0.99738591315597092</v>
      </c>
    </row>
    <row r="200" spans="6:78">
      <c r="F200">
        <f t="shared" si="192"/>
        <v>38000000</v>
      </c>
      <c r="G200">
        <f t="shared" si="223"/>
        <v>1.0000000000000002</v>
      </c>
      <c r="H200">
        <f t="shared" si="224"/>
        <v>0</v>
      </c>
      <c r="I200">
        <f t="shared" si="225"/>
        <v>4.7143143996902228E+19</v>
      </c>
      <c r="J200">
        <f t="shared" si="226"/>
        <v>2.1193285600309779E+20</v>
      </c>
      <c r="K200">
        <f t="shared" si="227"/>
        <v>2.59076E+20</v>
      </c>
      <c r="L200">
        <f t="shared" si="228"/>
        <v>6043992820115670</v>
      </c>
      <c r="M200">
        <f t="shared" si="229"/>
        <v>112999.9999999998</v>
      </c>
      <c r="N200">
        <f t="shared" si="230"/>
        <v>112.9999999999998</v>
      </c>
      <c r="O200">
        <f t="shared" si="231"/>
        <v>149700.0000000002</v>
      </c>
      <c r="P200">
        <f t="shared" si="232"/>
        <v>149.70000000000022</v>
      </c>
      <c r="Q200">
        <f t="shared" si="233"/>
        <v>0.14034375000000018</v>
      </c>
      <c r="R200">
        <f t="shared" si="234"/>
        <v>2004.491</v>
      </c>
      <c r="S200">
        <f t="shared" si="235"/>
        <v>2.6632151440191052</v>
      </c>
      <c r="T200">
        <f t="shared" si="236"/>
        <v>460.48463537865575</v>
      </c>
      <c r="V200">
        <f t="shared" si="237"/>
        <v>112568506329668.94</v>
      </c>
      <c r="W200">
        <f t="shared" si="195"/>
        <v>0</v>
      </c>
      <c r="X200">
        <f t="shared" si="238"/>
        <v>5060537550066.0654</v>
      </c>
      <c r="Y200">
        <f t="shared" si="196"/>
        <v>0</v>
      </c>
      <c r="Z200">
        <f t="shared" si="197"/>
        <v>117629043879735</v>
      </c>
      <c r="AA200">
        <f t="shared" si="178"/>
        <v>2387.8022716742398</v>
      </c>
      <c r="AB200">
        <f t="shared" si="179"/>
        <v>23.878022716742404</v>
      </c>
      <c r="AC200">
        <f t="shared" si="198"/>
        <v>454.03296283613685</v>
      </c>
      <c r="AD200">
        <f t="shared" si="199"/>
        <v>99.999999999999972</v>
      </c>
      <c r="AF200" s="9">
        <f t="shared" si="193"/>
        <v>6186052472698.709</v>
      </c>
      <c r="AG200">
        <f t="shared" si="200"/>
        <v>23.877365995687402</v>
      </c>
      <c r="AH200">
        <f t="shared" si="201"/>
        <v>0</v>
      </c>
      <c r="AI200">
        <v>132</v>
      </c>
      <c r="AJ200">
        <f t="shared" si="202"/>
        <v>5.1740327120740712E-2</v>
      </c>
      <c r="AK200">
        <v>0</v>
      </c>
      <c r="AL200" s="15">
        <f t="shared" si="180"/>
        <v>0</v>
      </c>
      <c r="AM200" s="13">
        <f t="shared" si="203"/>
        <v>5062806625627.3662</v>
      </c>
      <c r="AN200" s="15">
        <f>SUM($AL$48:AL200)</f>
        <v>1123245847071.3408</v>
      </c>
      <c r="AO200" s="4">
        <f t="shared" si="181"/>
        <v>6186052472698.707</v>
      </c>
      <c r="AP200">
        <f t="shared" si="182"/>
        <v>23.88872929430708</v>
      </c>
      <c r="AQ200" s="15">
        <f t="shared" si="183"/>
        <v>23.82628208133826</v>
      </c>
      <c r="AR200">
        <f t="shared" si="204"/>
        <v>0.99738591315597092</v>
      </c>
      <c r="AT200">
        <f t="shared" si="194"/>
        <v>1240824829539.8552</v>
      </c>
      <c r="AU200" s="4"/>
      <c r="AV200">
        <f t="shared" si="184"/>
        <v>4171830239805.2715</v>
      </c>
      <c r="AW200" s="5">
        <f t="shared" si="205"/>
        <v>16.102727538657657</v>
      </c>
      <c r="AX200">
        <f t="shared" si="206"/>
        <v>4484982565.1870117</v>
      </c>
      <c r="AY200" s="4">
        <f t="shared" si="207"/>
        <v>1.7311455191476678E-2</v>
      </c>
      <c r="AZ200" s="4">
        <f t="shared" si="185"/>
        <v>3.7512527751378646E-5</v>
      </c>
      <c r="BA200" s="5">
        <v>0</v>
      </c>
      <c r="BB200" s="4">
        <f t="shared" si="186"/>
        <v>0</v>
      </c>
      <c r="BC200" s="4">
        <f t="shared" si="208"/>
        <v>4484982565.1870117</v>
      </c>
      <c r="BD200" s="4">
        <f t="shared" si="209"/>
        <v>24396119.262331437</v>
      </c>
      <c r="BE200" s="4">
        <f t="shared" si="210"/>
        <v>24396119.262331437</v>
      </c>
      <c r="BF200" s="4">
        <f t="shared" si="211"/>
        <v>0</v>
      </c>
      <c r="BG200" s="4">
        <f>SUM($BB$48:BB200)</f>
        <v>12884463590.918751</v>
      </c>
      <c r="BH200" s="14">
        <f>SUM($BC$48:BC200)</f>
        <v>4158945776214.3525</v>
      </c>
      <c r="BI200" s="4">
        <f t="shared" si="212"/>
        <v>4171830239805.2715</v>
      </c>
      <c r="BJ200" s="4">
        <f t="shared" si="213"/>
        <v>22692723236.538681</v>
      </c>
      <c r="BK200" s="4">
        <f t="shared" si="214"/>
        <v>70085202.300471887</v>
      </c>
      <c r="BL200" s="4">
        <f t="shared" si="215"/>
        <v>22622638034.238209</v>
      </c>
      <c r="BM200" s="27">
        <f t="shared" si="187"/>
        <v>19.62388397273126</v>
      </c>
      <c r="BN200">
        <f t="shared" si="188"/>
        <v>0.27330514044132032</v>
      </c>
      <c r="BO200">
        <f t="shared" si="216"/>
        <v>1.3927168588088712E-2</v>
      </c>
      <c r="BQ200" s="5">
        <f t="shared" si="217"/>
        <v>-520.27534328494937</v>
      </c>
      <c r="BR200" s="5">
        <f t="shared" si="218"/>
        <v>-9867.62824527472</v>
      </c>
      <c r="BS200" s="5">
        <f t="shared" si="189"/>
        <v>-2217.5411480300322</v>
      </c>
      <c r="BU200" s="27">
        <f t="shared" si="219"/>
        <v>0.82147039848652925</v>
      </c>
      <c r="BV200" s="27">
        <f t="shared" si="220"/>
        <v>1.1470742246243459E-2</v>
      </c>
      <c r="BW200" s="27">
        <f t="shared" si="190"/>
        <v>0.82147039848652914</v>
      </c>
      <c r="BX200" s="27">
        <f t="shared" si="191"/>
        <v>1.147074224624346E-2</v>
      </c>
      <c r="BY200" s="27">
        <f t="shared" si="221"/>
        <v>1.3927168588088712E-2</v>
      </c>
      <c r="BZ200" s="27">
        <f t="shared" si="222"/>
        <v>0.99738591315597092</v>
      </c>
    </row>
    <row r="201" spans="6:78">
      <c r="F201">
        <f t="shared" si="192"/>
        <v>38250000</v>
      </c>
      <c r="G201">
        <f t="shared" si="223"/>
        <v>1.0000000000000002</v>
      </c>
      <c r="H201">
        <f t="shared" si="224"/>
        <v>0</v>
      </c>
      <c r="I201">
        <f t="shared" si="225"/>
        <v>4.7143143996902228E+19</v>
      </c>
      <c r="J201">
        <f t="shared" si="226"/>
        <v>2.1193285600309779E+20</v>
      </c>
      <c r="K201">
        <f t="shared" si="227"/>
        <v>2.59076E+20</v>
      </c>
      <c r="L201">
        <f t="shared" si="228"/>
        <v>6043992820115670</v>
      </c>
      <c r="M201">
        <f t="shared" si="229"/>
        <v>112999.9999999998</v>
      </c>
      <c r="N201">
        <f t="shared" si="230"/>
        <v>112.9999999999998</v>
      </c>
      <c r="O201">
        <f t="shared" si="231"/>
        <v>149700.0000000002</v>
      </c>
      <c r="P201">
        <f t="shared" si="232"/>
        <v>149.70000000000022</v>
      </c>
      <c r="Q201">
        <f t="shared" si="233"/>
        <v>0.14034375000000018</v>
      </c>
      <c r="R201">
        <f t="shared" si="234"/>
        <v>2004.491</v>
      </c>
      <c r="S201">
        <f t="shared" si="235"/>
        <v>2.6632151440191052</v>
      </c>
      <c r="T201">
        <f t="shared" si="236"/>
        <v>460.48463537865575</v>
      </c>
      <c r="V201">
        <f t="shared" si="237"/>
        <v>112568506329668.94</v>
      </c>
      <c r="W201">
        <f t="shared" si="195"/>
        <v>0</v>
      </c>
      <c r="X201">
        <f t="shared" si="238"/>
        <v>5060537550066.0654</v>
      </c>
      <c r="Y201">
        <f t="shared" si="196"/>
        <v>0</v>
      </c>
      <c r="Z201">
        <f t="shared" si="197"/>
        <v>117629043879735</v>
      </c>
      <c r="AA201">
        <f t="shared" si="178"/>
        <v>2387.8022716742398</v>
      </c>
      <c r="AB201">
        <f t="shared" si="179"/>
        <v>23.878022716742404</v>
      </c>
      <c r="AC201">
        <f t="shared" si="198"/>
        <v>454.03296283613685</v>
      </c>
      <c r="AD201">
        <f t="shared" si="199"/>
        <v>99.999999999999972</v>
      </c>
      <c r="AF201" s="9">
        <f t="shared" si="193"/>
        <v>6186052472698.709</v>
      </c>
      <c r="AG201">
        <f t="shared" si="200"/>
        <v>23.877365995687402</v>
      </c>
      <c r="AH201">
        <f t="shared" si="201"/>
        <v>0</v>
      </c>
      <c r="AI201">
        <v>133</v>
      </c>
      <c r="AJ201">
        <f t="shared" si="202"/>
        <v>5.1740327120740712E-2</v>
      </c>
      <c r="AK201">
        <v>0</v>
      </c>
      <c r="AL201" s="15">
        <f t="shared" si="180"/>
        <v>0</v>
      </c>
      <c r="AM201" s="13">
        <f t="shared" si="203"/>
        <v>5062806625627.3662</v>
      </c>
      <c r="AN201" s="15">
        <f>SUM($AL$48:AL201)</f>
        <v>1123245847071.3408</v>
      </c>
      <c r="AO201" s="4">
        <f t="shared" si="181"/>
        <v>6186052472698.707</v>
      </c>
      <c r="AP201">
        <f t="shared" si="182"/>
        <v>23.88872929430708</v>
      </c>
      <c r="AQ201" s="15">
        <f t="shared" si="183"/>
        <v>23.82628208133826</v>
      </c>
      <c r="AR201">
        <f t="shared" si="204"/>
        <v>0.99738591315597092</v>
      </c>
      <c r="AT201">
        <f t="shared" si="194"/>
        <v>1216899118735.1313</v>
      </c>
      <c r="AU201" s="4"/>
      <c r="AV201">
        <f t="shared" si="184"/>
        <v>4176228742479.6118</v>
      </c>
      <c r="AW201" s="5">
        <f t="shared" si="205"/>
        <v>16.119705192606077</v>
      </c>
      <c r="AX201">
        <f t="shared" si="206"/>
        <v>4398502674.340332</v>
      </c>
      <c r="AY201" s="4">
        <f t="shared" si="207"/>
        <v>1.6977653948417961E-2</v>
      </c>
      <c r="AZ201" s="4">
        <f t="shared" si="185"/>
        <v>3.678920736870799E-5</v>
      </c>
      <c r="BA201" s="5">
        <v>0</v>
      </c>
      <c r="BB201" s="4">
        <f t="shared" si="186"/>
        <v>0</v>
      </c>
      <c r="BC201" s="4">
        <f t="shared" si="208"/>
        <v>4398502674.340332</v>
      </c>
      <c r="BD201" s="4">
        <f t="shared" si="209"/>
        <v>23925710.804723304</v>
      </c>
      <c r="BE201" s="4">
        <f t="shared" si="210"/>
        <v>23925710.804723304</v>
      </c>
      <c r="BF201" s="4">
        <f t="shared" si="211"/>
        <v>0</v>
      </c>
      <c r="BG201" s="4">
        <f>SUM($BB$48:BB201)</f>
        <v>12884463590.918751</v>
      </c>
      <c r="BH201" s="14">
        <f>SUM($BC$48:BC201)</f>
        <v>4163344278888.6929</v>
      </c>
      <c r="BI201" s="4">
        <f t="shared" si="212"/>
        <v>4176228742479.6118</v>
      </c>
      <c r="BJ201" s="4">
        <f t="shared" si="213"/>
        <v>22716648947.343407</v>
      </c>
      <c r="BK201" s="4">
        <f t="shared" si="214"/>
        <v>70085202.300471887</v>
      </c>
      <c r="BL201" s="4">
        <f t="shared" si="215"/>
        <v>22646563745.042934</v>
      </c>
      <c r="BM201" s="27">
        <f t="shared" si="187"/>
        <v>19.64463820007143</v>
      </c>
      <c r="BN201">
        <f t="shared" si="188"/>
        <v>0.27330514044132032</v>
      </c>
      <c r="BO201">
        <f t="shared" si="216"/>
        <v>1.3912454770499492E-2</v>
      </c>
      <c r="BQ201" s="5">
        <f t="shared" si="217"/>
        <v>-510.24958279222153</v>
      </c>
      <c r="BR201" s="5">
        <f t="shared" si="218"/>
        <v>-9867.62824527472</v>
      </c>
      <c r="BS201" s="5">
        <f t="shared" si="189"/>
        <v>-2209.3358366665161</v>
      </c>
      <c r="BU201" s="27">
        <f t="shared" si="219"/>
        <v>0.82233918590022881</v>
      </c>
      <c r="BV201" s="27">
        <f t="shared" si="220"/>
        <v>1.1470742246243459E-2</v>
      </c>
      <c r="BW201" s="27">
        <f t="shared" si="190"/>
        <v>0.82233918590022881</v>
      </c>
      <c r="BX201" s="27">
        <f t="shared" si="191"/>
        <v>1.147074224624346E-2</v>
      </c>
      <c r="BY201" s="27">
        <f t="shared" si="221"/>
        <v>1.3912454770499492E-2</v>
      </c>
      <c r="BZ201" s="27">
        <f t="shared" si="222"/>
        <v>0.99738591315597092</v>
      </c>
    </row>
    <row r="202" spans="6:78">
      <c r="F202">
        <f t="shared" si="192"/>
        <v>38500000</v>
      </c>
      <c r="G202">
        <f t="shared" si="223"/>
        <v>1.0000000000000002</v>
      </c>
      <c r="H202">
        <f t="shared" si="224"/>
        <v>0</v>
      </c>
      <c r="I202">
        <f t="shared" si="225"/>
        <v>4.7143143996902228E+19</v>
      </c>
      <c r="J202">
        <f t="shared" si="226"/>
        <v>2.1193285600309779E+20</v>
      </c>
      <c r="K202">
        <f t="shared" si="227"/>
        <v>2.59076E+20</v>
      </c>
      <c r="L202">
        <f t="shared" si="228"/>
        <v>6043992820115670</v>
      </c>
      <c r="M202">
        <f t="shared" si="229"/>
        <v>112999.9999999998</v>
      </c>
      <c r="N202">
        <f t="shared" si="230"/>
        <v>112.9999999999998</v>
      </c>
      <c r="O202">
        <f t="shared" si="231"/>
        <v>149700.0000000002</v>
      </c>
      <c r="P202">
        <f t="shared" si="232"/>
        <v>149.70000000000022</v>
      </c>
      <c r="Q202">
        <f t="shared" si="233"/>
        <v>0.14034375000000018</v>
      </c>
      <c r="R202">
        <f t="shared" si="234"/>
        <v>2004.491</v>
      </c>
      <c r="S202">
        <f t="shared" si="235"/>
        <v>2.6632151440191052</v>
      </c>
      <c r="T202">
        <f t="shared" si="236"/>
        <v>460.48463537865575</v>
      </c>
      <c r="V202">
        <f t="shared" si="237"/>
        <v>112568506329668.94</v>
      </c>
      <c r="W202">
        <f t="shared" si="195"/>
        <v>0</v>
      </c>
      <c r="X202">
        <f t="shared" si="238"/>
        <v>5060537550066.0654</v>
      </c>
      <c r="Y202">
        <f t="shared" si="196"/>
        <v>0</v>
      </c>
      <c r="Z202">
        <f t="shared" si="197"/>
        <v>117629043879735</v>
      </c>
      <c r="AA202">
        <f t="shared" si="178"/>
        <v>2387.8022716742398</v>
      </c>
      <c r="AB202">
        <f t="shared" si="179"/>
        <v>23.878022716742404</v>
      </c>
      <c r="AC202">
        <f t="shared" si="198"/>
        <v>454.03296283613685</v>
      </c>
      <c r="AD202">
        <f t="shared" si="199"/>
        <v>99.999999999999972</v>
      </c>
      <c r="AF202" s="9">
        <f t="shared" si="193"/>
        <v>6186052472698.709</v>
      </c>
      <c r="AG202">
        <f t="shared" si="200"/>
        <v>23.877365995687402</v>
      </c>
      <c r="AH202">
        <f t="shared" si="201"/>
        <v>0</v>
      </c>
      <c r="AI202">
        <v>134</v>
      </c>
      <c r="AJ202">
        <f t="shared" si="202"/>
        <v>5.1740327120740712E-2</v>
      </c>
      <c r="AK202">
        <v>0</v>
      </c>
      <c r="AL202" s="15">
        <f t="shared" si="180"/>
        <v>0</v>
      </c>
      <c r="AM202" s="13">
        <f t="shared" si="203"/>
        <v>5062806625627.3662</v>
      </c>
      <c r="AN202" s="15">
        <f>SUM($AL$48:AL202)</f>
        <v>1123245847071.3408</v>
      </c>
      <c r="AO202" s="4">
        <f t="shared" si="181"/>
        <v>6186052472698.707</v>
      </c>
      <c r="AP202">
        <f t="shared" si="182"/>
        <v>23.88872929430708</v>
      </c>
      <c r="AQ202" s="15">
        <f t="shared" si="183"/>
        <v>23.82628208133826</v>
      </c>
      <c r="AR202">
        <f t="shared" si="204"/>
        <v>0.99738591315597092</v>
      </c>
      <c r="AT202">
        <f t="shared" si="194"/>
        <v>1193434745924.2026</v>
      </c>
      <c r="AU202" s="4"/>
      <c r="AV202">
        <f t="shared" si="184"/>
        <v>4180542432777.1733</v>
      </c>
      <c r="AW202" s="5">
        <f t="shared" si="205"/>
        <v>16.13635548170102</v>
      </c>
      <c r="AX202">
        <f t="shared" si="206"/>
        <v>4313690297.5615234</v>
      </c>
      <c r="AY202" s="4">
        <f t="shared" si="207"/>
        <v>1.6650289094943274E-2</v>
      </c>
      <c r="AZ202" s="4">
        <f t="shared" si="185"/>
        <v>3.6079834123364554E-5</v>
      </c>
      <c r="BA202" s="5">
        <v>0</v>
      </c>
      <c r="BB202" s="4">
        <f t="shared" si="186"/>
        <v>0</v>
      </c>
      <c r="BC202" s="4">
        <f t="shared" si="208"/>
        <v>4313690297.5615234</v>
      </c>
      <c r="BD202" s="4">
        <f t="shared" si="209"/>
        <v>23464372.810930829</v>
      </c>
      <c r="BE202" s="4">
        <f t="shared" si="210"/>
        <v>23464372.810930829</v>
      </c>
      <c r="BF202" s="4">
        <f t="shared" si="211"/>
        <v>0</v>
      </c>
      <c r="BG202" s="4">
        <f>SUM($BB$48:BB202)</f>
        <v>12884463590.918751</v>
      </c>
      <c r="BH202" s="14">
        <f>SUM($BC$48:BC202)</f>
        <v>4167657969186.2544</v>
      </c>
      <c r="BI202" s="4">
        <f t="shared" si="212"/>
        <v>4180542432777.1733</v>
      </c>
      <c r="BJ202" s="4">
        <f t="shared" si="213"/>
        <v>22740113320.154335</v>
      </c>
      <c r="BK202" s="4">
        <f t="shared" si="214"/>
        <v>70085202.300471887</v>
      </c>
      <c r="BL202" s="4">
        <f t="shared" si="215"/>
        <v>22670028117.853863</v>
      </c>
      <c r="BM202" s="27">
        <f t="shared" si="187"/>
        <v>19.664992242285155</v>
      </c>
      <c r="BN202">
        <f t="shared" si="188"/>
        <v>0.27330514044132032</v>
      </c>
      <c r="BO202">
        <f t="shared" si="216"/>
        <v>1.3898054831348415E-2</v>
      </c>
      <c r="BQ202" s="5">
        <f t="shared" si="217"/>
        <v>-500.41714003494889</v>
      </c>
      <c r="BR202" s="5">
        <f t="shared" si="218"/>
        <v>-9867.62824527472</v>
      </c>
      <c r="BS202" s="5">
        <f t="shared" si="189"/>
        <v>-2201.2887409528416</v>
      </c>
      <c r="BU202" s="27">
        <f t="shared" si="219"/>
        <v>0.82319122126648725</v>
      </c>
      <c r="BV202" s="27">
        <f t="shared" si="220"/>
        <v>1.1470742246243459E-2</v>
      </c>
      <c r="BW202" s="27">
        <f t="shared" si="190"/>
        <v>0.82319122126648714</v>
      </c>
      <c r="BX202" s="27">
        <f t="shared" si="191"/>
        <v>1.147074224624346E-2</v>
      </c>
      <c r="BY202" s="27">
        <f t="shared" si="221"/>
        <v>1.3898054831348415E-2</v>
      </c>
      <c r="BZ202" s="27">
        <f t="shared" si="222"/>
        <v>0.99738591315597092</v>
      </c>
    </row>
    <row r="203" spans="6:78">
      <c r="F203">
        <f t="shared" si="192"/>
        <v>38750000</v>
      </c>
      <c r="G203">
        <f t="shared" si="223"/>
        <v>1.0000000000000002</v>
      </c>
      <c r="H203">
        <f t="shared" si="224"/>
        <v>0</v>
      </c>
      <c r="I203">
        <f t="shared" si="225"/>
        <v>4.7143143996902228E+19</v>
      </c>
      <c r="J203">
        <f t="shared" si="226"/>
        <v>2.1193285600309779E+20</v>
      </c>
      <c r="K203">
        <f t="shared" si="227"/>
        <v>2.59076E+20</v>
      </c>
      <c r="L203">
        <f t="shared" si="228"/>
        <v>6043992820115670</v>
      </c>
      <c r="M203">
        <f t="shared" si="229"/>
        <v>112999.9999999998</v>
      </c>
      <c r="N203">
        <f t="shared" si="230"/>
        <v>112.9999999999998</v>
      </c>
      <c r="O203">
        <f t="shared" si="231"/>
        <v>149700.0000000002</v>
      </c>
      <c r="P203">
        <f t="shared" si="232"/>
        <v>149.70000000000022</v>
      </c>
      <c r="Q203">
        <f t="shared" si="233"/>
        <v>0.14034375000000018</v>
      </c>
      <c r="R203">
        <f t="shared" si="234"/>
        <v>2004.491</v>
      </c>
      <c r="S203">
        <f t="shared" si="235"/>
        <v>2.6632151440191052</v>
      </c>
      <c r="T203">
        <f t="shared" si="236"/>
        <v>460.48463537865575</v>
      </c>
      <c r="V203">
        <f t="shared" si="237"/>
        <v>112568506329668.94</v>
      </c>
      <c r="W203">
        <f t="shared" si="195"/>
        <v>0</v>
      </c>
      <c r="X203">
        <f t="shared" si="238"/>
        <v>5060537550066.0654</v>
      </c>
      <c r="Y203">
        <f t="shared" si="196"/>
        <v>0</v>
      </c>
      <c r="Z203">
        <f t="shared" si="197"/>
        <v>117629043879735</v>
      </c>
      <c r="AA203">
        <f t="shared" si="178"/>
        <v>2387.8022716742398</v>
      </c>
      <c r="AB203">
        <f t="shared" si="179"/>
        <v>23.878022716742404</v>
      </c>
      <c r="AC203">
        <f t="shared" si="198"/>
        <v>454.03296283613685</v>
      </c>
      <c r="AD203">
        <f t="shared" si="199"/>
        <v>99.999999999999972</v>
      </c>
      <c r="AF203" s="9">
        <f t="shared" si="193"/>
        <v>6186052472698.709</v>
      </c>
      <c r="AG203">
        <f t="shared" si="200"/>
        <v>23.877365995687402</v>
      </c>
      <c r="AH203">
        <f t="shared" si="201"/>
        <v>0</v>
      </c>
      <c r="AI203">
        <v>135</v>
      </c>
      <c r="AJ203">
        <f t="shared" si="202"/>
        <v>5.1740327120740712E-2</v>
      </c>
      <c r="AK203">
        <v>0</v>
      </c>
      <c r="AL203" s="15">
        <f t="shared" si="180"/>
        <v>0</v>
      </c>
      <c r="AM203" s="13">
        <f t="shared" si="203"/>
        <v>5062806625627.3662</v>
      </c>
      <c r="AN203" s="15">
        <f>SUM($AL$48:AL203)</f>
        <v>1123245847071.3408</v>
      </c>
      <c r="AO203" s="4">
        <f t="shared" si="181"/>
        <v>6186052472698.707</v>
      </c>
      <c r="AP203">
        <f t="shared" si="182"/>
        <v>23.88872929430708</v>
      </c>
      <c r="AQ203" s="15">
        <f t="shared" si="183"/>
        <v>23.82628208133826</v>
      </c>
      <c r="AR203">
        <f t="shared" si="204"/>
        <v>0.99738591315597092</v>
      </c>
      <c r="AT203">
        <f t="shared" si="194"/>
        <v>1170422815540.8621</v>
      </c>
      <c r="AU203" s="4"/>
      <c r="AV203">
        <f t="shared" si="184"/>
        <v>4184772946058.8462</v>
      </c>
      <c r="AW203" s="5">
        <f t="shared" si="205"/>
        <v>16.152684718224947</v>
      </c>
      <c r="AX203">
        <f t="shared" si="206"/>
        <v>4230513281.6728516</v>
      </c>
      <c r="AY203" s="4">
        <f t="shared" si="207"/>
        <v>1.632923652392677E-2</v>
      </c>
      <c r="AZ203" s="4">
        <f t="shared" si="185"/>
        <v>3.538413908521215E-5</v>
      </c>
      <c r="BA203" s="5">
        <v>0</v>
      </c>
      <c r="BB203" s="4">
        <f t="shared" si="186"/>
        <v>0</v>
      </c>
      <c r="BC203" s="4">
        <f t="shared" si="208"/>
        <v>4230513281.6728516</v>
      </c>
      <c r="BD203" s="4">
        <f t="shared" si="209"/>
        <v>23011930.383337963</v>
      </c>
      <c r="BE203" s="4">
        <f t="shared" si="210"/>
        <v>23011930.383337963</v>
      </c>
      <c r="BF203" s="4">
        <f t="shared" si="211"/>
        <v>0</v>
      </c>
      <c r="BG203" s="4">
        <f>SUM($BB$48:BB203)</f>
        <v>12884463590.918751</v>
      </c>
      <c r="BH203" s="14">
        <f>SUM($BC$48:BC203)</f>
        <v>4171888482467.9272</v>
      </c>
      <c r="BI203" s="4">
        <f t="shared" si="212"/>
        <v>4184772946058.8462</v>
      </c>
      <c r="BJ203" s="4">
        <f t="shared" si="213"/>
        <v>22763125250.537674</v>
      </c>
      <c r="BK203" s="4">
        <f t="shared" si="214"/>
        <v>70085202.300471887</v>
      </c>
      <c r="BL203" s="4">
        <f t="shared" si="215"/>
        <v>22693040048.237202</v>
      </c>
      <c r="BM203" s="27">
        <f t="shared" si="187"/>
        <v>19.684953815782805</v>
      </c>
      <c r="BN203">
        <f t="shared" si="188"/>
        <v>0.27330514044132032</v>
      </c>
      <c r="BO203">
        <f t="shared" si="216"/>
        <v>1.3883961476312556E-2</v>
      </c>
      <c r="BQ203" s="5">
        <f t="shared" si="217"/>
        <v>-490.7742874408616</v>
      </c>
      <c r="BR203" s="5">
        <f t="shared" si="218"/>
        <v>-9867.62824527472</v>
      </c>
      <c r="BS203" s="5">
        <f t="shared" si="189"/>
        <v>-2193.3968101587288</v>
      </c>
      <c r="BU203" s="27">
        <f t="shared" si="219"/>
        <v>0.8240268275999898</v>
      </c>
      <c r="BV203" s="27">
        <f t="shared" si="220"/>
        <v>1.1470742246243459E-2</v>
      </c>
      <c r="BW203" s="27">
        <f t="shared" si="190"/>
        <v>0.82402682759998969</v>
      </c>
      <c r="BX203" s="27">
        <f t="shared" si="191"/>
        <v>1.147074224624346E-2</v>
      </c>
      <c r="BY203" s="27">
        <f t="shared" si="221"/>
        <v>1.3883961476312556E-2</v>
      </c>
      <c r="BZ203" s="27">
        <f t="shared" si="222"/>
        <v>0.99738591315597092</v>
      </c>
    </row>
    <row r="204" spans="6:78">
      <c r="F204">
        <f t="shared" si="192"/>
        <v>39000000</v>
      </c>
      <c r="G204">
        <f t="shared" si="223"/>
        <v>1.0000000000000002</v>
      </c>
      <c r="H204">
        <f t="shared" si="224"/>
        <v>0</v>
      </c>
      <c r="I204">
        <f t="shared" si="225"/>
        <v>4.7143143996902228E+19</v>
      </c>
      <c r="J204">
        <f t="shared" si="226"/>
        <v>2.1193285600309779E+20</v>
      </c>
      <c r="K204">
        <f t="shared" si="227"/>
        <v>2.59076E+20</v>
      </c>
      <c r="L204">
        <f t="shared" si="228"/>
        <v>6043992820115670</v>
      </c>
      <c r="M204">
        <f t="shared" si="229"/>
        <v>112999.9999999998</v>
      </c>
      <c r="N204">
        <f t="shared" si="230"/>
        <v>112.9999999999998</v>
      </c>
      <c r="O204">
        <f t="shared" si="231"/>
        <v>149700.0000000002</v>
      </c>
      <c r="P204">
        <f t="shared" si="232"/>
        <v>149.70000000000022</v>
      </c>
      <c r="Q204">
        <f t="shared" si="233"/>
        <v>0.14034375000000018</v>
      </c>
      <c r="R204">
        <f t="shared" si="234"/>
        <v>2004.491</v>
      </c>
      <c r="S204">
        <f t="shared" si="235"/>
        <v>2.6632151440191052</v>
      </c>
      <c r="T204">
        <f t="shared" si="236"/>
        <v>460.48463537865575</v>
      </c>
      <c r="V204">
        <f t="shared" si="237"/>
        <v>112568506329668.94</v>
      </c>
      <c r="W204">
        <f t="shared" si="195"/>
        <v>0</v>
      </c>
      <c r="X204">
        <f t="shared" si="238"/>
        <v>5060537550066.0654</v>
      </c>
      <c r="Y204">
        <f t="shared" si="196"/>
        <v>0</v>
      </c>
      <c r="Z204">
        <f t="shared" si="197"/>
        <v>117629043879735</v>
      </c>
      <c r="AA204">
        <f t="shared" si="178"/>
        <v>2387.8022716742398</v>
      </c>
      <c r="AB204">
        <f t="shared" si="179"/>
        <v>23.878022716742404</v>
      </c>
      <c r="AC204">
        <f t="shared" si="198"/>
        <v>454.03296283613685</v>
      </c>
      <c r="AD204">
        <f t="shared" si="199"/>
        <v>99.999999999999972</v>
      </c>
      <c r="AF204" s="9">
        <f t="shared" si="193"/>
        <v>6186052472698.709</v>
      </c>
      <c r="AG204">
        <f t="shared" si="200"/>
        <v>23.877365995687402</v>
      </c>
      <c r="AH204">
        <f t="shared" si="201"/>
        <v>0</v>
      </c>
      <c r="AI204">
        <v>136</v>
      </c>
      <c r="AJ204">
        <f t="shared" si="202"/>
        <v>5.1740327120740712E-2</v>
      </c>
      <c r="AK204">
        <v>0</v>
      </c>
      <c r="AL204" s="15">
        <f t="shared" si="180"/>
        <v>0</v>
      </c>
      <c r="AM204" s="13">
        <f t="shared" si="203"/>
        <v>5062806625627.3662</v>
      </c>
      <c r="AN204" s="15">
        <f>SUM($AL$48:AL204)</f>
        <v>1123245847071.3408</v>
      </c>
      <c r="AO204" s="4">
        <f t="shared" si="181"/>
        <v>6186052472698.707</v>
      </c>
      <c r="AP204">
        <f t="shared" si="182"/>
        <v>23.88872929430708</v>
      </c>
      <c r="AQ204" s="15">
        <f t="shared" si="183"/>
        <v>23.82628208133826</v>
      </c>
      <c r="AR204">
        <f t="shared" si="204"/>
        <v>0.99738591315597092</v>
      </c>
      <c r="AT204">
        <f t="shared" si="194"/>
        <v>1147854603544.1162</v>
      </c>
      <c r="AU204" s="4"/>
      <c r="AV204">
        <f t="shared" si="184"/>
        <v>4188921886152.3281</v>
      </c>
      <c r="AW204" s="5">
        <f t="shared" si="205"/>
        <v>16.168699092746255</v>
      </c>
      <c r="AX204">
        <f t="shared" si="206"/>
        <v>4148940093.4819336</v>
      </c>
      <c r="AY204" s="4">
        <f t="shared" si="207"/>
        <v>1.6014374521306232E-2</v>
      </c>
      <c r="AZ204" s="4">
        <f t="shared" si="185"/>
        <v>3.4701858509690521E-5</v>
      </c>
      <c r="BA204" s="5">
        <v>0</v>
      </c>
      <c r="BB204" s="4">
        <f t="shared" si="186"/>
        <v>0</v>
      </c>
      <c r="BC204" s="4">
        <f t="shared" si="208"/>
        <v>4148940093.4819336</v>
      </c>
      <c r="BD204" s="4">
        <f t="shared" si="209"/>
        <v>22568211.996746808</v>
      </c>
      <c r="BE204" s="4">
        <f t="shared" si="210"/>
        <v>22568211.996746808</v>
      </c>
      <c r="BF204" s="4">
        <f t="shared" si="211"/>
        <v>0</v>
      </c>
      <c r="BG204" s="4">
        <f>SUM($BB$48:BB204)</f>
        <v>12884463590.918751</v>
      </c>
      <c r="BH204" s="14">
        <f>SUM($BC$48:BC204)</f>
        <v>4176037422561.4092</v>
      </c>
      <c r="BI204" s="4">
        <f t="shared" si="212"/>
        <v>4188921886152.3281</v>
      </c>
      <c r="BJ204" s="4">
        <f t="shared" si="213"/>
        <v>22785693462.53442</v>
      </c>
      <c r="BK204" s="4">
        <f t="shared" si="214"/>
        <v>70085202.300471887</v>
      </c>
      <c r="BL204" s="4">
        <f t="shared" si="215"/>
        <v>22715608260.233948</v>
      </c>
      <c r="BM204" s="27">
        <f t="shared" si="187"/>
        <v>19.704530488186169</v>
      </c>
      <c r="BN204">
        <f t="shared" si="188"/>
        <v>0.27330514044132032</v>
      </c>
      <c r="BO204">
        <f t="shared" si="216"/>
        <v>1.3870167604611546E-2</v>
      </c>
      <c r="BQ204" s="5">
        <f t="shared" si="217"/>
        <v>-481.31736931311121</v>
      </c>
      <c r="BR204" s="5">
        <f t="shared" si="218"/>
        <v>-9867.62824527472</v>
      </c>
      <c r="BS204" s="5">
        <f t="shared" si="189"/>
        <v>-2185.6570523783826</v>
      </c>
      <c r="BU204" s="27">
        <f t="shared" si="219"/>
        <v>0.82484632168702054</v>
      </c>
      <c r="BV204" s="27">
        <f t="shared" si="220"/>
        <v>1.1470742246243459E-2</v>
      </c>
      <c r="BW204" s="27">
        <f t="shared" si="190"/>
        <v>0.82484632168702043</v>
      </c>
      <c r="BX204" s="27">
        <f t="shared" si="191"/>
        <v>1.147074224624346E-2</v>
      </c>
      <c r="BY204" s="27">
        <f t="shared" si="221"/>
        <v>1.3870167604611546E-2</v>
      </c>
      <c r="BZ204" s="27">
        <f t="shared" si="222"/>
        <v>0.99738591315597092</v>
      </c>
    </row>
    <row r="205" spans="6:78">
      <c r="F205">
        <f t="shared" si="192"/>
        <v>39250000</v>
      </c>
      <c r="G205">
        <f t="shared" si="223"/>
        <v>1.0000000000000002</v>
      </c>
      <c r="H205">
        <f t="shared" si="224"/>
        <v>0</v>
      </c>
      <c r="I205">
        <f t="shared" si="225"/>
        <v>4.7143143996902228E+19</v>
      </c>
      <c r="J205">
        <f t="shared" si="226"/>
        <v>2.1193285600309779E+20</v>
      </c>
      <c r="K205">
        <f t="shared" si="227"/>
        <v>2.59076E+20</v>
      </c>
      <c r="L205">
        <f t="shared" si="228"/>
        <v>6043992820115670</v>
      </c>
      <c r="M205">
        <f t="shared" si="229"/>
        <v>112999.9999999998</v>
      </c>
      <c r="N205">
        <f t="shared" si="230"/>
        <v>112.9999999999998</v>
      </c>
      <c r="O205">
        <f t="shared" si="231"/>
        <v>149700.0000000002</v>
      </c>
      <c r="P205">
        <f t="shared" si="232"/>
        <v>149.70000000000022</v>
      </c>
      <c r="Q205">
        <f t="shared" si="233"/>
        <v>0.14034375000000018</v>
      </c>
      <c r="R205">
        <f t="shared" si="234"/>
        <v>2004.491</v>
      </c>
      <c r="S205">
        <f t="shared" si="235"/>
        <v>2.6632151440191052</v>
      </c>
      <c r="T205">
        <f t="shared" si="236"/>
        <v>460.48463537865575</v>
      </c>
      <c r="V205">
        <f t="shared" si="237"/>
        <v>112568506329668.94</v>
      </c>
      <c r="W205">
        <f t="shared" si="195"/>
        <v>0</v>
      </c>
      <c r="X205">
        <f t="shared" si="238"/>
        <v>5060537550066.0654</v>
      </c>
      <c r="Y205">
        <f t="shared" si="196"/>
        <v>0</v>
      </c>
      <c r="Z205">
        <f t="shared" si="197"/>
        <v>117629043879735</v>
      </c>
      <c r="AA205">
        <f t="shared" si="178"/>
        <v>2387.8022716742398</v>
      </c>
      <c r="AB205">
        <f t="shared" si="179"/>
        <v>23.878022716742404</v>
      </c>
      <c r="AC205">
        <f t="shared" si="198"/>
        <v>454.03296283613685</v>
      </c>
      <c r="AD205">
        <f t="shared" si="199"/>
        <v>99.999999999999972</v>
      </c>
      <c r="AF205" s="9">
        <f t="shared" si="193"/>
        <v>6186052472698.709</v>
      </c>
      <c r="AG205">
        <f t="shared" si="200"/>
        <v>23.877365995687402</v>
      </c>
      <c r="AH205">
        <f t="shared" si="201"/>
        <v>0</v>
      </c>
      <c r="AI205">
        <v>137</v>
      </c>
      <c r="AJ205">
        <f t="shared" si="202"/>
        <v>5.1740327120740712E-2</v>
      </c>
      <c r="AK205">
        <v>0</v>
      </c>
      <c r="AL205" s="15">
        <f t="shared" si="180"/>
        <v>0</v>
      </c>
      <c r="AM205" s="13">
        <f t="shared" si="203"/>
        <v>5062806625627.3662</v>
      </c>
      <c r="AN205" s="15">
        <f>SUM($AL$48:AL205)</f>
        <v>1123245847071.3408</v>
      </c>
      <c r="AO205" s="4">
        <f t="shared" si="181"/>
        <v>6186052472698.707</v>
      </c>
      <c r="AP205">
        <f t="shared" si="182"/>
        <v>23.88872929430708</v>
      </c>
      <c r="AQ205" s="15">
        <f t="shared" si="183"/>
        <v>23.82628208133826</v>
      </c>
      <c r="AR205">
        <f t="shared" si="204"/>
        <v>0.99738591315597092</v>
      </c>
      <c r="AT205">
        <f t="shared" si="194"/>
        <v>1125721554110.8196</v>
      </c>
      <c r="AU205" s="4"/>
      <c r="AV205">
        <f t="shared" si="184"/>
        <v>4192990825960.1455</v>
      </c>
      <c r="AW205" s="5">
        <f t="shared" si="205"/>
        <v>16.184404676466155</v>
      </c>
      <c r="AX205">
        <f t="shared" si="206"/>
        <v>4068939807.8173828</v>
      </c>
      <c r="AY205" s="4">
        <f t="shared" si="207"/>
        <v>1.5705583719902202E-2</v>
      </c>
      <c r="AZ205" s="4">
        <f t="shared" si="185"/>
        <v>3.4032733737745166E-5</v>
      </c>
      <c r="BA205" s="5">
        <v>0</v>
      </c>
      <c r="BB205" s="4">
        <f t="shared" si="186"/>
        <v>0</v>
      </c>
      <c r="BC205" s="4">
        <f t="shared" si="208"/>
        <v>4068939807.8173828</v>
      </c>
      <c r="BD205" s="4">
        <f t="shared" si="209"/>
        <v>22133049.43329734</v>
      </c>
      <c r="BE205" s="4">
        <f t="shared" si="210"/>
        <v>22133049.43329734</v>
      </c>
      <c r="BF205" s="4">
        <f t="shared" si="211"/>
        <v>0</v>
      </c>
      <c r="BG205" s="4">
        <f>SUM($BB$48:BB205)</f>
        <v>12884463590.918751</v>
      </c>
      <c r="BH205" s="14">
        <f>SUM($BC$48:BC205)</f>
        <v>4180106362369.2266</v>
      </c>
      <c r="BI205" s="4">
        <f t="shared" si="212"/>
        <v>4192990825960.1455</v>
      </c>
      <c r="BJ205" s="4">
        <f t="shared" si="213"/>
        <v>22807826511.96772</v>
      </c>
      <c r="BK205" s="4">
        <f t="shared" si="214"/>
        <v>70085202.300471887</v>
      </c>
      <c r="BL205" s="4">
        <f t="shared" si="215"/>
        <v>22737741309.667248</v>
      </c>
      <c r="BM205" s="27">
        <f t="shared" si="187"/>
        <v>19.723729681197366</v>
      </c>
      <c r="BN205">
        <f t="shared" si="188"/>
        <v>0.27330514044132032</v>
      </c>
      <c r="BO205">
        <f t="shared" si="216"/>
        <v>1.3856666302918466E-2</v>
      </c>
      <c r="BQ205" s="5">
        <f t="shared" si="217"/>
        <v>-472.04280044436996</v>
      </c>
      <c r="BR205" s="5">
        <f t="shared" si="218"/>
        <v>-9867.62824527472</v>
      </c>
      <c r="BS205" s="5">
        <f t="shared" si="189"/>
        <v>-2178.0665333962488</v>
      </c>
      <c r="BU205" s="27">
        <f t="shared" si="219"/>
        <v>0.82565001420555784</v>
      </c>
      <c r="BV205" s="27">
        <f t="shared" si="220"/>
        <v>1.1470742246243459E-2</v>
      </c>
      <c r="BW205" s="27">
        <f t="shared" si="190"/>
        <v>0.82565001420555773</v>
      </c>
      <c r="BX205" s="27">
        <f t="shared" si="191"/>
        <v>1.147074224624346E-2</v>
      </c>
      <c r="BY205" s="27">
        <f t="shared" si="221"/>
        <v>1.3856666302918466E-2</v>
      </c>
      <c r="BZ205" s="27">
        <f t="shared" si="222"/>
        <v>0.99738591315597092</v>
      </c>
    </row>
    <row r="206" spans="6:78">
      <c r="F206">
        <f t="shared" si="192"/>
        <v>39500000</v>
      </c>
      <c r="G206">
        <f t="shared" si="223"/>
        <v>1.0000000000000002</v>
      </c>
      <c r="H206">
        <f t="shared" si="224"/>
        <v>0</v>
      </c>
      <c r="I206">
        <f t="shared" si="225"/>
        <v>4.7143143996902228E+19</v>
      </c>
      <c r="J206">
        <f t="shared" si="226"/>
        <v>2.1193285600309779E+20</v>
      </c>
      <c r="K206">
        <f t="shared" si="227"/>
        <v>2.59076E+20</v>
      </c>
      <c r="L206">
        <f t="shared" si="228"/>
        <v>6043992820115670</v>
      </c>
      <c r="M206">
        <f t="shared" si="229"/>
        <v>112999.9999999998</v>
      </c>
      <c r="N206">
        <f t="shared" si="230"/>
        <v>112.9999999999998</v>
      </c>
      <c r="O206">
        <f t="shared" si="231"/>
        <v>149700.0000000002</v>
      </c>
      <c r="P206">
        <f t="shared" si="232"/>
        <v>149.70000000000022</v>
      </c>
      <c r="Q206">
        <f t="shared" si="233"/>
        <v>0.14034375000000018</v>
      </c>
      <c r="R206">
        <f t="shared" si="234"/>
        <v>2004.491</v>
      </c>
      <c r="S206">
        <f t="shared" si="235"/>
        <v>2.6632151440191052</v>
      </c>
      <c r="T206">
        <f t="shared" si="236"/>
        <v>460.48463537865575</v>
      </c>
      <c r="V206">
        <f t="shared" si="237"/>
        <v>112568506329668.94</v>
      </c>
      <c r="W206">
        <f t="shared" si="195"/>
        <v>0</v>
      </c>
      <c r="X206">
        <f t="shared" si="238"/>
        <v>5060537550066.0654</v>
      </c>
      <c r="Y206">
        <f t="shared" si="196"/>
        <v>0</v>
      </c>
      <c r="Z206">
        <f t="shared" si="197"/>
        <v>117629043879735</v>
      </c>
      <c r="AA206">
        <f t="shared" si="178"/>
        <v>2387.8022716742398</v>
      </c>
      <c r="AB206">
        <f t="shared" si="179"/>
        <v>23.878022716742404</v>
      </c>
      <c r="AC206">
        <f t="shared" si="198"/>
        <v>454.03296283613685</v>
      </c>
      <c r="AD206">
        <f t="shared" si="199"/>
        <v>99.999999999999972</v>
      </c>
      <c r="AF206" s="9">
        <f t="shared" si="193"/>
        <v>6186052472698.709</v>
      </c>
      <c r="AG206">
        <f t="shared" si="200"/>
        <v>23.877365995687402</v>
      </c>
      <c r="AH206">
        <f t="shared" si="201"/>
        <v>0</v>
      </c>
      <c r="AI206">
        <v>138</v>
      </c>
      <c r="AJ206">
        <f t="shared" si="202"/>
        <v>5.1740327120740712E-2</v>
      </c>
      <c r="AK206">
        <v>0</v>
      </c>
      <c r="AL206" s="15">
        <f t="shared" si="180"/>
        <v>0</v>
      </c>
      <c r="AM206" s="13">
        <f t="shared" si="203"/>
        <v>5062806625627.3662</v>
      </c>
      <c r="AN206" s="15">
        <f>SUM($AL$48:AL206)</f>
        <v>1123245847071.3408</v>
      </c>
      <c r="AO206" s="4">
        <f t="shared" si="181"/>
        <v>6186052472698.707</v>
      </c>
      <c r="AP206">
        <f t="shared" si="182"/>
        <v>23.88872929430708</v>
      </c>
      <c r="AQ206" s="15">
        <f t="shared" si="183"/>
        <v>23.82628208133826</v>
      </c>
      <c r="AR206">
        <f t="shared" si="204"/>
        <v>0.99738591315597092</v>
      </c>
      <c r="AT206">
        <f t="shared" si="194"/>
        <v>1104015276392.0801</v>
      </c>
      <c r="AU206" s="4"/>
      <c r="AV206">
        <f t="shared" si="184"/>
        <v>4196981308055.959</v>
      </c>
      <c r="AW206" s="5">
        <f t="shared" si="205"/>
        <v>16.199807423520351</v>
      </c>
      <c r="AX206">
        <f t="shared" si="206"/>
        <v>3990482095.8134766</v>
      </c>
      <c r="AY206" s="4">
        <f t="shared" si="207"/>
        <v>1.5402747054198291E-2</v>
      </c>
      <c r="AZ206" s="4">
        <f t="shared" si="185"/>
        <v>3.3376511097839873E-5</v>
      </c>
      <c r="BA206" s="5">
        <v>0</v>
      </c>
      <c r="BB206" s="4">
        <f t="shared" si="186"/>
        <v>0</v>
      </c>
      <c r="BC206" s="4">
        <f t="shared" si="208"/>
        <v>3990482095.8134766</v>
      </c>
      <c r="BD206" s="4">
        <f t="shared" si="209"/>
        <v>21706277.718741711</v>
      </c>
      <c r="BE206" s="4">
        <f t="shared" si="210"/>
        <v>21706277.718741711</v>
      </c>
      <c r="BF206" s="4">
        <f t="shared" si="211"/>
        <v>0</v>
      </c>
      <c r="BG206" s="4">
        <f>SUM($BB$48:BB206)</f>
        <v>12884463590.918751</v>
      </c>
      <c r="BH206" s="14">
        <f>SUM($BC$48:BC206)</f>
        <v>4184096844465.04</v>
      </c>
      <c r="BI206" s="4">
        <f t="shared" si="212"/>
        <v>4196981308055.959</v>
      </c>
      <c r="BJ206" s="4">
        <f t="shared" si="213"/>
        <v>22829532789.686462</v>
      </c>
      <c r="BK206" s="4">
        <f t="shared" si="214"/>
        <v>70085202.300471887</v>
      </c>
      <c r="BL206" s="4">
        <f t="shared" si="215"/>
        <v>22759447587.385986</v>
      </c>
      <c r="BM206" s="27">
        <f t="shared" si="187"/>
        <v>19.742558673412496</v>
      </c>
      <c r="BN206">
        <f t="shared" si="188"/>
        <v>0.27330514044132032</v>
      </c>
      <c r="BO206">
        <f t="shared" si="216"/>
        <v>1.3843450839499498E-2</v>
      </c>
      <c r="BQ206" s="5">
        <f t="shared" si="217"/>
        <v>-462.94706475764838</v>
      </c>
      <c r="BR206" s="5">
        <f t="shared" si="218"/>
        <v>-9867.62824527472</v>
      </c>
      <c r="BS206" s="5">
        <f t="shared" si="189"/>
        <v>-2170.6223755746123</v>
      </c>
      <c r="BU206" s="27">
        <f t="shared" si="219"/>
        <v>0.82643820984305527</v>
      </c>
      <c r="BV206" s="27">
        <f t="shared" si="220"/>
        <v>1.1470742246243459E-2</v>
      </c>
      <c r="BW206" s="27">
        <f t="shared" si="190"/>
        <v>0.82643820984305527</v>
      </c>
      <c r="BX206" s="27">
        <f t="shared" si="191"/>
        <v>1.147074224624346E-2</v>
      </c>
      <c r="BY206" s="27">
        <f t="shared" si="221"/>
        <v>1.3843450839499498E-2</v>
      </c>
      <c r="BZ206" s="27">
        <f t="shared" si="222"/>
        <v>0.99738591315597092</v>
      </c>
    </row>
    <row r="207" spans="6:78">
      <c r="F207">
        <f t="shared" si="192"/>
        <v>39750000</v>
      </c>
      <c r="G207">
        <f t="shared" si="223"/>
        <v>1.0000000000000002</v>
      </c>
      <c r="H207">
        <f t="shared" si="224"/>
        <v>0</v>
      </c>
      <c r="I207">
        <f t="shared" si="225"/>
        <v>4.7143143996902228E+19</v>
      </c>
      <c r="J207">
        <f t="shared" si="226"/>
        <v>2.1193285600309779E+20</v>
      </c>
      <c r="K207">
        <f t="shared" si="227"/>
        <v>2.59076E+20</v>
      </c>
      <c r="L207">
        <f t="shared" si="228"/>
        <v>6043992820115670</v>
      </c>
      <c r="M207">
        <f t="shared" si="229"/>
        <v>112999.9999999998</v>
      </c>
      <c r="N207">
        <f t="shared" si="230"/>
        <v>112.9999999999998</v>
      </c>
      <c r="O207">
        <f t="shared" si="231"/>
        <v>149700.0000000002</v>
      </c>
      <c r="P207">
        <f t="shared" si="232"/>
        <v>149.70000000000022</v>
      </c>
      <c r="Q207">
        <f t="shared" si="233"/>
        <v>0.14034375000000018</v>
      </c>
      <c r="R207">
        <f t="shared" si="234"/>
        <v>2004.491</v>
      </c>
      <c r="S207">
        <f t="shared" si="235"/>
        <v>2.6632151440191052</v>
      </c>
      <c r="T207">
        <f t="shared" si="236"/>
        <v>460.48463537865575</v>
      </c>
      <c r="V207">
        <f t="shared" si="237"/>
        <v>112568506329668.94</v>
      </c>
      <c r="W207">
        <f t="shared" si="195"/>
        <v>0</v>
      </c>
      <c r="X207">
        <f t="shared" si="238"/>
        <v>5060537550066.0654</v>
      </c>
      <c r="Y207">
        <f t="shared" si="196"/>
        <v>0</v>
      </c>
      <c r="Z207">
        <f t="shared" si="197"/>
        <v>117629043879735</v>
      </c>
      <c r="AA207">
        <f t="shared" si="178"/>
        <v>2387.8022716742398</v>
      </c>
      <c r="AB207">
        <f t="shared" si="179"/>
        <v>23.878022716742404</v>
      </c>
      <c r="AC207">
        <f t="shared" si="198"/>
        <v>454.03296283613685</v>
      </c>
      <c r="AD207">
        <f t="shared" si="199"/>
        <v>99.999999999999972</v>
      </c>
      <c r="AF207" s="9">
        <f t="shared" si="193"/>
        <v>6186052472698.709</v>
      </c>
      <c r="AG207">
        <f t="shared" si="200"/>
        <v>23.877365995687402</v>
      </c>
      <c r="AH207">
        <f t="shared" si="201"/>
        <v>0</v>
      </c>
      <c r="AI207">
        <v>139</v>
      </c>
      <c r="AJ207">
        <f t="shared" si="202"/>
        <v>5.1740327120740712E-2</v>
      </c>
      <c r="AK207">
        <v>0</v>
      </c>
      <c r="AL207" s="15">
        <f t="shared" si="180"/>
        <v>0</v>
      </c>
      <c r="AM207" s="13">
        <f t="shared" si="203"/>
        <v>5062806625627.3662</v>
      </c>
      <c r="AN207" s="15">
        <f>SUM($AL$48:AL207)</f>
        <v>1123245847071.3408</v>
      </c>
      <c r="AO207" s="4">
        <f t="shared" si="181"/>
        <v>6186052472698.707</v>
      </c>
      <c r="AP207">
        <f t="shared" si="182"/>
        <v>23.88872929430708</v>
      </c>
      <c r="AQ207" s="15">
        <f t="shared" si="183"/>
        <v>23.82628208133826</v>
      </c>
      <c r="AR207">
        <f t="shared" si="204"/>
        <v>0.99738591315597092</v>
      </c>
      <c r="AT207">
        <f t="shared" si="194"/>
        <v>1082727541332.2089</v>
      </c>
      <c r="AU207" s="4"/>
      <c r="AV207">
        <f t="shared" si="184"/>
        <v>4200894845269.3657</v>
      </c>
      <c r="AW207" s="5">
        <f t="shared" si="205"/>
        <v>16.21491317323629</v>
      </c>
      <c r="AX207">
        <f t="shared" si="206"/>
        <v>3913537213.4067383</v>
      </c>
      <c r="AY207" s="4">
        <f t="shared" si="207"/>
        <v>1.5105749715939485E-2</v>
      </c>
      <c r="AZ207" s="4">
        <f t="shared" si="185"/>
        <v>3.2732941809741873E-5</v>
      </c>
      <c r="BA207" s="5">
        <v>0</v>
      </c>
      <c r="BB207" s="4">
        <f t="shared" si="186"/>
        <v>0</v>
      </c>
      <c r="BC207" s="4">
        <f t="shared" si="208"/>
        <v>3913537213.4067383</v>
      </c>
      <c r="BD207" s="4">
        <f t="shared" si="209"/>
        <v>21287735.05987129</v>
      </c>
      <c r="BE207" s="4">
        <f t="shared" si="210"/>
        <v>21287735.05987129</v>
      </c>
      <c r="BF207" s="4">
        <f t="shared" si="211"/>
        <v>0</v>
      </c>
      <c r="BG207" s="4">
        <f>SUM($BB$48:BB207)</f>
        <v>12884463590.918751</v>
      </c>
      <c r="BH207" s="14">
        <f>SUM($BC$48:BC207)</f>
        <v>4188010381678.4468</v>
      </c>
      <c r="BI207" s="4">
        <f t="shared" si="212"/>
        <v>4200894845269.3657</v>
      </c>
      <c r="BJ207" s="4">
        <f t="shared" si="213"/>
        <v>22850820524.74633</v>
      </c>
      <c r="BK207" s="4">
        <f t="shared" si="214"/>
        <v>70085202.300471887</v>
      </c>
      <c r="BL207" s="4">
        <f t="shared" si="215"/>
        <v>22780735322.445858</v>
      </c>
      <c r="BM207" s="27">
        <f t="shared" si="187"/>
        <v>19.76102460308104</v>
      </c>
      <c r="BN207">
        <f t="shared" si="188"/>
        <v>0.27330514044132032</v>
      </c>
      <c r="BO207">
        <f t="shared" si="216"/>
        <v>1.3830514658572306E-2</v>
      </c>
      <c r="BQ207" s="5">
        <f t="shared" si="217"/>
        <v>-454.02671397330232</v>
      </c>
      <c r="BR207" s="5">
        <f t="shared" si="218"/>
        <v>-9867.62824527472</v>
      </c>
      <c r="BS207" s="5">
        <f t="shared" si="189"/>
        <v>-2163.3217567626616</v>
      </c>
      <c r="BU207" s="27">
        <f t="shared" si="219"/>
        <v>0.82721120741195253</v>
      </c>
      <c r="BV207" s="27">
        <f t="shared" si="220"/>
        <v>1.1470742246243459E-2</v>
      </c>
      <c r="BW207" s="27">
        <f t="shared" si="190"/>
        <v>0.82721120741195253</v>
      </c>
      <c r="BX207" s="27">
        <f t="shared" si="191"/>
        <v>1.147074224624346E-2</v>
      </c>
      <c r="BY207" s="27">
        <f t="shared" si="221"/>
        <v>1.3830514658572306E-2</v>
      </c>
      <c r="BZ207" s="27">
        <f t="shared" si="222"/>
        <v>0.99738591315597092</v>
      </c>
    </row>
    <row r="208" spans="6:78">
      <c r="F208">
        <f t="shared" si="192"/>
        <v>40000000</v>
      </c>
      <c r="G208">
        <f t="shared" si="223"/>
        <v>1.0000000000000002</v>
      </c>
      <c r="H208">
        <f t="shared" si="224"/>
        <v>0</v>
      </c>
      <c r="I208">
        <f t="shared" si="225"/>
        <v>4.7143143996902228E+19</v>
      </c>
      <c r="J208">
        <f t="shared" si="226"/>
        <v>2.1193285600309779E+20</v>
      </c>
      <c r="K208">
        <f t="shared" si="227"/>
        <v>2.59076E+20</v>
      </c>
      <c r="L208">
        <f t="shared" si="228"/>
        <v>6043992820115670</v>
      </c>
      <c r="M208">
        <f t="shared" si="229"/>
        <v>112999.9999999998</v>
      </c>
      <c r="N208">
        <f t="shared" si="230"/>
        <v>112.9999999999998</v>
      </c>
      <c r="O208">
        <f t="shared" si="231"/>
        <v>149700.0000000002</v>
      </c>
      <c r="P208">
        <f t="shared" si="232"/>
        <v>149.70000000000022</v>
      </c>
      <c r="Q208">
        <f t="shared" si="233"/>
        <v>0.14034375000000018</v>
      </c>
      <c r="R208">
        <f t="shared" si="234"/>
        <v>2004.491</v>
      </c>
      <c r="S208">
        <f t="shared" si="235"/>
        <v>2.6632151440191052</v>
      </c>
      <c r="T208">
        <f t="shared" si="236"/>
        <v>460.48463537865575</v>
      </c>
      <c r="V208">
        <f t="shared" si="237"/>
        <v>112568506329668.94</v>
      </c>
      <c r="W208">
        <f t="shared" si="195"/>
        <v>0</v>
      </c>
      <c r="X208">
        <f t="shared" si="238"/>
        <v>5060537550066.0654</v>
      </c>
      <c r="Y208">
        <f t="shared" si="196"/>
        <v>0</v>
      </c>
      <c r="Z208">
        <f t="shared" si="197"/>
        <v>117629043879735</v>
      </c>
      <c r="AA208">
        <f t="shared" si="178"/>
        <v>2387.8022716742398</v>
      </c>
      <c r="AB208">
        <f t="shared" si="179"/>
        <v>23.878022716742404</v>
      </c>
      <c r="AC208">
        <f t="shared" si="198"/>
        <v>454.03296283613685</v>
      </c>
      <c r="AD208">
        <f t="shared" si="199"/>
        <v>99.999999999999972</v>
      </c>
      <c r="AF208" s="9">
        <f t="shared" si="193"/>
        <v>6186052472698.709</v>
      </c>
      <c r="AG208">
        <f t="shared" si="200"/>
        <v>23.877365995687402</v>
      </c>
      <c r="AH208">
        <f t="shared" si="201"/>
        <v>0</v>
      </c>
      <c r="AI208">
        <v>140</v>
      </c>
      <c r="AJ208">
        <f t="shared" si="202"/>
        <v>5.1740327120740712E-2</v>
      </c>
      <c r="AK208">
        <v>0</v>
      </c>
      <c r="AL208" s="15">
        <f t="shared" si="180"/>
        <v>0</v>
      </c>
      <c r="AM208" s="13">
        <f t="shared" si="203"/>
        <v>5062806625627.3662</v>
      </c>
      <c r="AN208" s="15">
        <f>SUM($AL$48:AL208)</f>
        <v>1123245847071.3408</v>
      </c>
      <c r="AO208" s="4">
        <f t="shared" si="181"/>
        <v>6186052472698.707</v>
      </c>
      <c r="AP208">
        <f t="shared" si="182"/>
        <v>23.88872929430708</v>
      </c>
      <c r="AQ208" s="15">
        <f t="shared" si="183"/>
        <v>23.82628208133826</v>
      </c>
      <c r="AR208">
        <f t="shared" si="204"/>
        <v>0.99738591315597092</v>
      </c>
      <c r="AT208">
        <f t="shared" si="194"/>
        <v>1061850278549.0078</v>
      </c>
      <c r="AU208" s="4"/>
      <c r="AV208">
        <f t="shared" si="184"/>
        <v>4204732921259.4292</v>
      </c>
      <c r="AW208" s="5">
        <f t="shared" si="205"/>
        <v>16.229727652346913</v>
      </c>
      <c r="AX208">
        <f t="shared" si="206"/>
        <v>3838075990.0634766</v>
      </c>
      <c r="AY208" s="4">
        <f t="shared" si="207"/>
        <v>1.481447911062189E-2</v>
      </c>
      <c r="AZ208" s="4">
        <f t="shared" si="185"/>
        <v>3.2101781890238593E-5</v>
      </c>
      <c r="BA208" s="5">
        <v>0</v>
      </c>
      <c r="BB208" s="4">
        <f t="shared" si="186"/>
        <v>0</v>
      </c>
      <c r="BC208" s="4">
        <f t="shared" si="208"/>
        <v>3838075990.0634766</v>
      </c>
      <c r="BD208" s="4">
        <f t="shared" si="209"/>
        <v>20877262.783199936</v>
      </c>
      <c r="BE208" s="4">
        <f t="shared" si="210"/>
        <v>20877262.783199936</v>
      </c>
      <c r="BF208" s="4">
        <f t="shared" si="211"/>
        <v>0</v>
      </c>
      <c r="BG208" s="4">
        <f>SUM($BB$48:BB208)</f>
        <v>12884463590.918751</v>
      </c>
      <c r="BH208" s="14">
        <f>SUM($BC$48:BC208)</f>
        <v>4191848457668.5103</v>
      </c>
      <c r="BI208" s="4">
        <f t="shared" si="212"/>
        <v>4204732921259.4292</v>
      </c>
      <c r="BJ208" s="4">
        <f t="shared" si="213"/>
        <v>22871697787.529533</v>
      </c>
      <c r="BK208" s="4">
        <f t="shared" si="214"/>
        <v>70085202.300471887</v>
      </c>
      <c r="BL208" s="4">
        <f t="shared" si="215"/>
        <v>22801612585.229057</v>
      </c>
      <c r="BM208" s="27">
        <f t="shared" si="187"/>
        <v>19.779134470812014</v>
      </c>
      <c r="BN208">
        <f t="shared" si="188"/>
        <v>0.27330514044132032</v>
      </c>
      <c r="BO208">
        <f t="shared" si="216"/>
        <v>1.3817851374873636E-2</v>
      </c>
      <c r="BQ208" s="5">
        <f t="shared" si="217"/>
        <v>-445.27836630177563</v>
      </c>
      <c r="BR208" s="5">
        <f t="shared" si="218"/>
        <v>-9867.62824527472</v>
      </c>
      <c r="BS208" s="5">
        <f t="shared" si="189"/>
        <v>-2156.1619092265828</v>
      </c>
      <c r="BU208" s="27">
        <f t="shared" si="219"/>
        <v>0.82796929996295687</v>
      </c>
      <c r="BV208" s="27">
        <f t="shared" si="220"/>
        <v>1.1470742246243459E-2</v>
      </c>
      <c r="BW208" s="27">
        <f t="shared" si="190"/>
        <v>0.82796929996295687</v>
      </c>
      <c r="BX208" s="27">
        <f t="shared" si="191"/>
        <v>1.147074224624346E-2</v>
      </c>
      <c r="BY208" s="27">
        <f t="shared" si="221"/>
        <v>1.3817851374873636E-2</v>
      </c>
      <c r="BZ208" s="27">
        <f t="shared" si="222"/>
        <v>0.99738591315597092</v>
      </c>
    </row>
    <row r="209" spans="6:78">
      <c r="F209">
        <f t="shared" si="192"/>
        <v>40250000</v>
      </c>
      <c r="G209">
        <f t="shared" si="223"/>
        <v>1.0000000000000002</v>
      </c>
      <c r="H209">
        <f t="shared" si="224"/>
        <v>0</v>
      </c>
      <c r="I209">
        <f t="shared" si="225"/>
        <v>4.7143143996902228E+19</v>
      </c>
      <c r="J209">
        <f t="shared" si="226"/>
        <v>2.1193285600309779E+20</v>
      </c>
      <c r="K209">
        <f t="shared" si="227"/>
        <v>2.59076E+20</v>
      </c>
      <c r="L209">
        <f t="shared" si="228"/>
        <v>6043992820115670</v>
      </c>
      <c r="M209">
        <f t="shared" si="229"/>
        <v>112999.9999999998</v>
      </c>
      <c r="N209">
        <f t="shared" si="230"/>
        <v>112.9999999999998</v>
      </c>
      <c r="O209">
        <f t="shared" si="231"/>
        <v>149700.0000000002</v>
      </c>
      <c r="P209">
        <f t="shared" si="232"/>
        <v>149.70000000000022</v>
      </c>
      <c r="Q209">
        <f t="shared" si="233"/>
        <v>0.14034375000000018</v>
      </c>
      <c r="R209">
        <f t="shared" si="234"/>
        <v>2004.491</v>
      </c>
      <c r="S209">
        <f t="shared" si="235"/>
        <v>2.6632151440191052</v>
      </c>
      <c r="T209">
        <f t="shared" si="236"/>
        <v>460.48463537865575</v>
      </c>
      <c r="V209">
        <f t="shared" si="237"/>
        <v>112568506329668.94</v>
      </c>
      <c r="W209">
        <f t="shared" si="195"/>
        <v>0</v>
      </c>
      <c r="X209">
        <f t="shared" si="238"/>
        <v>5060537550066.0654</v>
      </c>
      <c r="Y209">
        <f t="shared" si="196"/>
        <v>0</v>
      </c>
      <c r="Z209">
        <f t="shared" si="197"/>
        <v>117629043879735</v>
      </c>
      <c r="AA209">
        <f t="shared" si="178"/>
        <v>2387.8022716742398</v>
      </c>
      <c r="AB209">
        <f t="shared" si="179"/>
        <v>23.878022716742404</v>
      </c>
      <c r="AC209">
        <f t="shared" si="198"/>
        <v>454.03296283613685</v>
      </c>
      <c r="AD209">
        <f t="shared" si="199"/>
        <v>99.999999999999972</v>
      </c>
      <c r="AF209" s="9">
        <f t="shared" si="193"/>
        <v>6186052472698.709</v>
      </c>
      <c r="AG209">
        <f t="shared" si="200"/>
        <v>23.877365995687402</v>
      </c>
      <c r="AH209">
        <f t="shared" si="201"/>
        <v>0</v>
      </c>
      <c r="AI209">
        <v>141</v>
      </c>
      <c r="AJ209">
        <f t="shared" si="202"/>
        <v>5.1740327120740712E-2</v>
      </c>
      <c r="AK209">
        <v>0</v>
      </c>
      <c r="AL209" s="15">
        <f t="shared" si="180"/>
        <v>0</v>
      </c>
      <c r="AM209" s="13">
        <f t="shared" si="203"/>
        <v>5062806625627.3662</v>
      </c>
      <c r="AN209" s="15">
        <f>SUM($AL$48:AL209)</f>
        <v>1123245847071.3408</v>
      </c>
      <c r="AO209" s="4">
        <f t="shared" si="181"/>
        <v>6186052472698.707</v>
      </c>
      <c r="AP209">
        <f t="shared" si="182"/>
        <v>23.88872929430708</v>
      </c>
      <c r="AQ209" s="15">
        <f t="shared" si="183"/>
        <v>23.82628208133826</v>
      </c>
      <c r="AR209">
        <f t="shared" si="204"/>
        <v>0.99738591315597092</v>
      </c>
      <c r="AT209">
        <f t="shared" si="194"/>
        <v>1041375573274.2106</v>
      </c>
      <c r="AU209" s="4"/>
      <c r="AV209">
        <f t="shared" si="184"/>
        <v>4208496991077.1479</v>
      </c>
      <c r="AW209" s="5">
        <f t="shared" si="205"/>
        <v>16.244256477161713</v>
      </c>
      <c r="AX209">
        <f t="shared" si="206"/>
        <v>3764069817.71875</v>
      </c>
      <c r="AY209" s="4">
        <f t="shared" si="207"/>
        <v>1.4528824814798552E-2</v>
      </c>
      <c r="AZ209" s="4">
        <f t="shared" si="185"/>
        <v>3.1482792060622806E-5</v>
      </c>
      <c r="BA209" s="5">
        <v>0</v>
      </c>
      <c r="BB209" s="4">
        <f t="shared" si="186"/>
        <v>0</v>
      </c>
      <c r="BC209" s="4">
        <f t="shared" si="208"/>
        <v>3764069817.71875</v>
      </c>
      <c r="BD209" s="4">
        <f t="shared" si="209"/>
        <v>20474705.274797376</v>
      </c>
      <c r="BE209" s="4">
        <f t="shared" si="210"/>
        <v>20474705.274797376</v>
      </c>
      <c r="BF209" s="4">
        <f t="shared" si="211"/>
        <v>0</v>
      </c>
      <c r="BG209" s="4">
        <f>SUM($BB$48:BB209)</f>
        <v>12884463590.918751</v>
      </c>
      <c r="BH209" s="14">
        <f>SUM($BC$48:BC209)</f>
        <v>4195612527486.229</v>
      </c>
      <c r="BI209" s="4">
        <f t="shared" si="212"/>
        <v>4208496991077.1479</v>
      </c>
      <c r="BJ209" s="4">
        <f t="shared" si="213"/>
        <v>22892172492.804329</v>
      </c>
      <c r="BK209" s="4">
        <f t="shared" si="214"/>
        <v>70085202.300471887</v>
      </c>
      <c r="BL209" s="4">
        <f t="shared" si="215"/>
        <v>22822087290.503857</v>
      </c>
      <c r="BM209" s="27">
        <f t="shared" si="187"/>
        <v>19.796895142227982</v>
      </c>
      <c r="BN209">
        <f t="shared" si="188"/>
        <v>0.27330514044132032</v>
      </c>
      <c r="BO209">
        <f t="shared" si="216"/>
        <v>1.3805454768426985E-2</v>
      </c>
      <c r="BQ209" s="5">
        <f t="shared" si="217"/>
        <v>-436.69870516151786</v>
      </c>
      <c r="BR209" s="5">
        <f t="shared" si="218"/>
        <v>-9867.62824527472</v>
      </c>
      <c r="BS209" s="5">
        <f t="shared" si="189"/>
        <v>-2149.1401186002922</v>
      </c>
      <c r="BU209" s="27">
        <f t="shared" si="219"/>
        <v>0.82871277489614226</v>
      </c>
      <c r="BV209" s="27">
        <f t="shared" si="220"/>
        <v>1.1470742246243459E-2</v>
      </c>
      <c r="BW209" s="27">
        <f t="shared" si="190"/>
        <v>0.82871277489614226</v>
      </c>
      <c r="BX209" s="27">
        <f t="shared" si="191"/>
        <v>1.147074224624346E-2</v>
      </c>
      <c r="BY209" s="27">
        <f t="shared" si="221"/>
        <v>1.3805454768426985E-2</v>
      </c>
      <c r="BZ209" s="27">
        <f t="shared" si="222"/>
        <v>0.99738591315597092</v>
      </c>
    </row>
    <row r="210" spans="6:78">
      <c r="F210">
        <f t="shared" si="192"/>
        <v>40500000</v>
      </c>
      <c r="G210">
        <f t="shared" si="223"/>
        <v>1.0000000000000002</v>
      </c>
      <c r="H210">
        <f t="shared" si="224"/>
        <v>0</v>
      </c>
      <c r="I210">
        <f t="shared" si="225"/>
        <v>4.7143143996902228E+19</v>
      </c>
      <c r="J210">
        <f t="shared" si="226"/>
        <v>2.1193285600309779E+20</v>
      </c>
      <c r="K210">
        <f t="shared" si="227"/>
        <v>2.59076E+20</v>
      </c>
      <c r="L210">
        <f t="shared" si="228"/>
        <v>6043992820115670</v>
      </c>
      <c r="M210">
        <f t="shared" si="229"/>
        <v>112999.9999999998</v>
      </c>
      <c r="N210">
        <f t="shared" si="230"/>
        <v>112.9999999999998</v>
      </c>
      <c r="O210">
        <f t="shared" si="231"/>
        <v>149700.0000000002</v>
      </c>
      <c r="P210">
        <f t="shared" si="232"/>
        <v>149.70000000000022</v>
      </c>
      <c r="Q210">
        <f t="shared" si="233"/>
        <v>0.14034375000000018</v>
      </c>
      <c r="R210">
        <f t="shared" si="234"/>
        <v>2004.491</v>
      </c>
      <c r="S210">
        <f t="shared" si="235"/>
        <v>2.6632151440191052</v>
      </c>
      <c r="T210">
        <f t="shared" si="236"/>
        <v>460.48463537865575</v>
      </c>
      <c r="V210">
        <f t="shared" si="237"/>
        <v>112568506329668.94</v>
      </c>
      <c r="W210">
        <f t="shared" si="195"/>
        <v>0</v>
      </c>
      <c r="X210">
        <f t="shared" si="238"/>
        <v>5060537550066.0654</v>
      </c>
      <c r="Y210">
        <f t="shared" si="196"/>
        <v>0</v>
      </c>
      <c r="Z210">
        <f t="shared" si="197"/>
        <v>117629043879735</v>
      </c>
      <c r="AA210">
        <f t="shared" si="178"/>
        <v>2387.8022716742398</v>
      </c>
      <c r="AB210">
        <f t="shared" si="179"/>
        <v>23.878022716742404</v>
      </c>
      <c r="AC210">
        <f t="shared" si="198"/>
        <v>454.03296283613685</v>
      </c>
      <c r="AD210">
        <f t="shared" si="199"/>
        <v>99.999999999999972</v>
      </c>
      <c r="AF210" s="9">
        <f t="shared" si="193"/>
        <v>6186052472698.709</v>
      </c>
      <c r="AG210">
        <f t="shared" si="200"/>
        <v>23.877365995687402</v>
      </c>
      <c r="AH210">
        <f t="shared" si="201"/>
        <v>0</v>
      </c>
      <c r="AI210">
        <v>142</v>
      </c>
      <c r="AJ210">
        <f t="shared" si="202"/>
        <v>5.1740327120740712E-2</v>
      </c>
      <c r="AK210">
        <v>0</v>
      </c>
      <c r="AL210" s="15">
        <f t="shared" si="180"/>
        <v>0</v>
      </c>
      <c r="AM210" s="13">
        <f t="shared" si="203"/>
        <v>5062806625627.3662</v>
      </c>
      <c r="AN210" s="15">
        <f>SUM($AL$48:AL210)</f>
        <v>1123245847071.3408</v>
      </c>
      <c r="AO210" s="4">
        <f t="shared" si="181"/>
        <v>6186052472698.707</v>
      </c>
      <c r="AP210">
        <f t="shared" si="182"/>
        <v>23.88872929430708</v>
      </c>
      <c r="AQ210" s="15">
        <f t="shared" si="183"/>
        <v>23.82628208133826</v>
      </c>
      <c r="AR210">
        <f t="shared" si="204"/>
        <v>0.99738591315597092</v>
      </c>
      <c r="AT210">
        <f t="shared" si="194"/>
        <v>1021295663352.9189</v>
      </c>
      <c r="AU210" s="4"/>
      <c r="AV210">
        <f t="shared" si="184"/>
        <v>4212188481717.0781</v>
      </c>
      <c r="AW210" s="5">
        <f t="shared" si="205"/>
        <v>16.258505155695925</v>
      </c>
      <c r="AX210">
        <f t="shared" si="206"/>
        <v>3691490639.9301758</v>
      </c>
      <c r="AY210" s="4">
        <f t="shared" si="207"/>
        <v>1.4248678534214576E-2</v>
      </c>
      <c r="AZ210" s="4">
        <f t="shared" si="185"/>
        <v>3.0875737655974828E-5</v>
      </c>
      <c r="BA210" s="5">
        <v>0</v>
      </c>
      <c r="BB210" s="4">
        <f t="shared" si="186"/>
        <v>0</v>
      </c>
      <c r="BC210" s="4">
        <f t="shared" si="208"/>
        <v>3691490639.9301758</v>
      </c>
      <c r="BD210" s="4">
        <f t="shared" si="209"/>
        <v>20079909.92129121</v>
      </c>
      <c r="BE210" s="4">
        <f t="shared" si="210"/>
        <v>20079909.92129121</v>
      </c>
      <c r="BF210" s="4">
        <f t="shared" si="211"/>
        <v>0</v>
      </c>
      <c r="BG210" s="4">
        <f>SUM($BB$48:BB210)</f>
        <v>12884463590.918751</v>
      </c>
      <c r="BH210" s="14">
        <f>SUM($BC$48:BC210)</f>
        <v>4199304018126.1592</v>
      </c>
      <c r="BI210" s="4">
        <f t="shared" si="212"/>
        <v>4212188481717.0781</v>
      </c>
      <c r="BJ210" s="4">
        <f t="shared" si="213"/>
        <v>22912252402.72562</v>
      </c>
      <c r="BK210" s="4">
        <f t="shared" si="214"/>
        <v>70085202.300471887</v>
      </c>
      <c r="BL210" s="4">
        <f t="shared" si="215"/>
        <v>22842167200.425148</v>
      </c>
      <c r="BM210" s="27">
        <f t="shared" si="187"/>
        <v>19.814313350567875</v>
      </c>
      <c r="BN210">
        <f t="shared" si="188"/>
        <v>0.27330514044132032</v>
      </c>
      <c r="BO210">
        <f t="shared" si="216"/>
        <v>1.3793318779501761E-2</v>
      </c>
      <c r="BQ210" s="5">
        <f t="shared" si="217"/>
        <v>-428.2844779216444</v>
      </c>
      <c r="BR210" s="5">
        <f t="shared" si="218"/>
        <v>-9867.62824527472</v>
      </c>
      <c r="BS210" s="5">
        <f t="shared" si="189"/>
        <v>-2142.2537228563888</v>
      </c>
      <c r="BU210" s="27">
        <f t="shared" si="219"/>
        <v>0.82944191406990497</v>
      </c>
      <c r="BV210" s="27">
        <f t="shared" si="220"/>
        <v>1.1470742246243459E-2</v>
      </c>
      <c r="BW210" s="27">
        <f t="shared" si="190"/>
        <v>0.82944191406990497</v>
      </c>
      <c r="BX210" s="27">
        <f t="shared" si="191"/>
        <v>1.147074224624346E-2</v>
      </c>
      <c r="BY210" s="27">
        <f t="shared" si="221"/>
        <v>1.3793318779501761E-2</v>
      </c>
      <c r="BZ210" s="27">
        <f t="shared" si="222"/>
        <v>0.99738591315597092</v>
      </c>
    </row>
    <row r="211" spans="6:78">
      <c r="F211">
        <f t="shared" si="192"/>
        <v>40750000</v>
      </c>
      <c r="G211">
        <f t="shared" si="223"/>
        <v>1.0000000000000002</v>
      </c>
      <c r="H211">
        <f t="shared" si="224"/>
        <v>0</v>
      </c>
      <c r="I211">
        <f t="shared" si="225"/>
        <v>4.7143143996902228E+19</v>
      </c>
      <c r="J211">
        <f t="shared" si="226"/>
        <v>2.1193285600309779E+20</v>
      </c>
      <c r="K211">
        <f t="shared" si="227"/>
        <v>2.59076E+20</v>
      </c>
      <c r="L211">
        <f t="shared" si="228"/>
        <v>6043992820115670</v>
      </c>
      <c r="M211">
        <f t="shared" si="229"/>
        <v>112999.9999999998</v>
      </c>
      <c r="N211">
        <f t="shared" si="230"/>
        <v>112.9999999999998</v>
      </c>
      <c r="O211">
        <f t="shared" si="231"/>
        <v>149700.0000000002</v>
      </c>
      <c r="P211">
        <f t="shared" si="232"/>
        <v>149.70000000000022</v>
      </c>
      <c r="Q211">
        <f t="shared" si="233"/>
        <v>0.14034375000000018</v>
      </c>
      <c r="R211">
        <f t="shared" si="234"/>
        <v>2004.491</v>
      </c>
      <c r="S211">
        <f t="shared" si="235"/>
        <v>2.6632151440191052</v>
      </c>
      <c r="T211">
        <f t="shared" si="236"/>
        <v>460.48463537865575</v>
      </c>
      <c r="V211">
        <f t="shared" si="237"/>
        <v>112568506329668.94</v>
      </c>
      <c r="W211">
        <f t="shared" si="195"/>
        <v>0</v>
      </c>
      <c r="X211">
        <f t="shared" si="238"/>
        <v>5060537550066.0654</v>
      </c>
      <c r="Y211">
        <f t="shared" si="196"/>
        <v>0</v>
      </c>
      <c r="Z211">
        <f t="shared" si="197"/>
        <v>117629043879735</v>
      </c>
      <c r="AA211">
        <f t="shared" si="178"/>
        <v>2387.8022716742398</v>
      </c>
      <c r="AB211">
        <f t="shared" si="179"/>
        <v>23.878022716742404</v>
      </c>
      <c r="AC211">
        <f t="shared" si="198"/>
        <v>454.03296283613685</v>
      </c>
      <c r="AD211">
        <f t="shared" si="199"/>
        <v>99.999999999999972</v>
      </c>
      <c r="AF211" s="9">
        <f t="shared" si="193"/>
        <v>6186052472698.709</v>
      </c>
      <c r="AG211">
        <f t="shared" si="200"/>
        <v>23.877365995687402</v>
      </c>
      <c r="AH211">
        <f t="shared" si="201"/>
        <v>0</v>
      </c>
      <c r="AI211">
        <v>143</v>
      </c>
      <c r="AJ211">
        <f t="shared" si="202"/>
        <v>5.1740327120740712E-2</v>
      </c>
      <c r="AK211">
        <v>0</v>
      </c>
      <c r="AL211" s="15">
        <f t="shared" si="180"/>
        <v>0</v>
      </c>
      <c r="AM211" s="13">
        <f t="shared" si="203"/>
        <v>5062806625627.3662</v>
      </c>
      <c r="AN211" s="15">
        <f>SUM($AL$48:AL211)</f>
        <v>1123245847071.3408</v>
      </c>
      <c r="AO211" s="4">
        <f t="shared" si="181"/>
        <v>6186052472698.707</v>
      </c>
      <c r="AP211">
        <f t="shared" si="182"/>
        <v>23.88872929430708</v>
      </c>
      <c r="AQ211" s="15">
        <f t="shared" si="183"/>
        <v>23.82628208133826</v>
      </c>
      <c r="AR211">
        <f t="shared" si="204"/>
        <v>0.99738591315597092</v>
      </c>
      <c r="AT211">
        <f t="shared" si="194"/>
        <v>1001602936300.8965</v>
      </c>
      <c r="AU211" s="4"/>
      <c r="AV211">
        <f t="shared" si="184"/>
        <v>4215808792658.3213</v>
      </c>
      <c r="AW211" s="5">
        <f t="shared" si="205"/>
        <v>16.272479089758686</v>
      </c>
      <c r="AX211">
        <f t="shared" si="206"/>
        <v>3620310941.2431641</v>
      </c>
      <c r="AY211" s="4">
        <f t="shared" si="207"/>
        <v>1.397393406275828E-2</v>
      </c>
      <c r="AZ211" s="4">
        <f t="shared" si="185"/>
        <v>3.028038853621299E-5</v>
      </c>
      <c r="BA211" s="5">
        <v>0</v>
      </c>
      <c r="BB211" s="4">
        <f t="shared" si="186"/>
        <v>0</v>
      </c>
      <c r="BC211" s="4">
        <f t="shared" si="208"/>
        <v>3620310941.2431641</v>
      </c>
      <c r="BD211" s="4">
        <f t="shared" si="209"/>
        <v>19692727.052018952</v>
      </c>
      <c r="BE211" s="4">
        <f t="shared" si="210"/>
        <v>19692727.052018952</v>
      </c>
      <c r="BF211" s="4">
        <f t="shared" si="211"/>
        <v>0</v>
      </c>
      <c r="BG211" s="4">
        <f>SUM($BB$48:BB211)</f>
        <v>12884463590.918751</v>
      </c>
      <c r="BH211" s="14">
        <f>SUM($BC$48:BC211)</f>
        <v>4202924329067.4023</v>
      </c>
      <c r="BI211" s="4">
        <f t="shared" si="212"/>
        <v>4215808792658.3213</v>
      </c>
      <c r="BJ211" s="4">
        <f t="shared" si="213"/>
        <v>22931945129.777637</v>
      </c>
      <c r="BK211" s="4">
        <f t="shared" si="214"/>
        <v>70085202.300471887</v>
      </c>
      <c r="BL211" s="4">
        <f t="shared" si="215"/>
        <v>22861859927.477165</v>
      </c>
      <c r="BM211" s="27">
        <f t="shared" si="187"/>
        <v>19.831395699239614</v>
      </c>
      <c r="BN211">
        <f t="shared" si="188"/>
        <v>0.27330514044132032</v>
      </c>
      <c r="BO211">
        <f t="shared" si="216"/>
        <v>1.3781437503755699E-2</v>
      </c>
      <c r="BQ211" s="5">
        <f t="shared" si="217"/>
        <v>-420.03249466883165</v>
      </c>
      <c r="BR211" s="5">
        <f t="shared" si="218"/>
        <v>-9867.62824527472</v>
      </c>
      <c r="BS211" s="5">
        <f t="shared" si="189"/>
        <v>-2135.5001112969494</v>
      </c>
      <c r="BU211" s="27">
        <f t="shared" si="219"/>
        <v>0.83015699390781883</v>
      </c>
      <c r="BV211" s="27">
        <f t="shared" si="220"/>
        <v>1.1470742246243459E-2</v>
      </c>
      <c r="BW211" s="27">
        <f t="shared" si="190"/>
        <v>0.83015699390781883</v>
      </c>
      <c r="BX211" s="27">
        <f t="shared" si="191"/>
        <v>1.147074224624346E-2</v>
      </c>
      <c r="BY211" s="27">
        <f t="shared" si="221"/>
        <v>1.3781437503755699E-2</v>
      </c>
      <c r="BZ211" s="27">
        <f t="shared" si="222"/>
        <v>0.99738591315597092</v>
      </c>
    </row>
    <row r="212" spans="6:78">
      <c r="F212">
        <f t="shared" si="192"/>
        <v>41000000</v>
      </c>
      <c r="G212">
        <f t="shared" si="223"/>
        <v>1.0000000000000002</v>
      </c>
      <c r="H212">
        <f t="shared" si="224"/>
        <v>0</v>
      </c>
      <c r="I212">
        <f t="shared" si="225"/>
        <v>4.7143143996902228E+19</v>
      </c>
      <c r="J212">
        <f t="shared" si="226"/>
        <v>2.1193285600309779E+20</v>
      </c>
      <c r="K212">
        <f t="shared" si="227"/>
        <v>2.59076E+20</v>
      </c>
      <c r="L212">
        <f t="shared" si="228"/>
        <v>6043992820115670</v>
      </c>
      <c r="M212">
        <f t="shared" si="229"/>
        <v>112999.9999999998</v>
      </c>
      <c r="N212">
        <f t="shared" si="230"/>
        <v>112.9999999999998</v>
      </c>
      <c r="O212">
        <f t="shared" si="231"/>
        <v>149700.0000000002</v>
      </c>
      <c r="P212">
        <f t="shared" si="232"/>
        <v>149.70000000000022</v>
      </c>
      <c r="Q212">
        <f t="shared" si="233"/>
        <v>0.14034375000000018</v>
      </c>
      <c r="R212">
        <f t="shared" si="234"/>
        <v>2004.491</v>
      </c>
      <c r="S212">
        <f t="shared" si="235"/>
        <v>2.6632151440191052</v>
      </c>
      <c r="T212">
        <f t="shared" si="236"/>
        <v>460.48463537865575</v>
      </c>
      <c r="V212">
        <f t="shared" si="237"/>
        <v>112568506329668.94</v>
      </c>
      <c r="W212">
        <f t="shared" si="195"/>
        <v>0</v>
      </c>
      <c r="X212">
        <f t="shared" si="238"/>
        <v>5060537550066.0654</v>
      </c>
      <c r="Y212">
        <f t="shared" si="196"/>
        <v>0</v>
      </c>
      <c r="Z212">
        <f t="shared" si="197"/>
        <v>117629043879735</v>
      </c>
      <c r="AA212">
        <f t="shared" si="178"/>
        <v>2387.8022716742398</v>
      </c>
      <c r="AB212">
        <f t="shared" si="179"/>
        <v>23.878022716742404</v>
      </c>
      <c r="AC212">
        <f t="shared" si="198"/>
        <v>454.03296283613685</v>
      </c>
      <c r="AD212">
        <f t="shared" si="199"/>
        <v>99.999999999999972</v>
      </c>
      <c r="AF212" s="9">
        <f t="shared" si="193"/>
        <v>6186052472698.709</v>
      </c>
      <c r="AG212">
        <f t="shared" si="200"/>
        <v>23.877365995687402</v>
      </c>
      <c r="AH212">
        <f t="shared" si="201"/>
        <v>0</v>
      </c>
      <c r="AI212">
        <v>144</v>
      </c>
      <c r="AJ212">
        <f t="shared" si="202"/>
        <v>5.1740327120740712E-2</v>
      </c>
      <c r="AK212">
        <v>0</v>
      </c>
      <c r="AL212" s="15">
        <f t="shared" si="180"/>
        <v>0</v>
      </c>
      <c r="AM212" s="13">
        <f t="shared" si="203"/>
        <v>5062806625627.3662</v>
      </c>
      <c r="AN212" s="15">
        <f>SUM($AL$48:AL212)</f>
        <v>1123245847071.3408</v>
      </c>
      <c r="AO212" s="4">
        <f t="shared" si="181"/>
        <v>6186052472698.707</v>
      </c>
      <c r="AP212">
        <f t="shared" si="182"/>
        <v>23.88872929430708</v>
      </c>
      <c r="AQ212" s="15">
        <f t="shared" si="183"/>
        <v>23.82628208133826</v>
      </c>
      <c r="AR212">
        <f t="shared" si="204"/>
        <v>0.99738591315597092</v>
      </c>
      <c r="AT212">
        <f t="shared" si="194"/>
        <v>982289926418.60364</v>
      </c>
      <c r="AU212" s="4"/>
      <c r="AV212">
        <f t="shared" si="184"/>
        <v>4219359296395.082</v>
      </c>
      <c r="AW212" s="5">
        <f t="shared" si="205"/>
        <v>16.286183577000887</v>
      </c>
      <c r="AX212">
        <f t="shared" si="206"/>
        <v>3550503736.7607422</v>
      </c>
      <c r="AY212" s="4">
        <f t="shared" si="207"/>
        <v>1.3704487242202065E-2</v>
      </c>
      <c r="AZ212" s="4">
        <f t="shared" si="185"/>
        <v>2.9696518998855307E-5</v>
      </c>
      <c r="BA212" s="5">
        <v>0</v>
      </c>
      <c r="BB212" s="4">
        <f t="shared" si="186"/>
        <v>0</v>
      </c>
      <c r="BC212" s="4">
        <f t="shared" si="208"/>
        <v>3550503736.7607422</v>
      </c>
      <c r="BD212" s="4">
        <f t="shared" si="209"/>
        <v>19313009.882292982</v>
      </c>
      <c r="BE212" s="4">
        <f t="shared" si="210"/>
        <v>19313009.882292982</v>
      </c>
      <c r="BF212" s="4">
        <f t="shared" si="211"/>
        <v>0</v>
      </c>
      <c r="BG212" s="4">
        <f>SUM($BB$48:BB212)</f>
        <v>12884463590.918751</v>
      </c>
      <c r="BH212" s="14">
        <f>SUM($BC$48:BC212)</f>
        <v>4206474832804.1631</v>
      </c>
      <c r="BI212" s="4">
        <f t="shared" si="212"/>
        <v>4219359296395.082</v>
      </c>
      <c r="BJ212" s="4">
        <f t="shared" si="213"/>
        <v>22951258139.659931</v>
      </c>
      <c r="BK212" s="4">
        <f t="shared" si="214"/>
        <v>70085202.300471887</v>
      </c>
      <c r="BL212" s="4">
        <f t="shared" si="215"/>
        <v>22881172937.359459</v>
      </c>
      <c r="BM212" s="27">
        <f t="shared" si="187"/>
        <v>19.84814866432356</v>
      </c>
      <c r="BN212">
        <f t="shared" si="188"/>
        <v>0.27330514044132032</v>
      </c>
      <c r="BO212">
        <f t="shared" si="216"/>
        <v>1.3769805187552728E-2</v>
      </c>
      <c r="BQ212" s="5">
        <f t="shared" si="217"/>
        <v>-411.93962699798578</v>
      </c>
      <c r="BR212" s="5">
        <f t="shared" si="218"/>
        <v>-9867.62824527472</v>
      </c>
      <c r="BS212" s="5">
        <f t="shared" si="189"/>
        <v>-2128.8767235638015</v>
      </c>
      <c r="BU212" s="27">
        <f t="shared" si="219"/>
        <v>0.83085828550343066</v>
      </c>
      <c r="BV212" s="27">
        <f t="shared" si="220"/>
        <v>1.1470742246243459E-2</v>
      </c>
      <c r="BW212" s="27">
        <f t="shared" si="190"/>
        <v>0.83085828550343077</v>
      </c>
      <c r="BX212" s="27">
        <f t="shared" si="191"/>
        <v>1.147074224624346E-2</v>
      </c>
      <c r="BY212" s="27">
        <f t="shared" si="221"/>
        <v>1.3769805187552728E-2</v>
      </c>
      <c r="BZ212" s="27">
        <f t="shared" si="222"/>
        <v>0.99738591315597092</v>
      </c>
    </row>
    <row r="213" spans="6:78">
      <c r="F213">
        <f t="shared" si="192"/>
        <v>41250000</v>
      </c>
      <c r="G213">
        <f t="shared" si="223"/>
        <v>1.0000000000000002</v>
      </c>
      <c r="H213">
        <f t="shared" si="224"/>
        <v>0</v>
      </c>
      <c r="I213">
        <f t="shared" si="225"/>
        <v>4.7143143996902228E+19</v>
      </c>
      <c r="J213">
        <f t="shared" si="226"/>
        <v>2.1193285600309779E+20</v>
      </c>
      <c r="K213">
        <f t="shared" si="227"/>
        <v>2.59076E+20</v>
      </c>
      <c r="L213">
        <f t="shared" si="228"/>
        <v>6043992820115670</v>
      </c>
      <c r="M213">
        <f t="shared" si="229"/>
        <v>112999.9999999998</v>
      </c>
      <c r="N213">
        <f t="shared" si="230"/>
        <v>112.9999999999998</v>
      </c>
      <c r="O213">
        <f t="shared" si="231"/>
        <v>149700.0000000002</v>
      </c>
      <c r="P213">
        <f t="shared" si="232"/>
        <v>149.70000000000022</v>
      </c>
      <c r="Q213">
        <f t="shared" si="233"/>
        <v>0.14034375000000018</v>
      </c>
      <c r="R213">
        <f t="shared" si="234"/>
        <v>2004.491</v>
      </c>
      <c r="S213">
        <f t="shared" si="235"/>
        <v>2.6632151440191052</v>
      </c>
      <c r="T213">
        <f t="shared" si="236"/>
        <v>460.48463537865575</v>
      </c>
      <c r="V213">
        <f t="shared" si="237"/>
        <v>112568506329668.94</v>
      </c>
      <c r="W213">
        <f t="shared" si="195"/>
        <v>0</v>
      </c>
      <c r="X213">
        <f t="shared" si="238"/>
        <v>5060537550066.0654</v>
      </c>
      <c r="Y213">
        <f t="shared" si="196"/>
        <v>0</v>
      </c>
      <c r="Z213">
        <f t="shared" si="197"/>
        <v>117629043879735</v>
      </c>
      <c r="AA213">
        <f t="shared" si="178"/>
        <v>2387.8022716742398</v>
      </c>
      <c r="AB213">
        <f t="shared" si="179"/>
        <v>23.878022716742404</v>
      </c>
      <c r="AC213">
        <f t="shared" si="198"/>
        <v>454.03296283613685</v>
      </c>
      <c r="AD213">
        <f t="shared" si="199"/>
        <v>99.999999999999972</v>
      </c>
      <c r="AF213" s="9">
        <f t="shared" si="193"/>
        <v>6186052472698.709</v>
      </c>
      <c r="AG213">
        <f t="shared" si="200"/>
        <v>23.877365995687402</v>
      </c>
      <c r="AH213">
        <f t="shared" si="201"/>
        <v>0</v>
      </c>
      <c r="AI213">
        <v>145</v>
      </c>
      <c r="AJ213">
        <f t="shared" si="202"/>
        <v>5.1740327120740712E-2</v>
      </c>
      <c r="AK213">
        <v>0</v>
      </c>
      <c r="AL213" s="15">
        <f t="shared" si="180"/>
        <v>0</v>
      </c>
      <c r="AM213" s="13">
        <f t="shared" si="203"/>
        <v>5062806625627.3662</v>
      </c>
      <c r="AN213" s="15">
        <f>SUM($AL$48:AL213)</f>
        <v>1123245847071.3408</v>
      </c>
      <c r="AO213" s="4">
        <f t="shared" si="181"/>
        <v>6186052472698.707</v>
      </c>
      <c r="AP213">
        <f t="shared" si="182"/>
        <v>23.88872929430708</v>
      </c>
      <c r="AQ213" s="15">
        <f t="shared" si="183"/>
        <v>23.82628208133826</v>
      </c>
      <c r="AR213">
        <f t="shared" si="204"/>
        <v>0.99738591315597092</v>
      </c>
      <c r="AT213">
        <f t="shared" si="194"/>
        <v>963349311960.88</v>
      </c>
      <c r="AU213" s="4"/>
      <c r="AV213">
        <f t="shared" si="184"/>
        <v>4222841338956.9907</v>
      </c>
      <c r="AW213" s="5">
        <f t="shared" si="205"/>
        <v>16.299623812923585</v>
      </c>
      <c r="AX213">
        <f t="shared" si="206"/>
        <v>3482042561.9086914</v>
      </c>
      <c r="AY213" s="4">
        <f t="shared" si="207"/>
        <v>1.3440235922697167E-2</v>
      </c>
      <c r="AZ213" s="4">
        <f t="shared" si="185"/>
        <v>2.9123907693414825E-5</v>
      </c>
      <c r="BA213" s="5">
        <v>0</v>
      </c>
      <c r="BB213" s="4">
        <f t="shared" si="186"/>
        <v>0</v>
      </c>
      <c r="BC213" s="4">
        <f t="shared" si="208"/>
        <v>3482042561.9086914</v>
      </c>
      <c r="BD213" s="4">
        <f t="shared" si="209"/>
        <v>18940614.457727868</v>
      </c>
      <c r="BE213" s="4">
        <f t="shared" si="210"/>
        <v>18940614.457727868</v>
      </c>
      <c r="BF213" s="4">
        <f t="shared" si="211"/>
        <v>0</v>
      </c>
      <c r="BG213" s="4">
        <f>SUM($BB$48:BB213)</f>
        <v>12884463590.918751</v>
      </c>
      <c r="BH213" s="14">
        <f>SUM($BC$48:BC213)</f>
        <v>4209956875366.0718</v>
      </c>
      <c r="BI213" s="4">
        <f t="shared" si="212"/>
        <v>4222841338956.9907</v>
      </c>
      <c r="BJ213" s="4">
        <f t="shared" si="213"/>
        <v>22970198754.117661</v>
      </c>
      <c r="BK213" s="4">
        <f t="shared" si="214"/>
        <v>70085202.300471887</v>
      </c>
      <c r="BL213" s="4">
        <f t="shared" si="215"/>
        <v>22900113551.817188</v>
      </c>
      <c r="BM213" s="27">
        <f t="shared" si="187"/>
        <v>19.864578597027613</v>
      </c>
      <c r="BN213">
        <f t="shared" si="188"/>
        <v>0.27330514044132032</v>
      </c>
      <c r="BO213">
        <f t="shared" si="216"/>
        <v>1.375841622344889E-2</v>
      </c>
      <c r="BQ213" s="5">
        <f t="shared" si="217"/>
        <v>-404.00280682624026</v>
      </c>
      <c r="BR213" s="5">
        <f t="shared" si="218"/>
        <v>-9867.62824527472</v>
      </c>
      <c r="BS213" s="5">
        <f t="shared" si="189"/>
        <v>-2122.3810486678531</v>
      </c>
      <c r="BU213" s="27">
        <f t="shared" si="219"/>
        <v>0.83154605472303367</v>
      </c>
      <c r="BV213" s="27">
        <f t="shared" si="220"/>
        <v>1.1470742246243459E-2</v>
      </c>
      <c r="BW213" s="27">
        <f t="shared" si="190"/>
        <v>0.83154605472303378</v>
      </c>
      <c r="BX213" s="27">
        <f t="shared" si="191"/>
        <v>1.147074224624346E-2</v>
      </c>
      <c r="BY213" s="27">
        <f t="shared" si="221"/>
        <v>1.375841622344889E-2</v>
      </c>
      <c r="BZ213" s="27">
        <f t="shared" si="222"/>
        <v>0.99738591315597092</v>
      </c>
    </row>
    <row r="214" spans="6:78">
      <c r="F214">
        <f t="shared" si="192"/>
        <v>41500000</v>
      </c>
      <c r="G214">
        <f t="shared" si="223"/>
        <v>1.0000000000000002</v>
      </c>
      <c r="H214">
        <f t="shared" si="224"/>
        <v>0</v>
      </c>
      <c r="I214">
        <f t="shared" si="225"/>
        <v>4.7143143996902228E+19</v>
      </c>
      <c r="J214">
        <f t="shared" si="226"/>
        <v>2.1193285600309779E+20</v>
      </c>
      <c r="K214">
        <f t="shared" si="227"/>
        <v>2.59076E+20</v>
      </c>
      <c r="L214">
        <f t="shared" si="228"/>
        <v>6043992820115670</v>
      </c>
      <c r="M214">
        <f t="shared" si="229"/>
        <v>112999.9999999998</v>
      </c>
      <c r="N214">
        <f t="shared" si="230"/>
        <v>112.9999999999998</v>
      </c>
      <c r="O214">
        <f t="shared" si="231"/>
        <v>149700.0000000002</v>
      </c>
      <c r="P214">
        <f t="shared" si="232"/>
        <v>149.70000000000022</v>
      </c>
      <c r="Q214">
        <f t="shared" si="233"/>
        <v>0.14034375000000018</v>
      </c>
      <c r="R214">
        <f t="shared" si="234"/>
        <v>2004.491</v>
      </c>
      <c r="S214">
        <f t="shared" si="235"/>
        <v>2.6632151440191052</v>
      </c>
      <c r="T214">
        <f t="shared" si="236"/>
        <v>460.48463537865575</v>
      </c>
      <c r="V214">
        <f t="shared" si="237"/>
        <v>112568506329668.94</v>
      </c>
      <c r="W214">
        <f t="shared" si="195"/>
        <v>0</v>
      </c>
      <c r="X214">
        <f t="shared" si="238"/>
        <v>5060537550066.0654</v>
      </c>
      <c r="Y214">
        <f t="shared" si="196"/>
        <v>0</v>
      </c>
      <c r="Z214">
        <f t="shared" si="197"/>
        <v>117629043879735</v>
      </c>
      <c r="AA214">
        <f t="shared" si="178"/>
        <v>2387.8022716742398</v>
      </c>
      <c r="AB214">
        <f t="shared" si="179"/>
        <v>23.878022716742404</v>
      </c>
      <c r="AC214">
        <f t="shared" si="198"/>
        <v>454.03296283613685</v>
      </c>
      <c r="AD214">
        <f t="shared" si="199"/>
        <v>99.999999999999972</v>
      </c>
      <c r="AF214" s="9">
        <f t="shared" si="193"/>
        <v>6186052472698.709</v>
      </c>
      <c r="AG214">
        <f t="shared" si="200"/>
        <v>23.877365995687402</v>
      </c>
      <c r="AH214">
        <f t="shared" si="201"/>
        <v>0</v>
      </c>
      <c r="AI214">
        <v>146</v>
      </c>
      <c r="AJ214">
        <f t="shared" si="202"/>
        <v>5.1740327120740712E-2</v>
      </c>
      <c r="AK214">
        <v>0</v>
      </c>
      <c r="AL214" s="15">
        <f t="shared" si="180"/>
        <v>0</v>
      </c>
      <c r="AM214" s="13">
        <f t="shared" si="203"/>
        <v>5062806625627.3662</v>
      </c>
      <c r="AN214" s="15">
        <f>SUM($AL$48:AL214)</f>
        <v>1123245847071.3408</v>
      </c>
      <c r="AO214" s="4">
        <f t="shared" si="181"/>
        <v>6186052472698.707</v>
      </c>
      <c r="AP214">
        <f t="shared" si="182"/>
        <v>23.88872929430708</v>
      </c>
      <c r="AQ214" s="15">
        <f t="shared" si="183"/>
        <v>23.82628208133826</v>
      </c>
      <c r="AR214">
        <f t="shared" si="204"/>
        <v>0.99738591315597092</v>
      </c>
      <c r="AT214">
        <f t="shared" si="194"/>
        <v>944773912361.20154</v>
      </c>
      <c r="AU214" s="4"/>
      <c r="AV214">
        <f t="shared" si="184"/>
        <v>4226256240419.395</v>
      </c>
      <c r="AW214" s="5">
        <f t="shared" si="205"/>
        <v>16.312804892847637</v>
      </c>
      <c r="AX214">
        <f t="shared" si="206"/>
        <v>3414901462.4042969</v>
      </c>
      <c r="AY214" s="4">
        <f t="shared" si="207"/>
        <v>1.3181079924054319E-2</v>
      </c>
      <c r="AZ214" s="4">
        <f t="shared" si="185"/>
        <v>2.856233753749792E-5</v>
      </c>
      <c r="BA214" s="5">
        <v>0</v>
      </c>
      <c r="BB214" s="4">
        <f t="shared" si="186"/>
        <v>0</v>
      </c>
      <c r="BC214" s="4">
        <f t="shared" si="208"/>
        <v>3414901462.4042969</v>
      </c>
      <c r="BD214" s="4">
        <f t="shared" si="209"/>
        <v>18575399.599675246</v>
      </c>
      <c r="BE214" s="4">
        <f t="shared" si="210"/>
        <v>18575399.599675246</v>
      </c>
      <c r="BF214" s="4">
        <f t="shared" si="211"/>
        <v>0</v>
      </c>
      <c r="BG214" s="4">
        <f>SUM($BB$48:BB214)</f>
        <v>12884463590.918751</v>
      </c>
      <c r="BH214" s="14">
        <f>SUM($BC$48:BC214)</f>
        <v>4213371776828.4761</v>
      </c>
      <c r="BI214" s="4">
        <f t="shared" si="212"/>
        <v>4226256240419.395</v>
      </c>
      <c r="BJ214" s="4">
        <f t="shared" si="213"/>
        <v>22988774153.717335</v>
      </c>
      <c r="BK214" s="4">
        <f t="shared" si="214"/>
        <v>70085202.300471887</v>
      </c>
      <c r="BL214" s="4">
        <f t="shared" si="215"/>
        <v>22918688951.416862</v>
      </c>
      <c r="BM214" s="27">
        <f t="shared" si="187"/>
        <v>19.88069172609503</v>
      </c>
      <c r="BN214">
        <f t="shared" si="188"/>
        <v>0.27330514044132032</v>
      </c>
      <c r="BO214">
        <f t="shared" si="216"/>
        <v>1.3747265145839217E-2</v>
      </c>
      <c r="BQ214" s="5">
        <f t="shared" si="217"/>
        <v>-396.21902522981924</v>
      </c>
      <c r="BR214" s="5">
        <f t="shared" si="218"/>
        <v>-9867.62824527472</v>
      </c>
      <c r="BS214" s="5">
        <f t="shared" si="189"/>
        <v>-2116.0106240371679</v>
      </c>
      <c r="BU214" s="27">
        <f t="shared" si="219"/>
        <v>0.83222056230645958</v>
      </c>
      <c r="BV214" s="27">
        <f t="shared" si="220"/>
        <v>1.1470742246243459E-2</v>
      </c>
      <c r="BW214" s="27">
        <f t="shared" si="190"/>
        <v>0.83222056230645958</v>
      </c>
      <c r="BX214" s="27">
        <f t="shared" si="191"/>
        <v>1.147074224624346E-2</v>
      </c>
      <c r="BY214" s="27">
        <f t="shared" si="221"/>
        <v>1.3747265145839217E-2</v>
      </c>
      <c r="BZ214" s="27">
        <f t="shared" si="222"/>
        <v>0.99738591315597092</v>
      </c>
    </row>
    <row r="215" spans="6:78">
      <c r="F215">
        <f t="shared" si="192"/>
        <v>41750000</v>
      </c>
      <c r="G215">
        <f t="shared" si="223"/>
        <v>1.0000000000000002</v>
      </c>
      <c r="H215">
        <f t="shared" si="224"/>
        <v>0</v>
      </c>
      <c r="I215">
        <f t="shared" si="225"/>
        <v>4.7143143996902228E+19</v>
      </c>
      <c r="J215">
        <f t="shared" si="226"/>
        <v>2.1193285600309779E+20</v>
      </c>
      <c r="K215">
        <f t="shared" si="227"/>
        <v>2.59076E+20</v>
      </c>
      <c r="L215">
        <f t="shared" si="228"/>
        <v>6043992820115670</v>
      </c>
      <c r="M215">
        <f t="shared" si="229"/>
        <v>112999.9999999998</v>
      </c>
      <c r="N215">
        <f t="shared" si="230"/>
        <v>112.9999999999998</v>
      </c>
      <c r="O215">
        <f t="shared" si="231"/>
        <v>149700.0000000002</v>
      </c>
      <c r="P215">
        <f t="shared" si="232"/>
        <v>149.70000000000022</v>
      </c>
      <c r="Q215">
        <f t="shared" si="233"/>
        <v>0.14034375000000018</v>
      </c>
      <c r="R215">
        <f t="shared" si="234"/>
        <v>2004.491</v>
      </c>
      <c r="S215">
        <f t="shared" si="235"/>
        <v>2.6632151440191052</v>
      </c>
      <c r="T215">
        <f t="shared" si="236"/>
        <v>460.48463537865575</v>
      </c>
      <c r="V215">
        <f t="shared" si="237"/>
        <v>112568506329668.94</v>
      </c>
      <c r="W215">
        <f t="shared" si="195"/>
        <v>0</v>
      </c>
      <c r="X215">
        <f t="shared" si="238"/>
        <v>5060537550066.0654</v>
      </c>
      <c r="Y215">
        <f t="shared" si="196"/>
        <v>0</v>
      </c>
      <c r="Z215">
        <f t="shared" si="197"/>
        <v>117629043879735</v>
      </c>
      <c r="AA215">
        <f t="shared" si="178"/>
        <v>2387.8022716742398</v>
      </c>
      <c r="AB215">
        <f t="shared" si="179"/>
        <v>23.878022716742404</v>
      </c>
      <c r="AC215">
        <f t="shared" si="198"/>
        <v>454.03296283613685</v>
      </c>
      <c r="AD215">
        <f t="shared" si="199"/>
        <v>99.999999999999972</v>
      </c>
      <c r="AF215" s="9">
        <f t="shared" si="193"/>
        <v>6186052472698.709</v>
      </c>
      <c r="AG215">
        <f t="shared" si="200"/>
        <v>23.877365995687402</v>
      </c>
      <c r="AH215">
        <f t="shared" si="201"/>
        <v>0</v>
      </c>
      <c r="AI215">
        <v>147</v>
      </c>
      <c r="AJ215">
        <f t="shared" si="202"/>
        <v>5.1740327120740712E-2</v>
      </c>
      <c r="AK215">
        <v>0</v>
      </c>
      <c r="AL215" s="15">
        <f t="shared" si="180"/>
        <v>0</v>
      </c>
      <c r="AM215" s="13">
        <f t="shared" si="203"/>
        <v>5062806625627.3662</v>
      </c>
      <c r="AN215" s="15">
        <f>SUM($AL$48:AL215)</f>
        <v>1123245847071.3408</v>
      </c>
      <c r="AO215" s="4">
        <f t="shared" si="181"/>
        <v>6186052472698.707</v>
      </c>
      <c r="AP215">
        <f t="shared" si="182"/>
        <v>23.88872929430708</v>
      </c>
      <c r="AQ215" s="15">
        <f t="shared" si="183"/>
        <v>23.82628208133826</v>
      </c>
      <c r="AR215">
        <f t="shared" si="204"/>
        <v>0.99738591315597092</v>
      </c>
      <c r="AT215">
        <f t="shared" si="194"/>
        <v>926556685509.45947</v>
      </c>
      <c r="AU215" s="4"/>
      <c r="AV215">
        <f t="shared" si="184"/>
        <v>4229605295403.8193</v>
      </c>
      <c r="AW215" s="5">
        <f t="shared" si="205"/>
        <v>16.325731813845433</v>
      </c>
      <c r="AX215">
        <f t="shared" si="206"/>
        <v>3349054984.4243164</v>
      </c>
      <c r="AY215" s="4">
        <f t="shared" si="207"/>
        <v>1.2926920997793375E-2</v>
      </c>
      <c r="AZ215" s="4">
        <f t="shared" si="185"/>
        <v>2.8011595634568903E-5</v>
      </c>
      <c r="BA215" s="5">
        <v>0</v>
      </c>
      <c r="BB215" s="4">
        <f t="shared" si="186"/>
        <v>0</v>
      </c>
      <c r="BC215" s="4">
        <f t="shared" si="208"/>
        <v>3349054984.4243164</v>
      </c>
      <c r="BD215" s="4">
        <f t="shared" si="209"/>
        <v>18217226.851742364</v>
      </c>
      <c r="BE215" s="4">
        <f t="shared" si="210"/>
        <v>18217226.851742364</v>
      </c>
      <c r="BF215" s="4">
        <f t="shared" si="211"/>
        <v>0</v>
      </c>
      <c r="BG215" s="4">
        <f>SUM($BB$48:BB215)</f>
        <v>12884463590.918751</v>
      </c>
      <c r="BH215" s="14">
        <f>SUM($BC$48:BC215)</f>
        <v>4216720831812.9004</v>
      </c>
      <c r="BI215" s="4">
        <f t="shared" si="212"/>
        <v>4229605295403.8193</v>
      </c>
      <c r="BJ215" s="4">
        <f t="shared" si="213"/>
        <v>23006991380.569077</v>
      </c>
      <c r="BK215" s="4">
        <f t="shared" si="214"/>
        <v>70085202.300471887</v>
      </c>
      <c r="BL215" s="4">
        <f t="shared" si="215"/>
        <v>22936906178.268604</v>
      </c>
      <c r="BM215" s="27">
        <f t="shared" si="187"/>
        <v>19.896494160165826</v>
      </c>
      <c r="BN215">
        <f t="shared" si="188"/>
        <v>0.27330514044132032</v>
      </c>
      <c r="BO215">
        <f t="shared" si="216"/>
        <v>1.3736346626758815E-2</v>
      </c>
      <c r="BQ215" s="5">
        <f t="shared" si="217"/>
        <v>-388.58533130331608</v>
      </c>
      <c r="BR215" s="5">
        <f t="shared" si="218"/>
        <v>-9867.62824527472</v>
      </c>
      <c r="BS215" s="5">
        <f t="shared" si="189"/>
        <v>-2109.7630345833627</v>
      </c>
      <c r="BU215" s="27">
        <f t="shared" si="219"/>
        <v>0.83288206396592879</v>
      </c>
      <c r="BV215" s="27">
        <f t="shared" si="220"/>
        <v>1.1470742246243459E-2</v>
      </c>
      <c r="BW215" s="27">
        <f t="shared" si="190"/>
        <v>0.8328820639659289</v>
      </c>
      <c r="BX215" s="27">
        <f t="shared" si="191"/>
        <v>1.147074224624346E-2</v>
      </c>
      <c r="BY215" s="27">
        <f t="shared" si="221"/>
        <v>1.3736346626758815E-2</v>
      </c>
      <c r="BZ215" s="27">
        <f t="shared" si="222"/>
        <v>0.99738591315597092</v>
      </c>
    </row>
    <row r="216" spans="6:78">
      <c r="F216">
        <f t="shared" si="192"/>
        <v>42000000</v>
      </c>
      <c r="G216">
        <f t="shared" si="223"/>
        <v>1.0000000000000002</v>
      </c>
      <c r="H216">
        <f t="shared" si="224"/>
        <v>0</v>
      </c>
      <c r="I216">
        <f t="shared" si="225"/>
        <v>4.7143143996902228E+19</v>
      </c>
      <c r="J216">
        <f t="shared" si="226"/>
        <v>2.1193285600309779E+20</v>
      </c>
      <c r="K216">
        <f t="shared" si="227"/>
        <v>2.59076E+20</v>
      </c>
      <c r="L216">
        <f t="shared" si="228"/>
        <v>6043992820115670</v>
      </c>
      <c r="M216">
        <f t="shared" si="229"/>
        <v>112999.9999999998</v>
      </c>
      <c r="N216">
        <f t="shared" si="230"/>
        <v>112.9999999999998</v>
      </c>
      <c r="O216">
        <f t="shared" si="231"/>
        <v>149700.0000000002</v>
      </c>
      <c r="P216">
        <f t="shared" si="232"/>
        <v>149.70000000000022</v>
      </c>
      <c r="Q216">
        <f t="shared" si="233"/>
        <v>0.14034375000000018</v>
      </c>
      <c r="R216">
        <f t="shared" si="234"/>
        <v>2004.491</v>
      </c>
      <c r="S216">
        <f t="shared" si="235"/>
        <v>2.6632151440191052</v>
      </c>
      <c r="T216">
        <f t="shared" si="236"/>
        <v>460.48463537865575</v>
      </c>
      <c r="V216">
        <f t="shared" si="237"/>
        <v>112568506329668.94</v>
      </c>
      <c r="W216">
        <f t="shared" si="195"/>
        <v>0</v>
      </c>
      <c r="X216">
        <f t="shared" si="238"/>
        <v>5060537550066.0654</v>
      </c>
      <c r="Y216">
        <f t="shared" si="196"/>
        <v>0</v>
      </c>
      <c r="Z216">
        <f t="shared" si="197"/>
        <v>117629043879735</v>
      </c>
      <c r="AA216">
        <f t="shared" si="178"/>
        <v>2387.8022716742398</v>
      </c>
      <c r="AB216">
        <f t="shared" si="179"/>
        <v>23.878022716742404</v>
      </c>
      <c r="AC216">
        <f t="shared" si="198"/>
        <v>454.03296283613685</v>
      </c>
      <c r="AD216">
        <f t="shared" si="199"/>
        <v>99.999999999999972</v>
      </c>
      <c r="AF216" s="9">
        <f t="shared" si="193"/>
        <v>6186052472698.709</v>
      </c>
      <c r="AG216">
        <f t="shared" si="200"/>
        <v>23.877365995687402</v>
      </c>
      <c r="AH216">
        <f t="shared" si="201"/>
        <v>0</v>
      </c>
      <c r="AI216">
        <v>148</v>
      </c>
      <c r="AJ216">
        <f t="shared" si="202"/>
        <v>5.1740327120740712E-2</v>
      </c>
      <c r="AK216">
        <v>0</v>
      </c>
      <c r="AL216" s="15">
        <f t="shared" si="180"/>
        <v>0</v>
      </c>
      <c r="AM216" s="13">
        <f t="shared" si="203"/>
        <v>5062806625627.3662</v>
      </c>
      <c r="AN216" s="15">
        <f>SUM($AL$48:AL216)</f>
        <v>1123245847071.3408</v>
      </c>
      <c r="AO216" s="4">
        <f t="shared" si="181"/>
        <v>6186052472698.707</v>
      </c>
      <c r="AP216">
        <f t="shared" si="182"/>
        <v>23.88872929430708</v>
      </c>
      <c r="AQ216" s="15">
        <f t="shared" si="183"/>
        <v>23.82628208133826</v>
      </c>
      <c r="AR216">
        <f t="shared" si="204"/>
        <v>0.99738591315597092</v>
      </c>
      <c r="AT216">
        <f t="shared" si="194"/>
        <v>908690725082.22998</v>
      </c>
      <c r="AU216" s="4"/>
      <c r="AV216">
        <f t="shared" si="184"/>
        <v>4232889773568.7612</v>
      </c>
      <c r="AW216" s="5">
        <f t="shared" si="205"/>
        <v>16.338409476635277</v>
      </c>
      <c r="AX216">
        <f t="shared" si="206"/>
        <v>3284478164.9418945</v>
      </c>
      <c r="AY216" s="4">
        <f t="shared" si="207"/>
        <v>1.2677662789845045E-2</v>
      </c>
      <c r="AZ216" s="4">
        <f t="shared" si="185"/>
        <v>2.7471473193127682E-5</v>
      </c>
      <c r="BA216" s="5">
        <v>0</v>
      </c>
      <c r="BB216" s="4">
        <f t="shared" si="186"/>
        <v>0</v>
      </c>
      <c r="BC216" s="4">
        <f t="shared" si="208"/>
        <v>3284478164.9418945</v>
      </c>
      <c r="BD216" s="4">
        <f t="shared" si="209"/>
        <v>17865960.427229628</v>
      </c>
      <c r="BE216" s="4">
        <f t="shared" si="210"/>
        <v>17865960.427229628</v>
      </c>
      <c r="BF216" s="4">
        <f t="shared" si="211"/>
        <v>0</v>
      </c>
      <c r="BG216" s="4">
        <f>SUM($BB$48:BB216)</f>
        <v>12884463590.918751</v>
      </c>
      <c r="BH216" s="14">
        <f>SUM($BC$48:BC216)</f>
        <v>4220005309977.8423</v>
      </c>
      <c r="BI216" s="4">
        <f t="shared" si="212"/>
        <v>4232889773568.7612</v>
      </c>
      <c r="BJ216" s="4">
        <f t="shared" si="213"/>
        <v>23024857340.996307</v>
      </c>
      <c r="BK216" s="4">
        <f t="shared" si="214"/>
        <v>70085202.300471887</v>
      </c>
      <c r="BL216" s="4">
        <f t="shared" si="215"/>
        <v>22954772138.695835</v>
      </c>
      <c r="BM216" s="27">
        <f t="shared" si="187"/>
        <v>19.911991890092583</v>
      </c>
      <c r="BN216">
        <f t="shared" si="188"/>
        <v>0.27330514044132032</v>
      </c>
      <c r="BO216">
        <f t="shared" si="216"/>
        <v>1.3725655471831832E-2</v>
      </c>
      <c r="BQ216" s="5">
        <f t="shared" si="217"/>
        <v>-381.09883104098685</v>
      </c>
      <c r="BR216" s="5">
        <f t="shared" si="218"/>
        <v>-9867.62824527472</v>
      </c>
      <c r="BS216" s="5">
        <f t="shared" si="189"/>
        <v>-2103.6359117860447</v>
      </c>
      <c r="BU216" s="27">
        <f t="shared" si="219"/>
        <v>0.83353081048299238</v>
      </c>
      <c r="BV216" s="27">
        <f t="shared" si="220"/>
        <v>1.1470742246243459E-2</v>
      </c>
      <c r="BW216" s="27">
        <f t="shared" si="190"/>
        <v>0.83353081048299238</v>
      </c>
      <c r="BX216" s="27">
        <f t="shared" si="191"/>
        <v>1.147074224624346E-2</v>
      </c>
      <c r="BY216" s="27">
        <f t="shared" si="221"/>
        <v>1.3725655471831832E-2</v>
      </c>
      <c r="BZ216" s="27">
        <f t="shared" si="222"/>
        <v>0.99738591315597092</v>
      </c>
    </row>
    <row r="217" spans="6:78">
      <c r="F217">
        <f t="shared" si="192"/>
        <v>42250000</v>
      </c>
      <c r="G217">
        <f t="shared" si="223"/>
        <v>1.0000000000000002</v>
      </c>
      <c r="H217">
        <f t="shared" si="224"/>
        <v>0</v>
      </c>
      <c r="I217">
        <f t="shared" si="225"/>
        <v>4.7143143996902228E+19</v>
      </c>
      <c r="J217">
        <f t="shared" si="226"/>
        <v>2.1193285600309779E+20</v>
      </c>
      <c r="K217">
        <f t="shared" si="227"/>
        <v>2.59076E+20</v>
      </c>
      <c r="L217">
        <f t="shared" si="228"/>
        <v>6043992820115670</v>
      </c>
      <c r="M217">
        <f t="shared" si="229"/>
        <v>112999.9999999998</v>
      </c>
      <c r="N217">
        <f t="shared" si="230"/>
        <v>112.9999999999998</v>
      </c>
      <c r="O217">
        <f t="shared" si="231"/>
        <v>149700.0000000002</v>
      </c>
      <c r="P217">
        <f t="shared" si="232"/>
        <v>149.70000000000022</v>
      </c>
      <c r="Q217">
        <f t="shared" si="233"/>
        <v>0.14034375000000018</v>
      </c>
      <c r="R217">
        <f t="shared" si="234"/>
        <v>2004.491</v>
      </c>
      <c r="S217">
        <f t="shared" si="235"/>
        <v>2.6632151440191052</v>
      </c>
      <c r="T217">
        <f t="shared" si="236"/>
        <v>460.48463537865575</v>
      </c>
      <c r="V217">
        <f t="shared" si="237"/>
        <v>112568506329668.94</v>
      </c>
      <c r="W217">
        <f t="shared" si="195"/>
        <v>0</v>
      </c>
      <c r="X217">
        <f t="shared" si="238"/>
        <v>5060537550066.0654</v>
      </c>
      <c r="Y217">
        <f t="shared" si="196"/>
        <v>0</v>
      </c>
      <c r="Z217">
        <f t="shared" si="197"/>
        <v>117629043879735</v>
      </c>
      <c r="AA217">
        <f t="shared" si="178"/>
        <v>2387.8022716742398</v>
      </c>
      <c r="AB217">
        <f t="shared" si="179"/>
        <v>23.878022716742404</v>
      </c>
      <c r="AC217">
        <f t="shared" si="198"/>
        <v>454.03296283613685</v>
      </c>
      <c r="AD217">
        <f t="shared" si="199"/>
        <v>99.999999999999972</v>
      </c>
      <c r="AF217" s="9">
        <f t="shared" si="193"/>
        <v>6186052472698.709</v>
      </c>
      <c r="AG217">
        <f t="shared" si="200"/>
        <v>23.877365995687402</v>
      </c>
      <c r="AH217">
        <f t="shared" si="201"/>
        <v>0</v>
      </c>
      <c r="AI217">
        <v>149</v>
      </c>
      <c r="AJ217">
        <f t="shared" si="202"/>
        <v>5.1740327120740712E-2</v>
      </c>
      <c r="AK217">
        <v>0</v>
      </c>
      <c r="AL217" s="15">
        <f t="shared" si="180"/>
        <v>0</v>
      </c>
      <c r="AM217" s="13">
        <f t="shared" si="203"/>
        <v>5062806625627.3662</v>
      </c>
      <c r="AN217" s="15">
        <f>SUM($AL$48:AL217)</f>
        <v>1123245847071.3408</v>
      </c>
      <c r="AO217" s="4">
        <f t="shared" si="181"/>
        <v>6186052472698.707</v>
      </c>
      <c r="AP217">
        <f t="shared" si="182"/>
        <v>23.88872929430708</v>
      </c>
      <c r="AQ217" s="15">
        <f t="shared" si="183"/>
        <v>23.82628208133826</v>
      </c>
      <c r="AR217">
        <f t="shared" si="204"/>
        <v>0.99738591315597092</v>
      </c>
      <c r="AT217">
        <f t="shared" si="194"/>
        <v>891169257924.52112</v>
      </c>
      <c r="AU217" s="4"/>
      <c r="AV217">
        <f t="shared" si="184"/>
        <v>4236110920091.0352</v>
      </c>
      <c r="AW217" s="5">
        <f t="shared" si="205"/>
        <v>16.350842687439343</v>
      </c>
      <c r="AX217">
        <f t="shared" si="206"/>
        <v>3221146522.2739258</v>
      </c>
      <c r="AY217" s="4">
        <f t="shared" si="207"/>
        <v>1.2433210804064929E-2</v>
      </c>
      <c r="AZ217" s="4">
        <f t="shared" si="185"/>
        <v>2.6941765447647623E-5</v>
      </c>
      <c r="BA217" s="5">
        <v>0</v>
      </c>
      <c r="BB217" s="4">
        <f t="shared" si="186"/>
        <v>0</v>
      </c>
      <c r="BC217" s="4">
        <f t="shared" si="208"/>
        <v>3221146522.2739258</v>
      </c>
      <c r="BD217" s="4">
        <f t="shared" si="209"/>
        <v>17521467.157712825</v>
      </c>
      <c r="BE217" s="4">
        <f t="shared" si="210"/>
        <v>17521467.157712825</v>
      </c>
      <c r="BF217" s="4">
        <f t="shared" si="211"/>
        <v>0</v>
      </c>
      <c r="BG217" s="4">
        <f>SUM($BB$48:BB217)</f>
        <v>12884463590.918751</v>
      </c>
      <c r="BH217" s="14">
        <f>SUM($BC$48:BC217)</f>
        <v>4223226456500.1162</v>
      </c>
      <c r="BI217" s="4">
        <f t="shared" si="212"/>
        <v>4236110920091.0352</v>
      </c>
      <c r="BJ217" s="4">
        <f t="shared" si="213"/>
        <v>23042378808.154018</v>
      </c>
      <c r="BK217" s="4">
        <f t="shared" si="214"/>
        <v>70085202.300471887</v>
      </c>
      <c r="BL217" s="4">
        <f t="shared" si="215"/>
        <v>22972293605.853546</v>
      </c>
      <c r="BM217" s="27">
        <f t="shared" si="187"/>
        <v>19.927190791211657</v>
      </c>
      <c r="BN217">
        <f t="shared" si="188"/>
        <v>0.27330514044132032</v>
      </c>
      <c r="BO217">
        <f t="shared" si="216"/>
        <v>1.3715186616362104E-2</v>
      </c>
      <c r="BQ217" s="5">
        <f t="shared" si="217"/>
        <v>-373.75668623959581</v>
      </c>
      <c r="BR217" s="5">
        <f t="shared" si="218"/>
        <v>-9867.62824527472</v>
      </c>
      <c r="BS217" s="5">
        <f t="shared" si="189"/>
        <v>-2097.6269327948626</v>
      </c>
      <c r="BU217" s="27">
        <f t="shared" si="219"/>
        <v>0.83416704780360607</v>
      </c>
      <c r="BV217" s="27">
        <f t="shared" si="220"/>
        <v>1.1470742246243459E-2</v>
      </c>
      <c r="BW217" s="27">
        <f t="shared" si="190"/>
        <v>0.83416704780360595</v>
      </c>
      <c r="BX217" s="27">
        <f t="shared" si="191"/>
        <v>1.147074224624346E-2</v>
      </c>
      <c r="BY217" s="27">
        <f t="shared" si="221"/>
        <v>1.3715186616362104E-2</v>
      </c>
      <c r="BZ217" s="27">
        <f t="shared" si="222"/>
        <v>0.99738591315597092</v>
      </c>
    </row>
    <row r="218" spans="6:78">
      <c r="F218">
        <f t="shared" si="192"/>
        <v>42500000</v>
      </c>
      <c r="G218">
        <f t="shared" si="223"/>
        <v>1.0000000000000002</v>
      </c>
      <c r="H218">
        <f t="shared" si="224"/>
        <v>0</v>
      </c>
      <c r="I218">
        <f t="shared" si="225"/>
        <v>4.7143143996902228E+19</v>
      </c>
      <c r="J218">
        <f t="shared" si="226"/>
        <v>2.1193285600309779E+20</v>
      </c>
      <c r="K218">
        <f t="shared" si="227"/>
        <v>2.59076E+20</v>
      </c>
      <c r="L218">
        <f t="shared" si="228"/>
        <v>6043992820115670</v>
      </c>
      <c r="M218">
        <f t="shared" si="229"/>
        <v>112999.9999999998</v>
      </c>
      <c r="N218">
        <f t="shared" si="230"/>
        <v>112.9999999999998</v>
      </c>
      <c r="O218">
        <f t="shared" si="231"/>
        <v>149700.0000000002</v>
      </c>
      <c r="P218">
        <f t="shared" si="232"/>
        <v>149.70000000000022</v>
      </c>
      <c r="Q218">
        <f t="shared" si="233"/>
        <v>0.14034375000000018</v>
      </c>
      <c r="R218">
        <f t="shared" si="234"/>
        <v>2004.491</v>
      </c>
      <c r="S218">
        <f t="shared" si="235"/>
        <v>2.6632151440191052</v>
      </c>
      <c r="T218">
        <f t="shared" si="236"/>
        <v>460.48463537865575</v>
      </c>
      <c r="V218">
        <f t="shared" si="237"/>
        <v>112568506329668.94</v>
      </c>
      <c r="W218">
        <f t="shared" si="195"/>
        <v>0</v>
      </c>
      <c r="X218">
        <f t="shared" si="238"/>
        <v>5060537550066.0654</v>
      </c>
      <c r="Y218">
        <f t="shared" si="196"/>
        <v>0</v>
      </c>
      <c r="Z218">
        <f t="shared" si="197"/>
        <v>117629043879735</v>
      </c>
      <c r="AA218">
        <f t="shared" si="178"/>
        <v>2387.8022716742398</v>
      </c>
      <c r="AB218">
        <f t="shared" si="179"/>
        <v>23.878022716742404</v>
      </c>
      <c r="AC218">
        <f t="shared" si="198"/>
        <v>454.03296283613685</v>
      </c>
      <c r="AD218">
        <f t="shared" si="199"/>
        <v>99.999999999999972</v>
      </c>
      <c r="AF218" s="9">
        <f t="shared" si="193"/>
        <v>6186052472698.709</v>
      </c>
      <c r="AG218">
        <f t="shared" si="200"/>
        <v>23.877365995687402</v>
      </c>
      <c r="AH218">
        <f t="shared" si="201"/>
        <v>0</v>
      </c>
      <c r="AI218">
        <v>150</v>
      </c>
      <c r="AJ218">
        <f t="shared" si="202"/>
        <v>5.1740327120740712E-2</v>
      </c>
      <c r="AK218">
        <v>0</v>
      </c>
      <c r="AL218" s="15">
        <f t="shared" si="180"/>
        <v>0</v>
      </c>
      <c r="AM218" s="13">
        <f t="shared" si="203"/>
        <v>5062806625627.3662</v>
      </c>
      <c r="AN218" s="15">
        <f>SUM($AL$48:AL218)</f>
        <v>1123245847071.3408</v>
      </c>
      <c r="AO218" s="4">
        <f t="shared" si="181"/>
        <v>6186052472698.707</v>
      </c>
      <c r="AP218">
        <f t="shared" si="182"/>
        <v>23.88872929430708</v>
      </c>
      <c r="AQ218" s="15">
        <f t="shared" si="183"/>
        <v>23.82628208133826</v>
      </c>
      <c r="AR218">
        <f t="shared" si="204"/>
        <v>0.99738591315597092</v>
      </c>
      <c r="AT218">
        <f t="shared" si="194"/>
        <v>873985641482.00562</v>
      </c>
      <c r="AU218" s="4"/>
      <c r="AV218">
        <f t="shared" si="184"/>
        <v>4239269956137.8271</v>
      </c>
      <c r="AW218" s="5">
        <f t="shared" si="205"/>
        <v>16.363036159805723</v>
      </c>
      <c r="AX218">
        <f t="shared" si="206"/>
        <v>3159036046.7919922</v>
      </c>
      <c r="AY218" s="4">
        <f t="shared" si="207"/>
        <v>1.2193472366378947E-2</v>
      </c>
      <c r="AZ218" s="4">
        <f t="shared" si="185"/>
        <v>2.6422271580881565E-5</v>
      </c>
      <c r="BA218" s="5">
        <v>0</v>
      </c>
      <c r="BB218" s="4">
        <f t="shared" si="186"/>
        <v>0</v>
      </c>
      <c r="BC218" s="4">
        <f t="shared" si="208"/>
        <v>3159036046.7919922</v>
      </c>
      <c r="BD218" s="4">
        <f t="shared" si="209"/>
        <v>17183616.442515187</v>
      </c>
      <c r="BE218" s="4">
        <f t="shared" si="210"/>
        <v>17183616.442515187</v>
      </c>
      <c r="BF218" s="4">
        <f t="shared" si="211"/>
        <v>0</v>
      </c>
      <c r="BG218" s="4">
        <f>SUM($BB$48:BB218)</f>
        <v>12884463590.918751</v>
      </c>
      <c r="BH218" s="14">
        <f>SUM($BC$48:BC218)</f>
        <v>4226385492546.9082</v>
      </c>
      <c r="BI218" s="4">
        <f t="shared" si="212"/>
        <v>4239269956137.8271</v>
      </c>
      <c r="BJ218" s="4">
        <f t="shared" si="213"/>
        <v>23059562424.596535</v>
      </c>
      <c r="BK218" s="4">
        <f t="shared" si="214"/>
        <v>70085202.300471887</v>
      </c>
      <c r="BL218" s="4">
        <f t="shared" si="215"/>
        <v>22989477222.296062</v>
      </c>
      <c r="BM218" s="27">
        <f t="shared" si="187"/>
        <v>19.942096625570564</v>
      </c>
      <c r="BN218">
        <f t="shared" si="188"/>
        <v>0.27330514044132032</v>
      </c>
      <c r="BO218">
        <f t="shared" si="216"/>
        <v>1.3704935121559757E-2</v>
      </c>
      <c r="BQ218" s="5">
        <f t="shared" si="217"/>
        <v>-366.55611342244265</v>
      </c>
      <c r="BR218" s="5">
        <f t="shared" si="218"/>
        <v>-9867.62824527472</v>
      </c>
      <c r="BS218" s="5">
        <f t="shared" si="189"/>
        <v>-2091.7338195489133</v>
      </c>
      <c r="BU218" s="27">
        <f t="shared" si="219"/>
        <v>0.83479101713137005</v>
      </c>
      <c r="BV218" s="27">
        <f t="shared" si="220"/>
        <v>1.1470742246243459E-2</v>
      </c>
      <c r="BW218" s="27">
        <f t="shared" si="190"/>
        <v>0.83479101713137005</v>
      </c>
      <c r="BX218" s="27">
        <f t="shared" si="191"/>
        <v>1.147074224624346E-2</v>
      </c>
      <c r="BY218" s="27">
        <f t="shared" si="221"/>
        <v>1.3704935121559757E-2</v>
      </c>
      <c r="BZ218" s="27">
        <f t="shared" si="222"/>
        <v>0.99738591315597092</v>
      </c>
    </row>
    <row r="219" spans="6:78">
      <c r="F219">
        <f t="shared" si="192"/>
        <v>42750000</v>
      </c>
      <c r="G219">
        <f t="shared" si="223"/>
        <v>1.0000000000000002</v>
      </c>
      <c r="H219">
        <f t="shared" si="224"/>
        <v>0</v>
      </c>
      <c r="I219">
        <f t="shared" si="225"/>
        <v>4.7143143996902228E+19</v>
      </c>
      <c r="J219">
        <f t="shared" si="226"/>
        <v>2.1193285600309779E+20</v>
      </c>
      <c r="K219">
        <f t="shared" si="227"/>
        <v>2.59076E+20</v>
      </c>
      <c r="L219">
        <f t="shared" si="228"/>
        <v>6043992820115670</v>
      </c>
      <c r="M219">
        <f t="shared" si="229"/>
        <v>112999.9999999998</v>
      </c>
      <c r="N219">
        <f t="shared" si="230"/>
        <v>112.9999999999998</v>
      </c>
      <c r="O219">
        <f t="shared" si="231"/>
        <v>149700.0000000002</v>
      </c>
      <c r="P219">
        <f t="shared" si="232"/>
        <v>149.70000000000022</v>
      </c>
      <c r="Q219">
        <f t="shared" si="233"/>
        <v>0.14034375000000018</v>
      </c>
      <c r="R219">
        <f t="shared" si="234"/>
        <v>2004.491</v>
      </c>
      <c r="S219">
        <f t="shared" si="235"/>
        <v>2.6632151440191052</v>
      </c>
      <c r="T219">
        <f t="shared" si="236"/>
        <v>460.48463537865575</v>
      </c>
      <c r="V219">
        <f t="shared" si="237"/>
        <v>112568506329668.94</v>
      </c>
      <c r="W219">
        <f t="shared" si="195"/>
        <v>0</v>
      </c>
      <c r="X219">
        <f t="shared" si="238"/>
        <v>5060537550066.0654</v>
      </c>
      <c r="Y219">
        <f t="shared" si="196"/>
        <v>0</v>
      </c>
      <c r="Z219">
        <f t="shared" si="197"/>
        <v>117629043879735</v>
      </c>
      <c r="AA219">
        <f t="shared" si="178"/>
        <v>2387.8022716742398</v>
      </c>
      <c r="AB219">
        <f t="shared" si="179"/>
        <v>23.878022716742404</v>
      </c>
      <c r="AC219">
        <f t="shared" si="198"/>
        <v>454.03296283613685</v>
      </c>
      <c r="AD219">
        <f t="shared" si="199"/>
        <v>99.999999999999972</v>
      </c>
      <c r="AF219" s="9">
        <f t="shared" si="193"/>
        <v>6186052472698.709</v>
      </c>
      <c r="AG219">
        <f t="shared" si="200"/>
        <v>23.877365995687402</v>
      </c>
      <c r="AH219">
        <f t="shared" si="201"/>
        <v>0</v>
      </c>
      <c r="AI219">
        <v>151</v>
      </c>
      <c r="AJ219">
        <f t="shared" si="202"/>
        <v>5.1740327120740712E-2</v>
      </c>
      <c r="AK219">
        <v>0</v>
      </c>
      <c r="AL219" s="15">
        <f t="shared" si="180"/>
        <v>0</v>
      </c>
      <c r="AM219" s="13">
        <f t="shared" si="203"/>
        <v>5062806625627.3662</v>
      </c>
      <c r="AN219" s="15">
        <f>SUM($AL$48:AL219)</f>
        <v>1123245847071.3408</v>
      </c>
      <c r="AO219" s="4">
        <f t="shared" si="181"/>
        <v>6186052472698.707</v>
      </c>
      <c r="AP219">
        <f t="shared" si="182"/>
        <v>23.88872929430708</v>
      </c>
      <c r="AQ219" s="15">
        <f t="shared" si="183"/>
        <v>23.82628208133826</v>
      </c>
      <c r="AR219">
        <f t="shared" si="204"/>
        <v>0.99738591315597092</v>
      </c>
      <c r="AT219">
        <f t="shared" si="194"/>
        <v>857133361282.76587</v>
      </c>
      <c r="AU219" s="4"/>
      <c r="AV219">
        <f t="shared" si="184"/>
        <v>4242368079329.6553</v>
      </c>
      <c r="AW219" s="5">
        <f t="shared" si="205"/>
        <v>16.374994516395404</v>
      </c>
      <c r="AX219">
        <f t="shared" si="206"/>
        <v>3098123191.828125</v>
      </c>
      <c r="AY219" s="4">
        <f t="shared" si="207"/>
        <v>1.1958356589680731E-2</v>
      </c>
      <c r="AZ219" s="4">
        <f t="shared" si="185"/>
        <v>2.5912794647797324E-5</v>
      </c>
      <c r="BA219" s="5">
        <v>0</v>
      </c>
      <c r="BB219" s="4">
        <f t="shared" si="186"/>
        <v>0</v>
      </c>
      <c r="BC219" s="4">
        <f t="shared" si="208"/>
        <v>3098123191.828125</v>
      </c>
      <c r="BD219" s="4">
        <f t="shared" si="209"/>
        <v>16852280.19923915</v>
      </c>
      <c r="BE219" s="4">
        <f t="shared" si="210"/>
        <v>16852280.19923915</v>
      </c>
      <c r="BF219" s="4">
        <f t="shared" si="211"/>
        <v>0</v>
      </c>
      <c r="BG219" s="4">
        <f>SUM($BB$48:BB219)</f>
        <v>12884463590.918751</v>
      </c>
      <c r="BH219" s="14">
        <f>SUM($BC$48:BC219)</f>
        <v>4229483615738.7363</v>
      </c>
      <c r="BI219" s="4">
        <f t="shared" si="212"/>
        <v>4242368079329.6553</v>
      </c>
      <c r="BJ219" s="4">
        <f t="shared" si="213"/>
        <v>23076414704.795776</v>
      </c>
      <c r="BK219" s="4">
        <f t="shared" si="214"/>
        <v>70085202.300471887</v>
      </c>
      <c r="BL219" s="4">
        <f t="shared" si="215"/>
        <v>23006329502.4953</v>
      </c>
      <c r="BM219" s="27">
        <f t="shared" si="187"/>
        <v>19.956715044112435</v>
      </c>
      <c r="BN219">
        <f t="shared" si="188"/>
        <v>0.27330514044132032</v>
      </c>
      <c r="BO219">
        <f t="shared" si="216"/>
        <v>1.369489617089812E-2</v>
      </c>
      <c r="BQ219" s="5">
        <f t="shared" si="217"/>
        <v>-359.49438278409798</v>
      </c>
      <c r="BR219" s="5">
        <f t="shared" si="218"/>
        <v>-9867.62824527472</v>
      </c>
      <c r="BS219" s="5">
        <f t="shared" si="189"/>
        <v>-2085.9543379130887</v>
      </c>
      <c r="BU219" s="27">
        <f t="shared" si="219"/>
        <v>0.83540295501897277</v>
      </c>
      <c r="BV219" s="27">
        <f t="shared" si="220"/>
        <v>1.1470742246243459E-2</v>
      </c>
      <c r="BW219" s="27">
        <f t="shared" si="190"/>
        <v>0.83540295501897288</v>
      </c>
      <c r="BX219" s="27">
        <f t="shared" si="191"/>
        <v>1.147074224624346E-2</v>
      </c>
      <c r="BY219" s="27">
        <f t="shared" si="221"/>
        <v>1.369489617089812E-2</v>
      </c>
      <c r="BZ219" s="27">
        <f t="shared" si="222"/>
        <v>0.99738591315597092</v>
      </c>
    </row>
    <row r="220" spans="6:78">
      <c r="F220">
        <f t="shared" si="192"/>
        <v>43000000</v>
      </c>
      <c r="G220">
        <f t="shared" si="223"/>
        <v>1.0000000000000002</v>
      </c>
      <c r="H220">
        <f t="shared" si="224"/>
        <v>0</v>
      </c>
      <c r="I220">
        <f t="shared" si="225"/>
        <v>4.7143143996902228E+19</v>
      </c>
      <c r="J220">
        <f t="shared" si="226"/>
        <v>2.1193285600309779E+20</v>
      </c>
      <c r="K220">
        <f t="shared" si="227"/>
        <v>2.59076E+20</v>
      </c>
      <c r="L220">
        <f t="shared" si="228"/>
        <v>6043992820115670</v>
      </c>
      <c r="M220">
        <f t="shared" si="229"/>
        <v>112999.9999999998</v>
      </c>
      <c r="N220">
        <f t="shared" si="230"/>
        <v>112.9999999999998</v>
      </c>
      <c r="O220">
        <f t="shared" si="231"/>
        <v>149700.0000000002</v>
      </c>
      <c r="P220">
        <f t="shared" si="232"/>
        <v>149.70000000000022</v>
      </c>
      <c r="Q220">
        <f t="shared" si="233"/>
        <v>0.14034375000000018</v>
      </c>
      <c r="R220">
        <f t="shared" si="234"/>
        <v>2004.491</v>
      </c>
      <c r="S220">
        <f t="shared" si="235"/>
        <v>2.6632151440191052</v>
      </c>
      <c r="T220">
        <f t="shared" si="236"/>
        <v>460.48463537865575</v>
      </c>
      <c r="V220">
        <f t="shared" si="237"/>
        <v>112568506329668.94</v>
      </c>
      <c r="W220">
        <f t="shared" si="195"/>
        <v>0</v>
      </c>
      <c r="X220">
        <f t="shared" si="238"/>
        <v>5060537550066.0654</v>
      </c>
      <c r="Y220">
        <f t="shared" si="196"/>
        <v>0</v>
      </c>
      <c r="Z220">
        <f t="shared" si="197"/>
        <v>117629043879735</v>
      </c>
      <c r="AA220">
        <f t="shared" si="178"/>
        <v>2387.8022716742398</v>
      </c>
      <c r="AB220">
        <f t="shared" si="179"/>
        <v>23.878022716742404</v>
      </c>
      <c r="AC220">
        <f t="shared" si="198"/>
        <v>454.03296283613685</v>
      </c>
      <c r="AD220">
        <f t="shared" si="199"/>
        <v>99.999999999999972</v>
      </c>
      <c r="AF220" s="9">
        <f t="shared" si="193"/>
        <v>6186052472698.709</v>
      </c>
      <c r="AG220">
        <f t="shared" si="200"/>
        <v>23.877365995687402</v>
      </c>
      <c r="AH220">
        <f t="shared" si="201"/>
        <v>0</v>
      </c>
      <c r="AI220">
        <v>152</v>
      </c>
      <c r="AJ220">
        <f t="shared" si="202"/>
        <v>5.1740327120740712E-2</v>
      </c>
      <c r="AK220">
        <v>0</v>
      </c>
      <c r="AL220" s="15">
        <f t="shared" si="180"/>
        <v>0</v>
      </c>
      <c r="AM220" s="13">
        <f t="shared" si="203"/>
        <v>5062806625627.3662</v>
      </c>
      <c r="AN220" s="15">
        <f>SUM($AL$48:AL220)</f>
        <v>1123245847071.3408</v>
      </c>
      <c r="AO220" s="4">
        <f t="shared" si="181"/>
        <v>6186052472698.707</v>
      </c>
      <c r="AP220">
        <f t="shared" si="182"/>
        <v>23.88872929430708</v>
      </c>
      <c r="AQ220" s="15">
        <f t="shared" si="183"/>
        <v>23.82628208133826</v>
      </c>
      <c r="AR220">
        <f t="shared" si="204"/>
        <v>0.99738591315597092</v>
      </c>
      <c r="AT220">
        <f t="shared" si="194"/>
        <v>840606028467.59534</v>
      </c>
      <c r="AU220" s="4"/>
      <c r="AV220">
        <f t="shared" si="184"/>
        <v>4245406464194.3965</v>
      </c>
      <c r="AW220" s="5">
        <f t="shared" si="205"/>
        <v>16.386722290734753</v>
      </c>
      <c r="AX220">
        <f t="shared" si="206"/>
        <v>3038384864.7412109</v>
      </c>
      <c r="AY220" s="4">
        <f t="shared" si="207"/>
        <v>1.1727774339349113E-2</v>
      </c>
      <c r="AZ220" s="4">
        <f t="shared" si="185"/>
        <v>2.5413141500856861E-5</v>
      </c>
      <c r="BA220" s="5">
        <v>0</v>
      </c>
      <c r="BB220" s="4">
        <f t="shared" si="186"/>
        <v>0</v>
      </c>
      <c r="BC220" s="4">
        <f t="shared" si="208"/>
        <v>3038384864.7412109</v>
      </c>
      <c r="BD220" s="4">
        <f t="shared" si="209"/>
        <v>16527332.815171948</v>
      </c>
      <c r="BE220" s="4">
        <f t="shared" si="210"/>
        <v>16527332.815171948</v>
      </c>
      <c r="BF220" s="4">
        <f t="shared" si="211"/>
        <v>0</v>
      </c>
      <c r="BG220" s="4">
        <f>SUM($BB$48:BB220)</f>
        <v>12884463590.918751</v>
      </c>
      <c r="BH220" s="14">
        <f>SUM($BC$48:BC220)</f>
        <v>4232522000603.4775</v>
      </c>
      <c r="BI220" s="4">
        <f t="shared" si="212"/>
        <v>4245406464194.3965</v>
      </c>
      <c r="BJ220" s="4">
        <f t="shared" si="213"/>
        <v>23092942037.610947</v>
      </c>
      <c r="BK220" s="4">
        <f t="shared" si="214"/>
        <v>70085202.300471887</v>
      </c>
      <c r="BL220" s="4">
        <f t="shared" si="215"/>
        <v>23022856835.310474</v>
      </c>
      <c r="BM220" s="27">
        <f t="shared" si="187"/>
        <v>19.971051588818355</v>
      </c>
      <c r="BN220">
        <f t="shared" si="188"/>
        <v>0.27330514044132032</v>
      </c>
      <c r="BO220">
        <f t="shared" si="216"/>
        <v>1.3685065066595784E-2</v>
      </c>
      <c r="BQ220" s="5">
        <f t="shared" si="217"/>
        <v>-352.56881715551748</v>
      </c>
      <c r="BR220" s="5">
        <f t="shared" si="218"/>
        <v>-9867.62824527472</v>
      </c>
      <c r="BS220" s="5">
        <f t="shared" si="189"/>
        <v>-2080.2862968310997</v>
      </c>
      <c r="BU220" s="27">
        <f t="shared" si="219"/>
        <v>0.83600309345786983</v>
      </c>
      <c r="BV220" s="27">
        <f t="shared" si="220"/>
        <v>1.1470742246243459E-2</v>
      </c>
      <c r="BW220" s="27">
        <f t="shared" si="190"/>
        <v>0.83600309345786983</v>
      </c>
      <c r="BX220" s="27">
        <f t="shared" si="191"/>
        <v>1.147074224624346E-2</v>
      </c>
      <c r="BY220" s="27">
        <f t="shared" si="221"/>
        <v>1.3685065066595784E-2</v>
      </c>
      <c r="BZ220" s="27">
        <f t="shared" si="222"/>
        <v>0.99738591315597092</v>
      </c>
    </row>
    <row r="221" spans="6:78">
      <c r="F221">
        <f t="shared" si="192"/>
        <v>43250000</v>
      </c>
      <c r="G221">
        <f t="shared" si="223"/>
        <v>1.0000000000000002</v>
      </c>
      <c r="H221">
        <f t="shared" si="224"/>
        <v>0</v>
      </c>
      <c r="I221">
        <f t="shared" si="225"/>
        <v>4.7143143996902228E+19</v>
      </c>
      <c r="J221">
        <f t="shared" si="226"/>
        <v>2.1193285600309779E+20</v>
      </c>
      <c r="K221">
        <f t="shared" si="227"/>
        <v>2.59076E+20</v>
      </c>
      <c r="L221">
        <f t="shared" si="228"/>
        <v>6043992820115670</v>
      </c>
      <c r="M221">
        <f t="shared" si="229"/>
        <v>112999.9999999998</v>
      </c>
      <c r="N221">
        <f t="shared" si="230"/>
        <v>112.9999999999998</v>
      </c>
      <c r="O221">
        <f t="shared" si="231"/>
        <v>149700.0000000002</v>
      </c>
      <c r="P221">
        <f t="shared" si="232"/>
        <v>149.70000000000022</v>
      </c>
      <c r="Q221">
        <f t="shared" si="233"/>
        <v>0.14034375000000018</v>
      </c>
      <c r="R221">
        <f t="shared" si="234"/>
        <v>2004.491</v>
      </c>
      <c r="S221">
        <f t="shared" si="235"/>
        <v>2.6632151440191052</v>
      </c>
      <c r="T221">
        <f t="shared" si="236"/>
        <v>460.48463537865575</v>
      </c>
      <c r="V221">
        <f t="shared" si="237"/>
        <v>112568506329668.94</v>
      </c>
      <c r="W221">
        <f t="shared" si="195"/>
        <v>0</v>
      </c>
      <c r="X221">
        <f t="shared" si="238"/>
        <v>5060537550066.0654</v>
      </c>
      <c r="Y221">
        <f t="shared" si="196"/>
        <v>0</v>
      </c>
      <c r="Z221">
        <f t="shared" si="197"/>
        <v>117629043879735</v>
      </c>
      <c r="AA221">
        <f t="shared" si="178"/>
        <v>2387.8022716742398</v>
      </c>
      <c r="AB221">
        <f t="shared" si="179"/>
        <v>23.878022716742404</v>
      </c>
      <c r="AC221">
        <f t="shared" si="198"/>
        <v>454.03296283613685</v>
      </c>
      <c r="AD221">
        <f t="shared" si="199"/>
        <v>99.999999999999972</v>
      </c>
      <c r="AF221" s="9">
        <f t="shared" si="193"/>
        <v>6186052472698.709</v>
      </c>
      <c r="AG221">
        <f t="shared" si="200"/>
        <v>23.877365995687402</v>
      </c>
      <c r="AH221">
        <f t="shared" si="201"/>
        <v>0</v>
      </c>
      <c r="AI221">
        <v>153</v>
      </c>
      <c r="AJ221">
        <f t="shared" si="202"/>
        <v>5.1740327120740712E-2</v>
      </c>
      <c r="AK221">
        <v>0</v>
      </c>
      <c r="AL221" s="15">
        <f t="shared" si="180"/>
        <v>0</v>
      </c>
      <c r="AM221" s="13">
        <f t="shared" si="203"/>
        <v>5062806625627.3662</v>
      </c>
      <c r="AN221" s="15">
        <f>SUM($AL$48:AL221)</f>
        <v>1123245847071.3408</v>
      </c>
      <c r="AO221" s="4">
        <f t="shared" si="181"/>
        <v>6186052472698.707</v>
      </c>
      <c r="AP221">
        <f t="shared" si="182"/>
        <v>23.88872929430708</v>
      </c>
      <c r="AQ221" s="15">
        <f t="shared" si="183"/>
        <v>23.82628208133826</v>
      </c>
      <c r="AR221">
        <f t="shared" si="204"/>
        <v>0.99738591315597092</v>
      </c>
      <c r="AT221">
        <f t="shared" si="194"/>
        <v>824397377367.922</v>
      </c>
      <c r="AU221" s="4"/>
      <c r="AV221">
        <f t="shared" si="184"/>
        <v>4248386262612.5601</v>
      </c>
      <c r="AW221" s="5">
        <f t="shared" si="205"/>
        <v>16.398223928934211</v>
      </c>
      <c r="AX221">
        <f t="shared" si="206"/>
        <v>2979798418.1635742</v>
      </c>
      <c r="AY221" s="4">
        <f t="shared" si="207"/>
        <v>1.1501638199461062E-2</v>
      </c>
      <c r="AZ221" s="4">
        <f t="shared" si="185"/>
        <v>2.492312271680243E-5</v>
      </c>
      <c r="BA221" s="5">
        <v>0</v>
      </c>
      <c r="BB221" s="4">
        <f t="shared" si="186"/>
        <v>0</v>
      </c>
      <c r="BC221" s="4">
        <f t="shared" si="208"/>
        <v>2979798418.1635742</v>
      </c>
      <c r="BD221" s="4">
        <f t="shared" si="209"/>
        <v>16208651.099671314</v>
      </c>
      <c r="BE221" s="4">
        <f t="shared" si="210"/>
        <v>16208651.099671314</v>
      </c>
      <c r="BF221" s="4">
        <f t="shared" si="211"/>
        <v>0</v>
      </c>
      <c r="BG221" s="4">
        <f>SUM($BB$48:BB221)</f>
        <v>12884463590.918751</v>
      </c>
      <c r="BH221" s="14">
        <f>SUM($BC$48:BC221)</f>
        <v>4235501799021.6411</v>
      </c>
      <c r="BI221" s="4">
        <f t="shared" si="212"/>
        <v>4248386262612.5601</v>
      </c>
      <c r="BJ221" s="4">
        <f t="shared" si="213"/>
        <v>23109150688.710617</v>
      </c>
      <c r="BK221" s="4">
        <f t="shared" si="214"/>
        <v>70085202.300471887</v>
      </c>
      <c r="BL221" s="4">
        <f t="shared" si="215"/>
        <v>23039065486.410145</v>
      </c>
      <c r="BM221" s="27">
        <f t="shared" si="187"/>
        <v>19.985111694808339</v>
      </c>
      <c r="BN221">
        <f t="shared" si="188"/>
        <v>0.27330514044132032</v>
      </c>
      <c r="BO221">
        <f t="shared" si="216"/>
        <v>1.3675437226218683E-2</v>
      </c>
      <c r="BQ221" s="5">
        <f t="shared" si="217"/>
        <v>-345.77679098911187</v>
      </c>
      <c r="BR221" s="5">
        <f t="shared" si="218"/>
        <v>-9867.62824527472</v>
      </c>
      <c r="BS221" s="5">
        <f t="shared" si="189"/>
        <v>-2074.7275474948378</v>
      </c>
      <c r="BU221" s="27">
        <f t="shared" si="219"/>
        <v>0.83659165996623308</v>
      </c>
      <c r="BV221" s="27">
        <f t="shared" si="220"/>
        <v>1.1470742246243459E-2</v>
      </c>
      <c r="BW221" s="27">
        <f t="shared" si="190"/>
        <v>0.83659165996623297</v>
      </c>
      <c r="BX221" s="27">
        <f t="shared" si="191"/>
        <v>1.147074224624346E-2</v>
      </c>
      <c r="BY221" s="27">
        <f t="shared" si="221"/>
        <v>1.3675437226218683E-2</v>
      </c>
      <c r="BZ221" s="27">
        <f t="shared" si="222"/>
        <v>0.99738591315597092</v>
      </c>
    </row>
    <row r="222" spans="6:78">
      <c r="F222">
        <f t="shared" si="192"/>
        <v>43500000</v>
      </c>
      <c r="G222">
        <f t="shared" si="223"/>
        <v>1.0000000000000002</v>
      </c>
      <c r="H222">
        <f t="shared" si="224"/>
        <v>0</v>
      </c>
      <c r="I222">
        <f t="shared" si="225"/>
        <v>4.7143143996902228E+19</v>
      </c>
      <c r="J222">
        <f t="shared" si="226"/>
        <v>2.1193285600309779E+20</v>
      </c>
      <c r="K222">
        <f t="shared" si="227"/>
        <v>2.59076E+20</v>
      </c>
      <c r="L222">
        <f t="shared" si="228"/>
        <v>6043992820115670</v>
      </c>
      <c r="M222">
        <f t="shared" si="229"/>
        <v>112999.9999999998</v>
      </c>
      <c r="N222">
        <f t="shared" si="230"/>
        <v>112.9999999999998</v>
      </c>
      <c r="O222">
        <f t="shared" si="231"/>
        <v>149700.0000000002</v>
      </c>
      <c r="P222">
        <f t="shared" si="232"/>
        <v>149.70000000000022</v>
      </c>
      <c r="Q222">
        <f t="shared" si="233"/>
        <v>0.14034375000000018</v>
      </c>
      <c r="R222">
        <f t="shared" si="234"/>
        <v>2004.491</v>
      </c>
      <c r="S222">
        <f t="shared" si="235"/>
        <v>2.6632151440191052</v>
      </c>
      <c r="T222">
        <f t="shared" si="236"/>
        <v>460.48463537865575</v>
      </c>
      <c r="V222">
        <f t="shared" si="237"/>
        <v>112568506329668.94</v>
      </c>
      <c r="W222">
        <f t="shared" si="195"/>
        <v>0</v>
      </c>
      <c r="X222">
        <f t="shared" si="238"/>
        <v>5060537550066.0654</v>
      </c>
      <c r="Y222">
        <f t="shared" si="196"/>
        <v>0</v>
      </c>
      <c r="Z222">
        <f t="shared" si="197"/>
        <v>117629043879735</v>
      </c>
      <c r="AA222">
        <f t="shared" si="178"/>
        <v>2387.8022716742398</v>
      </c>
      <c r="AB222">
        <f t="shared" si="179"/>
        <v>23.878022716742404</v>
      </c>
      <c r="AC222">
        <f t="shared" si="198"/>
        <v>454.03296283613685</v>
      </c>
      <c r="AD222">
        <f t="shared" si="199"/>
        <v>99.999999999999972</v>
      </c>
      <c r="AF222" s="9">
        <f t="shared" si="193"/>
        <v>6186052472698.709</v>
      </c>
      <c r="AG222">
        <f t="shared" si="200"/>
        <v>23.877365995687402</v>
      </c>
      <c r="AH222">
        <f t="shared" si="201"/>
        <v>0</v>
      </c>
      <c r="AI222">
        <v>154</v>
      </c>
      <c r="AJ222">
        <f t="shared" si="202"/>
        <v>5.1740327120740712E-2</v>
      </c>
      <c r="AK222">
        <v>0</v>
      </c>
      <c r="AL222" s="15">
        <f t="shared" si="180"/>
        <v>0</v>
      </c>
      <c r="AM222" s="13">
        <f t="shared" si="203"/>
        <v>5062806625627.3662</v>
      </c>
      <c r="AN222" s="15">
        <f>SUM($AL$48:AL222)</f>
        <v>1123245847071.3408</v>
      </c>
      <c r="AO222" s="4">
        <f t="shared" si="181"/>
        <v>6186052472698.707</v>
      </c>
      <c r="AP222">
        <f t="shared" si="182"/>
        <v>23.88872929430708</v>
      </c>
      <c r="AQ222" s="15">
        <f t="shared" si="183"/>
        <v>23.82628208133826</v>
      </c>
      <c r="AR222">
        <f t="shared" si="204"/>
        <v>0.99738591315597092</v>
      </c>
      <c r="AT222">
        <f t="shared" si="194"/>
        <v>808501263130.43347</v>
      </c>
      <c r="AU222" s="4"/>
      <c r="AV222">
        <f t="shared" si="184"/>
        <v>4251308604253.98</v>
      </c>
      <c r="AW222" s="5">
        <f t="shared" si="205"/>
        <v>16.409503791373883</v>
      </c>
      <c r="AX222">
        <f t="shared" si="206"/>
        <v>2922341641.4199219</v>
      </c>
      <c r="AY222" s="4">
        <f t="shared" si="207"/>
        <v>1.1279862439669911E-2</v>
      </c>
      <c r="AZ222" s="4">
        <f t="shared" si="185"/>
        <v>2.4442552524884383E-5</v>
      </c>
      <c r="BA222" s="5">
        <v>0</v>
      </c>
      <c r="BB222" s="4">
        <f t="shared" si="186"/>
        <v>0</v>
      </c>
      <c r="BC222" s="4">
        <f t="shared" si="208"/>
        <v>2922341641.4199219</v>
      </c>
      <c r="BD222" s="4">
        <f t="shared" si="209"/>
        <v>15896114.237488696</v>
      </c>
      <c r="BE222" s="4">
        <f t="shared" si="210"/>
        <v>15896114.237488696</v>
      </c>
      <c r="BF222" s="4">
        <f t="shared" si="211"/>
        <v>0</v>
      </c>
      <c r="BG222" s="4">
        <f>SUM($BB$48:BB222)</f>
        <v>12884463590.918751</v>
      </c>
      <c r="BH222" s="14">
        <f>SUM($BC$48:BC222)</f>
        <v>4238424140663.061</v>
      </c>
      <c r="BI222" s="4">
        <f t="shared" si="212"/>
        <v>4251308604253.98</v>
      </c>
      <c r="BJ222" s="4">
        <f t="shared" si="213"/>
        <v>23125046802.948105</v>
      </c>
      <c r="BK222" s="4">
        <f t="shared" si="214"/>
        <v>70085202.300471887</v>
      </c>
      <c r="BL222" s="4">
        <f t="shared" si="215"/>
        <v>23054961600.647633</v>
      </c>
      <c r="BM222" s="27">
        <f t="shared" si="187"/>
        <v>19.998900692401882</v>
      </c>
      <c r="BN222">
        <f t="shared" si="188"/>
        <v>0.27330514044132032</v>
      </c>
      <c r="BO222">
        <f t="shared" si="216"/>
        <v>1.3666008179397393E-2</v>
      </c>
      <c r="BQ222" s="5">
        <f t="shared" si="217"/>
        <v>-339.11572936336512</v>
      </c>
      <c r="BR222" s="5">
        <f t="shared" si="218"/>
        <v>-9867.62824527472</v>
      </c>
      <c r="BS222" s="5">
        <f t="shared" si="189"/>
        <v>-2069.2759825297171</v>
      </c>
      <c r="BU222" s="27">
        <f t="shared" si="219"/>
        <v>0.83716887767520631</v>
      </c>
      <c r="BV222" s="27">
        <f t="shared" si="220"/>
        <v>1.1470742246243459E-2</v>
      </c>
      <c r="BW222" s="27">
        <f t="shared" si="190"/>
        <v>0.83716887767520642</v>
      </c>
      <c r="BX222" s="27">
        <f t="shared" si="191"/>
        <v>1.147074224624346E-2</v>
      </c>
      <c r="BY222" s="27">
        <f t="shared" si="221"/>
        <v>1.3666008179397393E-2</v>
      </c>
      <c r="BZ222" s="27">
        <f t="shared" si="222"/>
        <v>0.99738591315597092</v>
      </c>
    </row>
    <row r="223" spans="6:78">
      <c r="F223">
        <f t="shared" si="192"/>
        <v>43750000</v>
      </c>
      <c r="G223">
        <f t="shared" si="223"/>
        <v>1.0000000000000002</v>
      </c>
      <c r="H223">
        <f t="shared" si="224"/>
        <v>0</v>
      </c>
      <c r="I223">
        <f t="shared" si="225"/>
        <v>4.7143143996902228E+19</v>
      </c>
      <c r="J223">
        <f t="shared" si="226"/>
        <v>2.1193285600309779E+20</v>
      </c>
      <c r="K223">
        <f t="shared" si="227"/>
        <v>2.59076E+20</v>
      </c>
      <c r="L223">
        <f t="shared" si="228"/>
        <v>6043992820115670</v>
      </c>
      <c r="M223">
        <f t="shared" si="229"/>
        <v>112999.9999999998</v>
      </c>
      <c r="N223">
        <f t="shared" si="230"/>
        <v>112.9999999999998</v>
      </c>
      <c r="O223">
        <f t="shared" si="231"/>
        <v>149700.0000000002</v>
      </c>
      <c r="P223">
        <f t="shared" si="232"/>
        <v>149.70000000000022</v>
      </c>
      <c r="Q223">
        <f t="shared" si="233"/>
        <v>0.14034375000000018</v>
      </c>
      <c r="R223">
        <f t="shared" si="234"/>
        <v>2004.491</v>
      </c>
      <c r="S223">
        <f t="shared" si="235"/>
        <v>2.6632151440191052</v>
      </c>
      <c r="T223">
        <f t="shared" si="236"/>
        <v>460.48463537865575</v>
      </c>
      <c r="V223">
        <f t="shared" si="237"/>
        <v>112568506329668.94</v>
      </c>
      <c r="W223">
        <f t="shared" si="195"/>
        <v>0</v>
      </c>
      <c r="X223">
        <f t="shared" si="238"/>
        <v>5060537550066.0654</v>
      </c>
      <c r="Y223">
        <f t="shared" si="196"/>
        <v>0</v>
      </c>
      <c r="Z223">
        <f t="shared" si="197"/>
        <v>117629043879735</v>
      </c>
      <c r="AA223">
        <f t="shared" si="178"/>
        <v>2387.8022716742398</v>
      </c>
      <c r="AB223">
        <f t="shared" si="179"/>
        <v>23.878022716742404</v>
      </c>
      <c r="AC223">
        <f t="shared" si="198"/>
        <v>454.03296283613685</v>
      </c>
      <c r="AD223">
        <f t="shared" si="199"/>
        <v>99.999999999999972</v>
      </c>
      <c r="AF223" s="9">
        <f t="shared" si="193"/>
        <v>6186052472698.709</v>
      </c>
      <c r="AG223">
        <f t="shared" si="200"/>
        <v>23.877365995687402</v>
      </c>
      <c r="AH223">
        <f t="shared" si="201"/>
        <v>0</v>
      </c>
      <c r="AI223">
        <v>155</v>
      </c>
      <c r="AJ223">
        <f t="shared" si="202"/>
        <v>5.1740327120740712E-2</v>
      </c>
      <c r="AK223">
        <v>0</v>
      </c>
      <c r="AL223" s="15">
        <f t="shared" si="180"/>
        <v>0</v>
      </c>
      <c r="AM223" s="13">
        <f t="shared" si="203"/>
        <v>5062806625627.3662</v>
      </c>
      <c r="AN223" s="15">
        <f>SUM($AL$48:AL223)</f>
        <v>1123245847071.3408</v>
      </c>
      <c r="AO223" s="4">
        <f t="shared" si="181"/>
        <v>6186052472698.707</v>
      </c>
      <c r="AP223">
        <f t="shared" si="182"/>
        <v>23.88872929430708</v>
      </c>
      <c r="AQ223" s="15">
        <f t="shared" si="183"/>
        <v>23.82628208133826</v>
      </c>
      <c r="AR223">
        <f t="shared" si="204"/>
        <v>0.99738591315597092</v>
      </c>
      <c r="AT223">
        <f t="shared" si="194"/>
        <v>792911659387.50525</v>
      </c>
      <c r="AU223" s="4"/>
      <c r="AV223">
        <f t="shared" si="184"/>
        <v>4254174597006.0801</v>
      </c>
      <c r="AW223" s="5">
        <f t="shared" si="205"/>
        <v>16.42056615435656</v>
      </c>
      <c r="AX223">
        <f t="shared" si="206"/>
        <v>2865992752.1000977</v>
      </c>
      <c r="AY223" s="4">
        <f t="shared" si="207"/>
        <v>1.1062362982677276E-2</v>
      </c>
      <c r="AZ223" s="4">
        <f t="shared" si="185"/>
        <v>2.3971248736375424E-5</v>
      </c>
      <c r="BA223" s="5">
        <v>0</v>
      </c>
      <c r="BB223" s="4">
        <f t="shared" si="186"/>
        <v>0</v>
      </c>
      <c r="BC223" s="4">
        <f t="shared" si="208"/>
        <v>2865992752.1000977</v>
      </c>
      <c r="BD223" s="4">
        <f t="shared" si="209"/>
        <v>15589603.742929164</v>
      </c>
      <c r="BE223" s="4">
        <f t="shared" si="210"/>
        <v>15589603.742929164</v>
      </c>
      <c r="BF223" s="4">
        <f t="shared" si="211"/>
        <v>0</v>
      </c>
      <c r="BG223" s="4">
        <f>SUM($BB$48:BB223)</f>
        <v>12884463590.918751</v>
      </c>
      <c r="BH223" s="14">
        <f>SUM($BC$48:BC223)</f>
        <v>4241290133415.1611</v>
      </c>
      <c r="BI223" s="4">
        <f t="shared" si="212"/>
        <v>4254174597006.0801</v>
      </c>
      <c r="BJ223" s="4">
        <f t="shared" si="213"/>
        <v>23140636406.691036</v>
      </c>
      <c r="BK223" s="4">
        <f t="shared" si="214"/>
        <v>70085202.300471887</v>
      </c>
      <c r="BL223" s="4">
        <f t="shared" si="215"/>
        <v>23070551204.390564</v>
      </c>
      <c r="BM223" s="27">
        <f t="shared" si="187"/>
        <v>20.012423809138713</v>
      </c>
      <c r="BN223">
        <f t="shared" si="188"/>
        <v>0.27330514044132032</v>
      </c>
      <c r="BO223">
        <f t="shared" si="216"/>
        <v>1.365677356465512E-2</v>
      </c>
      <c r="BQ223" s="5">
        <f t="shared" si="217"/>
        <v>-332.58310700665317</v>
      </c>
      <c r="BR223" s="5">
        <f t="shared" si="218"/>
        <v>-9867.62824527472</v>
      </c>
      <c r="BS223" s="5">
        <f t="shared" si="189"/>
        <v>-2063.9295351957753</v>
      </c>
      <c r="BU223" s="27">
        <f t="shared" si="219"/>
        <v>0.83773496541349612</v>
      </c>
      <c r="BV223" s="27">
        <f t="shared" si="220"/>
        <v>1.1470742246243459E-2</v>
      </c>
      <c r="BW223" s="27">
        <f t="shared" si="190"/>
        <v>0.83773496541349624</v>
      </c>
      <c r="BX223" s="27">
        <f t="shared" si="191"/>
        <v>1.147074224624346E-2</v>
      </c>
      <c r="BY223" s="27">
        <f t="shared" si="221"/>
        <v>1.365677356465512E-2</v>
      </c>
      <c r="BZ223" s="27">
        <f t="shared" si="222"/>
        <v>0.99738591315597092</v>
      </c>
    </row>
    <row r="224" spans="6:78">
      <c r="F224">
        <f t="shared" si="192"/>
        <v>44000000</v>
      </c>
      <c r="G224">
        <f t="shared" si="223"/>
        <v>1.0000000000000002</v>
      </c>
      <c r="H224">
        <f t="shared" si="224"/>
        <v>0</v>
      </c>
      <c r="I224">
        <f t="shared" si="225"/>
        <v>4.7143143996902228E+19</v>
      </c>
      <c r="J224">
        <f t="shared" si="226"/>
        <v>2.1193285600309779E+20</v>
      </c>
      <c r="K224">
        <f t="shared" si="227"/>
        <v>2.59076E+20</v>
      </c>
      <c r="L224">
        <f t="shared" si="228"/>
        <v>6043992820115670</v>
      </c>
      <c r="M224">
        <f t="shared" si="229"/>
        <v>112999.9999999998</v>
      </c>
      <c r="N224">
        <f t="shared" si="230"/>
        <v>112.9999999999998</v>
      </c>
      <c r="O224">
        <f t="shared" si="231"/>
        <v>149700.0000000002</v>
      </c>
      <c r="P224">
        <f t="shared" si="232"/>
        <v>149.70000000000022</v>
      </c>
      <c r="Q224">
        <f t="shared" si="233"/>
        <v>0.14034375000000018</v>
      </c>
      <c r="R224">
        <f t="shared" si="234"/>
        <v>2004.491</v>
      </c>
      <c r="S224">
        <f t="shared" si="235"/>
        <v>2.6632151440191052</v>
      </c>
      <c r="T224">
        <f t="shared" si="236"/>
        <v>460.48463537865575</v>
      </c>
      <c r="V224">
        <f t="shared" si="237"/>
        <v>112568506329668.94</v>
      </c>
      <c r="W224">
        <f t="shared" si="195"/>
        <v>0</v>
      </c>
      <c r="X224">
        <f t="shared" si="238"/>
        <v>5060537550066.0654</v>
      </c>
      <c r="Y224">
        <f t="shared" si="196"/>
        <v>0</v>
      </c>
      <c r="Z224">
        <f t="shared" si="197"/>
        <v>117629043879735</v>
      </c>
      <c r="AA224">
        <f t="shared" si="178"/>
        <v>2387.8022716742398</v>
      </c>
      <c r="AB224">
        <f t="shared" si="179"/>
        <v>23.878022716742404</v>
      </c>
      <c r="AC224">
        <f t="shared" si="198"/>
        <v>454.03296283613685</v>
      </c>
      <c r="AD224">
        <f t="shared" si="199"/>
        <v>99.999999999999972</v>
      </c>
      <c r="AF224" s="9">
        <f t="shared" si="193"/>
        <v>6186052472698.709</v>
      </c>
      <c r="AG224">
        <f t="shared" si="200"/>
        <v>23.877365995687402</v>
      </c>
      <c r="AH224">
        <f t="shared" si="201"/>
        <v>0</v>
      </c>
      <c r="AI224">
        <v>156</v>
      </c>
      <c r="AJ224">
        <f t="shared" si="202"/>
        <v>5.1740327120740712E-2</v>
      </c>
      <c r="AK224">
        <v>0</v>
      </c>
      <c r="AL224" s="15">
        <f t="shared" si="180"/>
        <v>0</v>
      </c>
      <c r="AM224" s="13">
        <f t="shared" si="203"/>
        <v>5062806625627.3662</v>
      </c>
      <c r="AN224" s="15">
        <f>SUM($AL$48:AL224)</f>
        <v>1123245847071.3408</v>
      </c>
      <c r="AO224" s="4">
        <f t="shared" si="181"/>
        <v>6186052472698.707</v>
      </c>
      <c r="AP224">
        <f t="shared" si="182"/>
        <v>23.88872929430708</v>
      </c>
      <c r="AQ224" s="15">
        <f t="shared" si="183"/>
        <v>23.82628208133826</v>
      </c>
      <c r="AR224">
        <f t="shared" si="204"/>
        <v>0.99738591315597092</v>
      </c>
      <c r="AT224">
        <f t="shared" si="194"/>
        <v>777622655972.54749</v>
      </c>
      <c r="AU224" s="4"/>
      <c r="AV224">
        <f t="shared" si="184"/>
        <v>4256985327393.8857</v>
      </c>
      <c r="AW224" s="5">
        <f t="shared" si="205"/>
        <v>16.431415211728936</v>
      </c>
      <c r="AX224">
        <f t="shared" si="206"/>
        <v>2810730387.8056641</v>
      </c>
      <c r="AY224" s="4">
        <f t="shared" si="207"/>
        <v>1.0849057372375921E-2</v>
      </c>
      <c r="AZ224" s="4">
        <f t="shared" si="185"/>
        <v>2.3509032675538786E-5</v>
      </c>
      <c r="BA224" s="5">
        <v>0</v>
      </c>
      <c r="BB224" s="4">
        <f t="shared" si="186"/>
        <v>0</v>
      </c>
      <c r="BC224" s="4">
        <f t="shared" si="208"/>
        <v>2810730387.8056641</v>
      </c>
      <c r="BD224" s="4">
        <f t="shared" si="209"/>
        <v>15289003.414956832</v>
      </c>
      <c r="BE224" s="4">
        <f t="shared" si="210"/>
        <v>15289003.414956832</v>
      </c>
      <c r="BF224" s="4">
        <f t="shared" si="211"/>
        <v>0</v>
      </c>
      <c r="BG224" s="4">
        <f>SUM($BB$48:BB224)</f>
        <v>12884463590.918751</v>
      </c>
      <c r="BH224" s="14">
        <f>SUM($BC$48:BC224)</f>
        <v>4244100863802.9668</v>
      </c>
      <c r="BI224" s="4">
        <f t="shared" si="212"/>
        <v>4256985327393.8857</v>
      </c>
      <c r="BJ224" s="4">
        <f t="shared" si="213"/>
        <v>23155925410.105991</v>
      </c>
      <c r="BK224" s="4">
        <f t="shared" si="214"/>
        <v>70085202.300471887</v>
      </c>
      <c r="BL224" s="4">
        <f t="shared" si="215"/>
        <v>23085840207.805519</v>
      </c>
      <c r="BM224" s="27">
        <f t="shared" si="187"/>
        <v>20.025686171760604</v>
      </c>
      <c r="BN224">
        <f t="shared" si="188"/>
        <v>0.27330514044132032</v>
      </c>
      <c r="BO224">
        <f t="shared" si="216"/>
        <v>1.3647729126341945E-2</v>
      </c>
      <c r="BQ224" s="5">
        <f t="shared" si="217"/>
        <v>-326.17644733990534</v>
      </c>
      <c r="BR224" s="5">
        <f t="shared" si="218"/>
        <v>-9867.62824527472</v>
      </c>
      <c r="BS224" s="5">
        <f t="shared" si="189"/>
        <v>-2058.6861786041368</v>
      </c>
      <c r="BU224" s="27">
        <f t="shared" si="219"/>
        <v>0.83829013779033124</v>
      </c>
      <c r="BV224" s="27">
        <f t="shared" si="220"/>
        <v>1.1470742246243459E-2</v>
      </c>
      <c r="BW224" s="27">
        <f t="shared" si="190"/>
        <v>0.83829013779033124</v>
      </c>
      <c r="BX224" s="27">
        <f t="shared" si="191"/>
        <v>1.147074224624346E-2</v>
      </c>
      <c r="BY224" s="27">
        <f t="shared" si="221"/>
        <v>1.3647729126341945E-2</v>
      </c>
      <c r="BZ224" s="27">
        <f t="shared" si="222"/>
        <v>0.99738591315597092</v>
      </c>
    </row>
    <row r="225" spans="6:78">
      <c r="F225">
        <f t="shared" si="192"/>
        <v>44250000</v>
      </c>
      <c r="G225">
        <f t="shared" si="223"/>
        <v>1.0000000000000002</v>
      </c>
      <c r="H225">
        <f t="shared" si="224"/>
        <v>0</v>
      </c>
      <c r="I225">
        <f t="shared" si="225"/>
        <v>4.7143143996902228E+19</v>
      </c>
      <c r="J225">
        <f t="shared" si="226"/>
        <v>2.1193285600309779E+20</v>
      </c>
      <c r="K225">
        <f t="shared" si="227"/>
        <v>2.59076E+20</v>
      </c>
      <c r="L225">
        <f t="shared" si="228"/>
        <v>6043992820115670</v>
      </c>
      <c r="M225">
        <f t="shared" si="229"/>
        <v>112999.9999999998</v>
      </c>
      <c r="N225">
        <f t="shared" si="230"/>
        <v>112.9999999999998</v>
      </c>
      <c r="O225">
        <f t="shared" si="231"/>
        <v>149700.0000000002</v>
      </c>
      <c r="P225">
        <f t="shared" si="232"/>
        <v>149.70000000000022</v>
      </c>
      <c r="Q225">
        <f t="shared" si="233"/>
        <v>0.14034375000000018</v>
      </c>
      <c r="R225">
        <f t="shared" si="234"/>
        <v>2004.491</v>
      </c>
      <c r="S225">
        <f t="shared" si="235"/>
        <v>2.6632151440191052</v>
      </c>
      <c r="T225">
        <f t="shared" si="236"/>
        <v>460.48463537865575</v>
      </c>
      <c r="V225">
        <f t="shared" si="237"/>
        <v>112568506329668.94</v>
      </c>
      <c r="W225">
        <f t="shared" si="195"/>
        <v>0</v>
      </c>
      <c r="X225">
        <f t="shared" si="238"/>
        <v>5060537550066.0654</v>
      </c>
      <c r="Y225">
        <f t="shared" si="196"/>
        <v>0</v>
      </c>
      <c r="Z225">
        <f t="shared" si="197"/>
        <v>117629043879735</v>
      </c>
      <c r="AA225">
        <f t="shared" si="178"/>
        <v>2387.8022716742398</v>
      </c>
      <c r="AB225">
        <f t="shared" si="179"/>
        <v>23.878022716742404</v>
      </c>
      <c r="AC225">
        <f t="shared" si="198"/>
        <v>454.03296283613685</v>
      </c>
      <c r="AD225">
        <f t="shared" si="199"/>
        <v>99.999999999999972</v>
      </c>
      <c r="AF225" s="9">
        <f t="shared" si="193"/>
        <v>6186052472698.709</v>
      </c>
      <c r="AG225">
        <f t="shared" si="200"/>
        <v>23.877365995687402</v>
      </c>
      <c r="AH225">
        <f t="shared" si="201"/>
        <v>0</v>
      </c>
      <c r="AI225">
        <v>157</v>
      </c>
      <c r="AJ225">
        <f t="shared" si="202"/>
        <v>5.1740327120740712E-2</v>
      </c>
      <c r="AK225">
        <v>0</v>
      </c>
      <c r="AL225" s="15">
        <f t="shared" si="180"/>
        <v>0</v>
      </c>
      <c r="AM225" s="13">
        <f t="shared" si="203"/>
        <v>5062806625627.3662</v>
      </c>
      <c r="AN225" s="15">
        <f>SUM($AL$48:AL225)</f>
        <v>1123245847071.3408</v>
      </c>
      <c r="AO225" s="4">
        <f t="shared" si="181"/>
        <v>6186052472698.707</v>
      </c>
      <c r="AP225">
        <f t="shared" si="182"/>
        <v>23.88872929430708</v>
      </c>
      <c r="AQ225" s="15">
        <f t="shared" si="183"/>
        <v>23.82628208133826</v>
      </c>
      <c r="AR225">
        <f t="shared" si="204"/>
        <v>0.99738591315597092</v>
      </c>
      <c r="AT225">
        <f t="shared" si="194"/>
        <v>762628456679.40466</v>
      </c>
      <c r="AU225" s="4"/>
      <c r="AV225">
        <f t="shared" si="184"/>
        <v>4259741860991.9365</v>
      </c>
      <c r="AW225" s="5">
        <f t="shared" si="205"/>
        <v>16.442055076471526</v>
      </c>
      <c r="AX225">
        <f t="shared" si="206"/>
        <v>2756533598.0507812</v>
      </c>
      <c r="AY225" s="4">
        <f t="shared" si="207"/>
        <v>1.0639864742588203E-2</v>
      </c>
      <c r="AZ225" s="4">
        <f t="shared" si="185"/>
        <v>2.305572911188694E-5</v>
      </c>
      <c r="BA225" s="5">
        <v>0</v>
      </c>
      <c r="BB225" s="4">
        <f t="shared" si="186"/>
        <v>0</v>
      </c>
      <c r="BC225" s="4">
        <f t="shared" si="208"/>
        <v>2756533598.0507812</v>
      </c>
      <c r="BD225" s="4">
        <f t="shared" si="209"/>
        <v>14994199.293139584</v>
      </c>
      <c r="BE225" s="4">
        <f t="shared" si="210"/>
        <v>14994199.293139584</v>
      </c>
      <c r="BF225" s="4">
        <f t="shared" si="211"/>
        <v>0</v>
      </c>
      <c r="BG225" s="4">
        <f>SUM($BB$48:BB225)</f>
        <v>12884463590.918751</v>
      </c>
      <c r="BH225" s="14">
        <f>SUM($BC$48:BC225)</f>
        <v>4246857397401.0176</v>
      </c>
      <c r="BI225" s="4">
        <f t="shared" si="212"/>
        <v>4259741860991.9365</v>
      </c>
      <c r="BJ225" s="4">
        <f t="shared" si="213"/>
        <v>23170919609.399132</v>
      </c>
      <c r="BK225" s="4">
        <f t="shared" si="214"/>
        <v>70085202.300471887</v>
      </c>
      <c r="BL225" s="4">
        <f t="shared" si="215"/>
        <v>23100834407.09866</v>
      </c>
      <c r="BM225" s="27">
        <f t="shared" si="187"/>
        <v>20.038692808154966</v>
      </c>
      <c r="BN225">
        <f t="shared" si="188"/>
        <v>0.27330514044132032</v>
      </c>
      <c r="BO225">
        <f t="shared" si="216"/>
        <v>1.3638870711671162E-2</v>
      </c>
      <c r="BQ225" s="5">
        <f t="shared" si="217"/>
        <v>-319.89332153769868</v>
      </c>
      <c r="BR225" s="5">
        <f t="shared" si="218"/>
        <v>-9867.62824527472</v>
      </c>
      <c r="BS225" s="5">
        <f t="shared" si="189"/>
        <v>-2053.543924948603</v>
      </c>
      <c r="BU225" s="27">
        <f t="shared" si="219"/>
        <v>0.83883460527682341</v>
      </c>
      <c r="BV225" s="27">
        <f t="shared" si="220"/>
        <v>1.1470742246243459E-2</v>
      </c>
      <c r="BW225" s="27">
        <f t="shared" si="190"/>
        <v>0.8388346052768233</v>
      </c>
      <c r="BX225" s="27">
        <f t="shared" si="191"/>
        <v>1.147074224624346E-2</v>
      </c>
      <c r="BY225" s="27">
        <f t="shared" si="221"/>
        <v>1.3638870711671162E-2</v>
      </c>
      <c r="BZ225" s="27">
        <f t="shared" si="222"/>
        <v>0.99738591315597092</v>
      </c>
    </row>
    <row r="226" spans="6:78">
      <c r="F226">
        <f t="shared" si="192"/>
        <v>44500000</v>
      </c>
      <c r="G226">
        <f t="shared" si="223"/>
        <v>1.0000000000000002</v>
      </c>
      <c r="H226">
        <f t="shared" si="224"/>
        <v>0</v>
      </c>
      <c r="I226">
        <f t="shared" si="225"/>
        <v>4.7143143996902228E+19</v>
      </c>
      <c r="J226">
        <f t="shared" si="226"/>
        <v>2.1193285600309779E+20</v>
      </c>
      <c r="K226">
        <f t="shared" si="227"/>
        <v>2.59076E+20</v>
      </c>
      <c r="L226">
        <f t="shared" si="228"/>
        <v>6043992820115670</v>
      </c>
      <c r="M226">
        <f t="shared" si="229"/>
        <v>112999.9999999998</v>
      </c>
      <c r="N226">
        <f t="shared" si="230"/>
        <v>112.9999999999998</v>
      </c>
      <c r="O226">
        <f t="shared" si="231"/>
        <v>149700.0000000002</v>
      </c>
      <c r="P226">
        <f t="shared" si="232"/>
        <v>149.70000000000022</v>
      </c>
      <c r="Q226">
        <f t="shared" si="233"/>
        <v>0.14034375000000018</v>
      </c>
      <c r="R226">
        <f t="shared" si="234"/>
        <v>2004.491</v>
      </c>
      <c r="S226">
        <f t="shared" si="235"/>
        <v>2.6632151440191052</v>
      </c>
      <c r="T226">
        <f t="shared" si="236"/>
        <v>460.48463537865575</v>
      </c>
      <c r="V226">
        <f t="shared" si="237"/>
        <v>112568506329668.94</v>
      </c>
      <c r="W226">
        <f t="shared" si="195"/>
        <v>0</v>
      </c>
      <c r="X226">
        <f t="shared" si="238"/>
        <v>5060537550066.0654</v>
      </c>
      <c r="Y226">
        <f t="shared" si="196"/>
        <v>0</v>
      </c>
      <c r="Z226">
        <f t="shared" si="197"/>
        <v>117629043879735</v>
      </c>
      <c r="AA226">
        <f t="shared" si="178"/>
        <v>2387.8022716742398</v>
      </c>
      <c r="AB226">
        <f t="shared" si="179"/>
        <v>23.878022716742404</v>
      </c>
      <c r="AC226">
        <f t="shared" si="198"/>
        <v>454.03296283613685</v>
      </c>
      <c r="AD226">
        <f t="shared" si="199"/>
        <v>99.999999999999972</v>
      </c>
      <c r="AF226" s="9">
        <f t="shared" si="193"/>
        <v>6186052472698.709</v>
      </c>
      <c r="AG226">
        <f t="shared" si="200"/>
        <v>23.877365995687402</v>
      </c>
      <c r="AH226">
        <f t="shared" si="201"/>
        <v>0</v>
      </c>
      <c r="AI226">
        <v>158</v>
      </c>
      <c r="AJ226">
        <f t="shared" si="202"/>
        <v>5.1740327120740712E-2</v>
      </c>
      <c r="AK226">
        <v>0</v>
      </c>
      <c r="AL226" s="15">
        <f t="shared" si="180"/>
        <v>0</v>
      </c>
      <c r="AM226" s="13">
        <f t="shared" si="203"/>
        <v>5062806625627.3662</v>
      </c>
      <c r="AN226" s="15">
        <f>SUM($AL$48:AL226)</f>
        <v>1123245847071.3408</v>
      </c>
      <c r="AO226" s="4">
        <f t="shared" si="181"/>
        <v>6186052472698.707</v>
      </c>
      <c r="AP226">
        <f t="shared" si="182"/>
        <v>23.88872929430708</v>
      </c>
      <c r="AQ226" s="15">
        <f t="shared" si="183"/>
        <v>23.82628208133826</v>
      </c>
      <c r="AR226">
        <f t="shared" si="204"/>
        <v>0.99738591315597092</v>
      </c>
      <c r="AT226">
        <f t="shared" si="194"/>
        <v>747923377064.95911</v>
      </c>
      <c r="AU226" s="4"/>
      <c r="AV226">
        <f t="shared" si="184"/>
        <v>4262445242828.2563</v>
      </c>
      <c r="AW226" s="5">
        <f t="shared" si="205"/>
        <v>16.452489782257935</v>
      </c>
      <c r="AX226">
        <f t="shared" si="206"/>
        <v>2703381836.3198242</v>
      </c>
      <c r="AY226" s="4">
        <f t="shared" si="207"/>
        <v>1.0434705786409487E-2</v>
      </c>
      <c r="AZ226" s="4">
        <f t="shared" si="185"/>
        <v>2.261116619375126E-5</v>
      </c>
      <c r="BA226" s="5">
        <v>0</v>
      </c>
      <c r="BB226" s="4">
        <f t="shared" si="186"/>
        <v>0</v>
      </c>
      <c r="BC226" s="4">
        <f t="shared" si="208"/>
        <v>2703381836.3198242</v>
      </c>
      <c r="BD226" s="4">
        <f t="shared" si="209"/>
        <v>14705079.614446389</v>
      </c>
      <c r="BE226" s="4">
        <f t="shared" si="210"/>
        <v>14705079.614446389</v>
      </c>
      <c r="BF226" s="4">
        <f t="shared" si="211"/>
        <v>0</v>
      </c>
      <c r="BG226" s="4">
        <f>SUM($BB$48:BB226)</f>
        <v>12884463590.918751</v>
      </c>
      <c r="BH226" s="14">
        <f>SUM($BC$48:BC226)</f>
        <v>4249560779237.3374</v>
      </c>
      <c r="BI226" s="4">
        <f t="shared" si="212"/>
        <v>4262445242828.2563</v>
      </c>
      <c r="BJ226" s="4">
        <f t="shared" si="213"/>
        <v>23185624689.01358</v>
      </c>
      <c r="BK226" s="4">
        <f t="shared" si="214"/>
        <v>70085202.300471887</v>
      </c>
      <c r="BL226" s="4">
        <f t="shared" si="215"/>
        <v>23115539486.713104</v>
      </c>
      <c r="BM226" s="27">
        <f t="shared" si="187"/>
        <v>20.051448649260983</v>
      </c>
      <c r="BN226">
        <f t="shared" si="188"/>
        <v>0.27330514044132032</v>
      </c>
      <c r="BO226">
        <f t="shared" si="216"/>
        <v>1.3630194267853722E-2</v>
      </c>
      <c r="BQ226" s="5">
        <f t="shared" si="217"/>
        <v>-313.73134760746882</v>
      </c>
      <c r="BR226" s="5">
        <f t="shared" si="218"/>
        <v>-9867.62824527472</v>
      </c>
      <c r="BS226" s="5">
        <f t="shared" si="189"/>
        <v>-2048.5008247520555</v>
      </c>
      <c r="BU226" s="27">
        <f t="shared" si="219"/>
        <v>0.83936857428575917</v>
      </c>
      <c r="BV226" s="27">
        <f t="shared" si="220"/>
        <v>1.1470742246243459E-2</v>
      </c>
      <c r="BW226" s="27">
        <f t="shared" si="190"/>
        <v>0.83936857428575917</v>
      </c>
      <c r="BX226" s="27">
        <f t="shared" si="191"/>
        <v>1.147074224624346E-2</v>
      </c>
      <c r="BY226" s="27">
        <f t="shared" si="221"/>
        <v>1.3630194267853722E-2</v>
      </c>
      <c r="BZ226" s="27">
        <f t="shared" si="222"/>
        <v>0.99738591315597092</v>
      </c>
    </row>
    <row r="227" spans="6:78">
      <c r="F227">
        <f t="shared" si="192"/>
        <v>44750000</v>
      </c>
      <c r="G227">
        <f t="shared" si="223"/>
        <v>1.0000000000000002</v>
      </c>
      <c r="H227">
        <f t="shared" si="224"/>
        <v>0</v>
      </c>
      <c r="I227">
        <f t="shared" si="225"/>
        <v>4.7143143996902228E+19</v>
      </c>
      <c r="J227">
        <f t="shared" si="226"/>
        <v>2.1193285600309779E+20</v>
      </c>
      <c r="K227">
        <f t="shared" si="227"/>
        <v>2.59076E+20</v>
      </c>
      <c r="L227">
        <f t="shared" si="228"/>
        <v>6043992820115670</v>
      </c>
      <c r="M227">
        <f t="shared" si="229"/>
        <v>112999.9999999998</v>
      </c>
      <c r="N227">
        <f t="shared" si="230"/>
        <v>112.9999999999998</v>
      </c>
      <c r="O227">
        <f t="shared" si="231"/>
        <v>149700.0000000002</v>
      </c>
      <c r="P227">
        <f t="shared" si="232"/>
        <v>149.70000000000022</v>
      </c>
      <c r="Q227">
        <f t="shared" si="233"/>
        <v>0.14034375000000018</v>
      </c>
      <c r="R227">
        <f t="shared" si="234"/>
        <v>2004.491</v>
      </c>
      <c r="S227">
        <f t="shared" si="235"/>
        <v>2.6632151440191052</v>
      </c>
      <c r="T227">
        <f t="shared" si="236"/>
        <v>460.48463537865575</v>
      </c>
      <c r="V227">
        <f t="shared" si="237"/>
        <v>112568506329668.94</v>
      </c>
      <c r="W227">
        <f t="shared" si="195"/>
        <v>0</v>
      </c>
      <c r="X227">
        <f t="shared" si="238"/>
        <v>5060537550066.0654</v>
      </c>
      <c r="Y227">
        <f t="shared" si="196"/>
        <v>0</v>
      </c>
      <c r="Z227">
        <f t="shared" si="197"/>
        <v>117629043879735</v>
      </c>
      <c r="AA227">
        <f t="shared" si="178"/>
        <v>2387.8022716742398</v>
      </c>
      <c r="AB227">
        <f t="shared" si="179"/>
        <v>23.878022716742404</v>
      </c>
      <c r="AC227">
        <f t="shared" si="198"/>
        <v>454.03296283613685</v>
      </c>
      <c r="AD227">
        <f t="shared" si="199"/>
        <v>99.999999999999972</v>
      </c>
      <c r="AF227" s="9">
        <f t="shared" si="193"/>
        <v>6186052472698.709</v>
      </c>
      <c r="AG227">
        <f t="shared" si="200"/>
        <v>23.877365995687402</v>
      </c>
      <c r="AH227">
        <f t="shared" si="201"/>
        <v>0</v>
      </c>
      <c r="AI227">
        <v>159</v>
      </c>
      <c r="AJ227">
        <f t="shared" si="202"/>
        <v>5.1740327120740712E-2</v>
      </c>
      <c r="AK227">
        <v>0</v>
      </c>
      <c r="AL227" s="15">
        <f t="shared" si="180"/>
        <v>0</v>
      </c>
      <c r="AM227" s="13">
        <f t="shared" si="203"/>
        <v>5062806625627.3662</v>
      </c>
      <c r="AN227" s="15">
        <f>SUM($AL$48:AL227)</f>
        <v>1123245847071.3408</v>
      </c>
      <c r="AO227" s="4">
        <f t="shared" si="181"/>
        <v>6186052472698.707</v>
      </c>
      <c r="AP227">
        <f t="shared" si="182"/>
        <v>23.88872929430708</v>
      </c>
      <c r="AQ227" s="15">
        <f t="shared" si="183"/>
        <v>23.82628208133826</v>
      </c>
      <c r="AR227">
        <f t="shared" si="204"/>
        <v>0.99738591315597092</v>
      </c>
      <c r="AT227">
        <f t="shared" si="194"/>
        <v>733501842294.10461</v>
      </c>
      <c r="AU227" s="4"/>
      <c r="AV227">
        <f t="shared" si="184"/>
        <v>4265096497780.5303</v>
      </c>
      <c r="AW227" s="5">
        <f t="shared" si="205"/>
        <v>16.462723284984062</v>
      </c>
      <c r="AX227">
        <f t="shared" si="206"/>
        <v>2651254952.2739258</v>
      </c>
      <c r="AY227" s="4">
        <f t="shared" si="207"/>
        <v>1.0233502726126409E-2</v>
      </c>
      <c r="AZ227" s="4">
        <f t="shared" si="185"/>
        <v>2.2175175383097321E-5</v>
      </c>
      <c r="BA227" s="5">
        <v>0</v>
      </c>
      <c r="BB227" s="4">
        <f t="shared" si="186"/>
        <v>0</v>
      </c>
      <c r="BC227" s="4">
        <f t="shared" si="208"/>
        <v>2651254952.2739258</v>
      </c>
      <c r="BD227" s="4">
        <f t="shared" si="209"/>
        <v>14421534.770854687</v>
      </c>
      <c r="BE227" s="4">
        <f t="shared" si="210"/>
        <v>14421534.770854687</v>
      </c>
      <c r="BF227" s="4">
        <f t="shared" si="211"/>
        <v>0</v>
      </c>
      <c r="BG227" s="4">
        <f>SUM($BB$48:BB227)</f>
        <v>12884463590.918751</v>
      </c>
      <c r="BH227" s="14">
        <f>SUM($BC$48:BC227)</f>
        <v>4252212034189.6113</v>
      </c>
      <c r="BI227" s="4">
        <f t="shared" si="212"/>
        <v>4265096497780.5303</v>
      </c>
      <c r="BJ227" s="4">
        <f t="shared" si="213"/>
        <v>23200046223.784431</v>
      </c>
      <c r="BK227" s="4">
        <f t="shared" si="214"/>
        <v>70085202.300471887</v>
      </c>
      <c r="BL227" s="4">
        <f t="shared" si="215"/>
        <v>23129961021.483959</v>
      </c>
      <c r="BM227" s="27">
        <f t="shared" si="187"/>
        <v>20.063958530938955</v>
      </c>
      <c r="BN227">
        <f t="shared" si="188"/>
        <v>0.27330514044132032</v>
      </c>
      <c r="BO227">
        <f t="shared" si="216"/>
        <v>1.3621695839326984E-2</v>
      </c>
      <c r="BQ227" s="5">
        <f t="shared" si="217"/>
        <v>-307.6881894864747</v>
      </c>
      <c r="BR227" s="5">
        <f t="shared" si="218"/>
        <v>-9867.62824527472</v>
      </c>
      <c r="BS227" s="5">
        <f t="shared" si="189"/>
        <v>-2043.5549661273976</v>
      </c>
      <c r="BU227" s="27">
        <f t="shared" si="219"/>
        <v>0.83989224724985245</v>
      </c>
      <c r="BV227" s="27">
        <f t="shared" si="220"/>
        <v>1.1470742246243459E-2</v>
      </c>
      <c r="BW227" s="27">
        <f t="shared" si="190"/>
        <v>0.83989224724985256</v>
      </c>
      <c r="BX227" s="27">
        <f t="shared" si="191"/>
        <v>1.147074224624346E-2</v>
      </c>
      <c r="BY227" s="27">
        <f t="shared" si="221"/>
        <v>1.3621695839326984E-2</v>
      </c>
      <c r="BZ227" s="27">
        <f t="shared" si="222"/>
        <v>0.99738591315597092</v>
      </c>
    </row>
    <row r="228" spans="6:78">
      <c r="F228">
        <f t="shared" si="192"/>
        <v>45000000</v>
      </c>
      <c r="G228">
        <f t="shared" si="223"/>
        <v>1.0000000000000002</v>
      </c>
      <c r="H228">
        <f t="shared" si="224"/>
        <v>0</v>
      </c>
      <c r="I228">
        <f t="shared" si="225"/>
        <v>4.7143143996902228E+19</v>
      </c>
      <c r="J228">
        <f t="shared" si="226"/>
        <v>2.1193285600309779E+20</v>
      </c>
      <c r="K228">
        <f t="shared" si="227"/>
        <v>2.59076E+20</v>
      </c>
      <c r="L228">
        <f t="shared" si="228"/>
        <v>6043992820115670</v>
      </c>
      <c r="M228">
        <f t="shared" si="229"/>
        <v>112999.9999999998</v>
      </c>
      <c r="N228">
        <f t="shared" si="230"/>
        <v>112.9999999999998</v>
      </c>
      <c r="O228">
        <f t="shared" si="231"/>
        <v>149700.0000000002</v>
      </c>
      <c r="P228">
        <f t="shared" si="232"/>
        <v>149.70000000000022</v>
      </c>
      <c r="Q228">
        <f t="shared" si="233"/>
        <v>0.14034375000000018</v>
      </c>
      <c r="R228">
        <f t="shared" si="234"/>
        <v>2004.491</v>
      </c>
      <c r="S228">
        <f t="shared" si="235"/>
        <v>2.6632151440191052</v>
      </c>
      <c r="T228">
        <f t="shared" si="236"/>
        <v>460.48463537865575</v>
      </c>
      <c r="V228">
        <f t="shared" si="237"/>
        <v>112568506329668.94</v>
      </c>
      <c r="W228">
        <f t="shared" si="195"/>
        <v>0</v>
      </c>
      <c r="X228">
        <f t="shared" si="238"/>
        <v>5060537550066.0654</v>
      </c>
      <c r="Y228">
        <f t="shared" si="196"/>
        <v>0</v>
      </c>
      <c r="Z228">
        <f t="shared" si="197"/>
        <v>117629043879735</v>
      </c>
      <c r="AA228">
        <f t="shared" si="178"/>
        <v>2387.8022716742398</v>
      </c>
      <c r="AB228">
        <f t="shared" si="179"/>
        <v>23.878022716742404</v>
      </c>
      <c r="AC228">
        <f t="shared" si="198"/>
        <v>454.03296283613685</v>
      </c>
      <c r="AD228">
        <f t="shared" si="199"/>
        <v>99.999999999999972</v>
      </c>
      <c r="AF228" s="9">
        <f t="shared" si="193"/>
        <v>6186052472698.709</v>
      </c>
      <c r="AG228">
        <f t="shared" si="200"/>
        <v>23.877365995687402</v>
      </c>
      <c r="AH228">
        <f t="shared" si="201"/>
        <v>0</v>
      </c>
      <c r="AI228">
        <v>160</v>
      </c>
      <c r="AJ228">
        <f t="shared" si="202"/>
        <v>5.1740327120740712E-2</v>
      </c>
      <c r="AK228">
        <v>0</v>
      </c>
      <c r="AL228" s="15">
        <f t="shared" si="180"/>
        <v>0</v>
      </c>
      <c r="AM228" s="13">
        <f t="shared" si="203"/>
        <v>5062806625627.3662</v>
      </c>
      <c r="AN228" s="15">
        <f>SUM($AL$48:AL228)</f>
        <v>1123245847071.3408</v>
      </c>
      <c r="AO228" s="4">
        <f t="shared" si="181"/>
        <v>6186052472698.707</v>
      </c>
      <c r="AP228">
        <f t="shared" si="182"/>
        <v>23.88872929430708</v>
      </c>
      <c r="AQ228" s="15">
        <f t="shared" si="183"/>
        <v>23.82628208133826</v>
      </c>
      <c r="AR228">
        <f t="shared" si="204"/>
        <v>0.99738591315597092</v>
      </c>
      <c r="AT228">
        <f t="shared" si="194"/>
        <v>719358385026.27332</v>
      </c>
      <c r="AU228" s="4"/>
      <c r="AV228">
        <f t="shared" si="184"/>
        <v>4267696630964.6484</v>
      </c>
      <c r="AW228" s="5">
        <f t="shared" si="205"/>
        <v>16.472759464267813</v>
      </c>
      <c r="AX228">
        <f t="shared" si="206"/>
        <v>2600133184.1181641</v>
      </c>
      <c r="AY228" s="4">
        <f t="shared" si="207"/>
        <v>1.0036179283755206E-2</v>
      </c>
      <c r="AZ228" s="4">
        <f t="shared" si="185"/>
        <v>2.1747591391683834E-5</v>
      </c>
      <c r="BA228" s="5">
        <v>0</v>
      </c>
      <c r="BB228" s="4">
        <f t="shared" si="186"/>
        <v>0</v>
      </c>
      <c r="BC228" s="4">
        <f t="shared" si="208"/>
        <v>2600133184.1181641</v>
      </c>
      <c r="BD228" s="4">
        <f t="shared" si="209"/>
        <v>14143457.267831614</v>
      </c>
      <c r="BE228" s="4">
        <f t="shared" si="210"/>
        <v>14143457.267831614</v>
      </c>
      <c r="BF228" s="4">
        <f t="shared" si="211"/>
        <v>0</v>
      </c>
      <c r="BG228" s="4">
        <f>SUM($BB$48:BB228)</f>
        <v>12884463590.918751</v>
      </c>
      <c r="BH228" s="14">
        <f>SUM($BC$48:BC228)</f>
        <v>4254812167373.7295</v>
      </c>
      <c r="BI228" s="4">
        <f t="shared" si="212"/>
        <v>4267696630964.6484</v>
      </c>
      <c r="BJ228" s="4">
        <f t="shared" si="213"/>
        <v>23214189681.052265</v>
      </c>
      <c r="BK228" s="4">
        <f t="shared" si="214"/>
        <v>70085202.300471887</v>
      </c>
      <c r="BL228" s="4">
        <f t="shared" si="215"/>
        <v>23144104478.751793</v>
      </c>
      <c r="BM228" s="27">
        <f t="shared" si="187"/>
        <v>20.076227195803643</v>
      </c>
      <c r="BN228">
        <f t="shared" si="188"/>
        <v>0.27330514044132032</v>
      </c>
      <c r="BO228">
        <f t="shared" si="216"/>
        <v>1.3613371565074084E-2</v>
      </c>
      <c r="BQ228" s="5">
        <f t="shared" si="217"/>
        <v>-301.76155615617262</v>
      </c>
      <c r="BR228" s="5">
        <f t="shared" si="218"/>
        <v>-9867.62824527472</v>
      </c>
      <c r="BS228" s="5">
        <f t="shared" si="189"/>
        <v>-2038.7044740527294</v>
      </c>
      <c r="BU228" s="27">
        <f t="shared" si="219"/>
        <v>0.84040582269848929</v>
      </c>
      <c r="BV228" s="27">
        <f t="shared" si="220"/>
        <v>1.1470742246243459E-2</v>
      </c>
      <c r="BW228" s="27">
        <f t="shared" si="190"/>
        <v>0.8404058226984894</v>
      </c>
      <c r="BX228" s="27">
        <f t="shared" si="191"/>
        <v>1.147074224624346E-2</v>
      </c>
      <c r="BY228" s="27">
        <f t="shared" si="221"/>
        <v>1.3613371565074084E-2</v>
      </c>
      <c r="BZ228" s="27">
        <f t="shared" si="222"/>
        <v>0.99738591315597092</v>
      </c>
    </row>
    <row r="229" spans="6:78">
      <c r="F229">
        <f t="shared" si="192"/>
        <v>45250000</v>
      </c>
      <c r="G229">
        <f t="shared" si="223"/>
        <v>1.0000000000000002</v>
      </c>
      <c r="H229">
        <f t="shared" si="224"/>
        <v>0</v>
      </c>
      <c r="I229">
        <f t="shared" si="225"/>
        <v>4.7143143996902228E+19</v>
      </c>
      <c r="J229">
        <f t="shared" si="226"/>
        <v>2.1193285600309779E+20</v>
      </c>
      <c r="K229">
        <f t="shared" si="227"/>
        <v>2.59076E+20</v>
      </c>
      <c r="L229">
        <f t="shared" si="228"/>
        <v>6043992820115670</v>
      </c>
      <c r="M229">
        <f t="shared" si="229"/>
        <v>112999.9999999998</v>
      </c>
      <c r="N229">
        <f t="shared" si="230"/>
        <v>112.9999999999998</v>
      </c>
      <c r="O229">
        <f t="shared" si="231"/>
        <v>149700.0000000002</v>
      </c>
      <c r="P229">
        <f t="shared" si="232"/>
        <v>149.70000000000022</v>
      </c>
      <c r="Q229">
        <f t="shared" si="233"/>
        <v>0.14034375000000018</v>
      </c>
      <c r="R229">
        <f t="shared" si="234"/>
        <v>2004.491</v>
      </c>
      <c r="S229">
        <f t="shared" si="235"/>
        <v>2.6632151440191052</v>
      </c>
      <c r="T229">
        <f t="shared" si="236"/>
        <v>460.48463537865575</v>
      </c>
      <c r="V229">
        <f t="shared" si="237"/>
        <v>112568506329668.94</v>
      </c>
      <c r="W229">
        <f t="shared" si="195"/>
        <v>0</v>
      </c>
      <c r="X229">
        <f t="shared" si="238"/>
        <v>5060537550066.0654</v>
      </c>
      <c r="Y229">
        <f t="shared" si="196"/>
        <v>0</v>
      </c>
      <c r="Z229">
        <f t="shared" si="197"/>
        <v>117629043879735</v>
      </c>
      <c r="AA229">
        <f t="shared" si="178"/>
        <v>2387.8022716742398</v>
      </c>
      <c r="AB229">
        <f t="shared" si="179"/>
        <v>23.878022716742404</v>
      </c>
      <c r="AC229">
        <f t="shared" si="198"/>
        <v>454.03296283613685</v>
      </c>
      <c r="AD229">
        <f t="shared" si="199"/>
        <v>99.999999999999972</v>
      </c>
      <c r="AF229" s="9">
        <f t="shared" si="193"/>
        <v>6186052472698.709</v>
      </c>
      <c r="AG229">
        <f t="shared" si="200"/>
        <v>23.877365995687402</v>
      </c>
      <c r="AH229">
        <f t="shared" si="201"/>
        <v>0</v>
      </c>
      <c r="AI229">
        <v>161</v>
      </c>
      <c r="AJ229">
        <f t="shared" si="202"/>
        <v>5.1740327120740712E-2</v>
      </c>
      <c r="AK229">
        <v>0</v>
      </c>
      <c r="AL229" s="15">
        <f t="shared" si="180"/>
        <v>0</v>
      </c>
      <c r="AM229" s="13">
        <f t="shared" si="203"/>
        <v>5062806625627.3662</v>
      </c>
      <c r="AN229" s="15">
        <f>SUM($AL$48:AL229)</f>
        <v>1123245847071.3408</v>
      </c>
      <c r="AO229" s="4">
        <f t="shared" si="181"/>
        <v>6186052472698.707</v>
      </c>
      <c r="AP229">
        <f t="shared" si="182"/>
        <v>23.88872929430708</v>
      </c>
      <c r="AQ229" s="15">
        <f t="shared" si="183"/>
        <v>23.82628208133826</v>
      </c>
      <c r="AR229">
        <f t="shared" si="204"/>
        <v>0.99738591315597092</v>
      </c>
      <c r="AT229">
        <f t="shared" si="194"/>
        <v>705487643342.71558</v>
      </c>
      <c r="AU229" s="4"/>
      <c r="AV229">
        <f t="shared" si="184"/>
        <v>4270246628115.7539</v>
      </c>
      <c r="AW229" s="5">
        <f t="shared" si="205"/>
        <v>16.482602124919925</v>
      </c>
      <c r="AX229">
        <f t="shared" si="206"/>
        <v>2549997151.1054688</v>
      </c>
      <c r="AY229" s="4">
        <f t="shared" si="207"/>
        <v>9.8426606521077546E-3</v>
      </c>
      <c r="AZ229" s="4">
        <f t="shared" si="185"/>
        <v>2.1328252118365088E-5</v>
      </c>
      <c r="BA229" s="5">
        <v>0</v>
      </c>
      <c r="BB229" s="4">
        <f t="shared" si="186"/>
        <v>0</v>
      </c>
      <c r="BC229" s="4">
        <f t="shared" si="208"/>
        <v>2549997151.1054688</v>
      </c>
      <c r="BD229" s="4">
        <f t="shared" si="209"/>
        <v>13870741.683558904</v>
      </c>
      <c r="BE229" s="4">
        <f t="shared" si="210"/>
        <v>13870741.683558904</v>
      </c>
      <c r="BF229" s="4">
        <f t="shared" si="211"/>
        <v>0</v>
      </c>
      <c r="BG229" s="4">
        <f>SUM($BB$48:BB229)</f>
        <v>12884463590.918751</v>
      </c>
      <c r="BH229" s="14">
        <f>SUM($BC$48:BC229)</f>
        <v>4257362164524.835</v>
      </c>
      <c r="BI229" s="4">
        <f t="shared" si="212"/>
        <v>4270246628115.7539</v>
      </c>
      <c r="BJ229" s="4">
        <f t="shared" si="213"/>
        <v>23228060422.735825</v>
      </c>
      <c r="BK229" s="4">
        <f t="shared" si="214"/>
        <v>70085202.300471887</v>
      </c>
      <c r="BL229" s="4">
        <f t="shared" si="215"/>
        <v>23157975220.435352</v>
      </c>
      <c r="BM229" s="27">
        <f t="shared" si="187"/>
        <v>20.088259295022223</v>
      </c>
      <c r="BN229">
        <f t="shared" si="188"/>
        <v>0.27330514044132032</v>
      </c>
      <c r="BO229">
        <f t="shared" si="216"/>
        <v>1.36052176760305E-2</v>
      </c>
      <c r="BQ229" s="5">
        <f t="shared" si="217"/>
        <v>-295.94920077367527</v>
      </c>
      <c r="BR229" s="5">
        <f t="shared" si="218"/>
        <v>-9867.62824527472</v>
      </c>
      <c r="BS229" s="5">
        <f t="shared" si="189"/>
        <v>-2033.9475096605131</v>
      </c>
      <c r="BU229" s="27">
        <f t="shared" si="219"/>
        <v>0.84090949533299175</v>
      </c>
      <c r="BV229" s="27">
        <f t="shared" si="220"/>
        <v>1.1470742246243459E-2</v>
      </c>
      <c r="BW229" s="27">
        <f t="shared" si="190"/>
        <v>0.84090949533299164</v>
      </c>
      <c r="BX229" s="27">
        <f t="shared" si="191"/>
        <v>1.147074224624346E-2</v>
      </c>
      <c r="BY229" s="27">
        <f t="shared" si="221"/>
        <v>1.36052176760305E-2</v>
      </c>
      <c r="BZ229" s="27">
        <f t="shared" si="222"/>
        <v>0.99738591315597092</v>
      </c>
    </row>
    <row r="230" spans="6:78">
      <c r="F230">
        <f t="shared" si="192"/>
        <v>45500000</v>
      </c>
      <c r="G230">
        <f t="shared" si="223"/>
        <v>1.0000000000000002</v>
      </c>
      <c r="H230">
        <f t="shared" si="224"/>
        <v>0</v>
      </c>
      <c r="I230">
        <f t="shared" si="225"/>
        <v>4.7143143996902228E+19</v>
      </c>
      <c r="J230">
        <f t="shared" si="226"/>
        <v>2.1193285600309779E+20</v>
      </c>
      <c r="K230">
        <f t="shared" si="227"/>
        <v>2.59076E+20</v>
      </c>
      <c r="L230">
        <f t="shared" si="228"/>
        <v>6043992820115670</v>
      </c>
      <c r="M230">
        <f t="shared" si="229"/>
        <v>112999.9999999998</v>
      </c>
      <c r="N230">
        <f t="shared" si="230"/>
        <v>112.9999999999998</v>
      </c>
      <c r="O230">
        <f t="shared" si="231"/>
        <v>149700.0000000002</v>
      </c>
      <c r="P230">
        <f t="shared" si="232"/>
        <v>149.70000000000022</v>
      </c>
      <c r="Q230">
        <f t="shared" si="233"/>
        <v>0.14034375000000018</v>
      </c>
      <c r="R230">
        <f t="shared" si="234"/>
        <v>2004.491</v>
      </c>
      <c r="S230">
        <f t="shared" si="235"/>
        <v>2.6632151440191052</v>
      </c>
      <c r="T230">
        <f t="shared" si="236"/>
        <v>460.48463537865575</v>
      </c>
      <c r="V230">
        <f t="shared" si="237"/>
        <v>112568506329668.94</v>
      </c>
      <c r="W230">
        <f t="shared" si="195"/>
        <v>0</v>
      </c>
      <c r="X230">
        <f t="shared" si="238"/>
        <v>5060537550066.0654</v>
      </c>
      <c r="Y230">
        <f t="shared" si="196"/>
        <v>0</v>
      </c>
      <c r="Z230">
        <f t="shared" si="197"/>
        <v>117629043879735</v>
      </c>
      <c r="AA230">
        <f t="shared" si="178"/>
        <v>2387.8022716742398</v>
      </c>
      <c r="AB230">
        <f t="shared" si="179"/>
        <v>23.878022716742404</v>
      </c>
      <c r="AC230">
        <f t="shared" si="198"/>
        <v>454.03296283613685</v>
      </c>
      <c r="AD230">
        <f t="shared" si="199"/>
        <v>99.999999999999972</v>
      </c>
      <c r="AF230" s="9">
        <f t="shared" si="193"/>
        <v>6186052472698.709</v>
      </c>
      <c r="AG230">
        <f t="shared" si="200"/>
        <v>23.877365995687402</v>
      </c>
      <c r="AH230">
        <f t="shared" si="201"/>
        <v>0</v>
      </c>
      <c r="AI230">
        <v>162</v>
      </c>
      <c r="AJ230">
        <f t="shared" si="202"/>
        <v>5.1740327120740712E-2</v>
      </c>
      <c r="AK230">
        <v>0</v>
      </c>
      <c r="AL230" s="15">
        <f t="shared" si="180"/>
        <v>0</v>
      </c>
      <c r="AM230" s="13">
        <f t="shared" si="203"/>
        <v>5062806625627.3662</v>
      </c>
      <c r="AN230" s="15">
        <f>SUM($AL$48:AL230)</f>
        <v>1123245847071.3408</v>
      </c>
      <c r="AO230" s="4">
        <f t="shared" si="181"/>
        <v>6186052472698.707</v>
      </c>
      <c r="AP230">
        <f t="shared" si="182"/>
        <v>23.88872929430708</v>
      </c>
      <c r="AQ230" s="15">
        <f t="shared" si="183"/>
        <v>23.82628208133826</v>
      </c>
      <c r="AR230">
        <f t="shared" si="204"/>
        <v>0.99738591315597092</v>
      </c>
      <c r="AT230">
        <f t="shared" si="194"/>
        <v>691884358713.74536</v>
      </c>
      <c r="AU230" s="4"/>
      <c r="AV230">
        <f t="shared" si="184"/>
        <v>4272747455961.9438</v>
      </c>
      <c r="AW230" s="5">
        <f t="shared" si="205"/>
        <v>16.492254998386358</v>
      </c>
      <c r="AX230">
        <f t="shared" si="206"/>
        <v>2500827846.1899414</v>
      </c>
      <c r="AY230" s="4">
        <f t="shared" si="207"/>
        <v>9.6528734664343332E-3</v>
      </c>
      <c r="AZ230" s="4">
        <f t="shared" si="185"/>
        <v>2.0916998587643101E-5</v>
      </c>
      <c r="BA230" s="5">
        <v>0</v>
      </c>
      <c r="BB230" s="4">
        <f t="shared" si="186"/>
        <v>0</v>
      </c>
      <c r="BC230" s="4">
        <f t="shared" si="208"/>
        <v>2500827846.1899414</v>
      </c>
      <c r="BD230" s="4">
        <f t="shared" si="209"/>
        <v>13603284.628970526</v>
      </c>
      <c r="BE230" s="4">
        <f t="shared" si="210"/>
        <v>13603284.628970526</v>
      </c>
      <c r="BF230" s="4">
        <f t="shared" si="211"/>
        <v>0</v>
      </c>
      <c r="BG230" s="4">
        <f>SUM($BB$48:BB230)</f>
        <v>12884463590.918751</v>
      </c>
      <c r="BH230" s="14">
        <f>SUM($BC$48:BC230)</f>
        <v>4259862992371.0249</v>
      </c>
      <c r="BI230" s="4">
        <f t="shared" si="212"/>
        <v>4272747455961.9438</v>
      </c>
      <c r="BJ230" s="4">
        <f t="shared" si="213"/>
        <v>23241663707.364796</v>
      </c>
      <c r="BK230" s="4">
        <f t="shared" si="214"/>
        <v>70085202.300471887</v>
      </c>
      <c r="BL230" s="4">
        <f t="shared" si="215"/>
        <v>23171578505.06432</v>
      </c>
      <c r="BM230" s="27">
        <f t="shared" si="187"/>
        <v>20.100059390077579</v>
      </c>
      <c r="BN230">
        <f t="shared" si="188"/>
        <v>0.27330514044132032</v>
      </c>
      <c r="BO230">
        <f t="shared" si="216"/>
        <v>1.3597230492574454E-2</v>
      </c>
      <c r="BQ230" s="5">
        <f t="shared" si="217"/>
        <v>-290.24891981995205</v>
      </c>
      <c r="BR230" s="5">
        <f t="shared" si="218"/>
        <v>-9867.62824527472</v>
      </c>
      <c r="BS230" s="5">
        <f t="shared" si="189"/>
        <v>-2029.28226954045</v>
      </c>
      <c r="BU230" s="27">
        <f t="shared" si="219"/>
        <v>0.84140345610043066</v>
      </c>
      <c r="BV230" s="27">
        <f t="shared" si="220"/>
        <v>1.1470742246243459E-2</v>
      </c>
      <c r="BW230" s="27">
        <f t="shared" si="190"/>
        <v>0.84140345610043066</v>
      </c>
      <c r="BX230" s="27">
        <f t="shared" si="191"/>
        <v>1.147074224624346E-2</v>
      </c>
      <c r="BY230" s="27">
        <f t="shared" si="221"/>
        <v>1.3597230492574454E-2</v>
      </c>
      <c r="BZ230" s="27">
        <f t="shared" si="222"/>
        <v>0.99738591315597092</v>
      </c>
    </row>
    <row r="231" spans="6:78">
      <c r="F231">
        <f t="shared" si="192"/>
        <v>45750000</v>
      </c>
      <c r="G231">
        <f t="shared" si="223"/>
        <v>1.0000000000000002</v>
      </c>
      <c r="H231">
        <f t="shared" si="224"/>
        <v>0</v>
      </c>
      <c r="I231">
        <f t="shared" si="225"/>
        <v>4.7143143996902228E+19</v>
      </c>
      <c r="J231">
        <f t="shared" si="226"/>
        <v>2.1193285600309779E+20</v>
      </c>
      <c r="K231">
        <f t="shared" si="227"/>
        <v>2.59076E+20</v>
      </c>
      <c r="L231">
        <f t="shared" si="228"/>
        <v>6043992820115670</v>
      </c>
      <c r="M231">
        <f t="shared" si="229"/>
        <v>112999.9999999998</v>
      </c>
      <c r="N231">
        <f t="shared" si="230"/>
        <v>112.9999999999998</v>
      </c>
      <c r="O231">
        <f t="shared" si="231"/>
        <v>149700.0000000002</v>
      </c>
      <c r="P231">
        <f t="shared" si="232"/>
        <v>149.70000000000022</v>
      </c>
      <c r="Q231">
        <f t="shared" si="233"/>
        <v>0.14034375000000018</v>
      </c>
      <c r="R231">
        <f t="shared" si="234"/>
        <v>2004.491</v>
      </c>
      <c r="S231">
        <f t="shared" si="235"/>
        <v>2.6632151440191052</v>
      </c>
      <c r="T231">
        <f t="shared" si="236"/>
        <v>460.48463537865575</v>
      </c>
      <c r="V231">
        <f t="shared" si="237"/>
        <v>112568506329668.94</v>
      </c>
      <c r="W231">
        <f t="shared" si="195"/>
        <v>0</v>
      </c>
      <c r="X231">
        <f t="shared" si="238"/>
        <v>5060537550066.0654</v>
      </c>
      <c r="Y231">
        <f t="shared" si="196"/>
        <v>0</v>
      </c>
      <c r="Z231">
        <f t="shared" si="197"/>
        <v>117629043879735</v>
      </c>
      <c r="AA231">
        <f t="shared" si="178"/>
        <v>2387.8022716742398</v>
      </c>
      <c r="AB231">
        <f t="shared" si="179"/>
        <v>23.878022716742404</v>
      </c>
      <c r="AC231">
        <f t="shared" si="198"/>
        <v>454.03296283613685</v>
      </c>
      <c r="AD231">
        <f t="shared" si="199"/>
        <v>99.999999999999972</v>
      </c>
      <c r="AF231" s="9">
        <f t="shared" si="193"/>
        <v>6186052472698.709</v>
      </c>
      <c r="AG231">
        <f t="shared" si="200"/>
        <v>23.877365995687402</v>
      </c>
      <c r="AH231">
        <f t="shared" si="201"/>
        <v>0</v>
      </c>
      <c r="AI231">
        <v>163</v>
      </c>
      <c r="AJ231">
        <f t="shared" si="202"/>
        <v>5.1740327120740712E-2</v>
      </c>
      <c r="AK231">
        <v>0</v>
      </c>
      <c r="AL231" s="15">
        <f t="shared" si="180"/>
        <v>0</v>
      </c>
      <c r="AM231" s="13">
        <f t="shared" si="203"/>
        <v>5062806625627.3662</v>
      </c>
      <c r="AN231" s="15">
        <f>SUM($AL$48:AL231)</f>
        <v>1123245847071.3408</v>
      </c>
      <c r="AO231" s="4">
        <f t="shared" si="181"/>
        <v>6186052472698.707</v>
      </c>
      <c r="AP231">
        <f t="shared" si="182"/>
        <v>23.88872929430708</v>
      </c>
      <c r="AQ231" s="15">
        <f t="shared" si="183"/>
        <v>23.82628208133826</v>
      </c>
      <c r="AR231">
        <f t="shared" si="204"/>
        <v>0.99738591315597092</v>
      </c>
      <c r="AT231">
        <f t="shared" si="194"/>
        <v>678543374005.18201</v>
      </c>
      <c r="AU231" s="4"/>
      <c r="AV231">
        <f t="shared" si="184"/>
        <v>4275200062590.7656</v>
      </c>
      <c r="AW231" s="5">
        <f t="shared" si="205"/>
        <v>16.501721744162971</v>
      </c>
      <c r="AX231">
        <f t="shared" si="206"/>
        <v>2452606628.8217773</v>
      </c>
      <c r="AY231" s="4">
        <f t="shared" si="207"/>
        <v>9.4667457766129531E-3</v>
      </c>
      <c r="AZ231" s="4">
        <f t="shared" si="185"/>
        <v>2.0513674889404133E-5</v>
      </c>
      <c r="BA231" s="5">
        <v>0</v>
      </c>
      <c r="BB231" s="4">
        <f t="shared" si="186"/>
        <v>0</v>
      </c>
      <c r="BC231" s="4">
        <f t="shared" si="208"/>
        <v>2452606628.8217773</v>
      </c>
      <c r="BD231" s="4">
        <f t="shared" si="209"/>
        <v>13340984.708560582</v>
      </c>
      <c r="BE231" s="4">
        <f t="shared" si="210"/>
        <v>13340984.708560582</v>
      </c>
      <c r="BF231" s="4">
        <f t="shared" si="211"/>
        <v>0</v>
      </c>
      <c r="BG231" s="4">
        <f>SUM($BB$48:BB231)</f>
        <v>12884463590.918751</v>
      </c>
      <c r="BH231" s="14">
        <f>SUM($BC$48:BC231)</f>
        <v>4262315598999.8467</v>
      </c>
      <c r="BI231" s="4">
        <f t="shared" si="212"/>
        <v>4275200062590.7656</v>
      </c>
      <c r="BJ231" s="4">
        <f t="shared" si="213"/>
        <v>23255004692.073357</v>
      </c>
      <c r="BK231" s="4">
        <f t="shared" si="214"/>
        <v>70085202.300471887</v>
      </c>
      <c r="BL231" s="4">
        <f t="shared" si="215"/>
        <v>23184919489.772881</v>
      </c>
      <c r="BM231" s="27">
        <f t="shared" si="187"/>
        <v>20.111631954497632</v>
      </c>
      <c r="BN231">
        <f t="shared" si="188"/>
        <v>0.27330514044132032</v>
      </c>
      <c r="BO231">
        <f t="shared" si="216"/>
        <v>1.3589406422097942E-2</v>
      </c>
      <c r="BQ231" s="5">
        <f t="shared" si="217"/>
        <v>-284.65855226444404</v>
      </c>
      <c r="BR231" s="5">
        <f t="shared" si="218"/>
        <v>-9867.62824527472</v>
      </c>
      <c r="BS231" s="5">
        <f t="shared" si="189"/>
        <v>-2024.7069850557752</v>
      </c>
      <c r="BU231" s="27">
        <f t="shared" si="219"/>
        <v>0.84188789226601657</v>
      </c>
      <c r="BV231" s="27">
        <f t="shared" si="220"/>
        <v>1.1470742246243459E-2</v>
      </c>
      <c r="BW231" s="27">
        <f t="shared" si="190"/>
        <v>0.84188789226601646</v>
      </c>
      <c r="BX231" s="27">
        <f t="shared" si="191"/>
        <v>1.147074224624346E-2</v>
      </c>
      <c r="BY231" s="27">
        <f t="shared" si="221"/>
        <v>1.3589406422097942E-2</v>
      </c>
      <c r="BZ231" s="27">
        <f t="shared" si="222"/>
        <v>0.99738591315597092</v>
      </c>
    </row>
    <row r="232" spans="6:78">
      <c r="F232">
        <f t="shared" si="192"/>
        <v>46000000</v>
      </c>
      <c r="G232">
        <f t="shared" si="223"/>
        <v>1.0000000000000002</v>
      </c>
      <c r="H232">
        <f t="shared" si="224"/>
        <v>0</v>
      </c>
      <c r="I232">
        <f t="shared" si="225"/>
        <v>4.7143143996902228E+19</v>
      </c>
      <c r="J232">
        <f t="shared" si="226"/>
        <v>2.1193285600309779E+20</v>
      </c>
      <c r="K232">
        <f t="shared" si="227"/>
        <v>2.59076E+20</v>
      </c>
      <c r="L232">
        <f t="shared" si="228"/>
        <v>6043992820115670</v>
      </c>
      <c r="M232">
        <f t="shared" si="229"/>
        <v>112999.9999999998</v>
      </c>
      <c r="N232">
        <f t="shared" si="230"/>
        <v>112.9999999999998</v>
      </c>
      <c r="O232">
        <f t="shared" si="231"/>
        <v>149700.0000000002</v>
      </c>
      <c r="P232">
        <f t="shared" si="232"/>
        <v>149.70000000000022</v>
      </c>
      <c r="Q232">
        <f t="shared" si="233"/>
        <v>0.14034375000000018</v>
      </c>
      <c r="R232">
        <f t="shared" si="234"/>
        <v>2004.491</v>
      </c>
      <c r="S232">
        <f t="shared" si="235"/>
        <v>2.6632151440191052</v>
      </c>
      <c r="T232">
        <f t="shared" si="236"/>
        <v>460.48463537865575</v>
      </c>
      <c r="V232">
        <f t="shared" si="237"/>
        <v>112568506329668.94</v>
      </c>
      <c r="W232">
        <f t="shared" si="195"/>
        <v>0</v>
      </c>
      <c r="X232">
        <f t="shared" si="238"/>
        <v>5060537550066.0654</v>
      </c>
      <c r="Y232">
        <f t="shared" si="196"/>
        <v>0</v>
      </c>
      <c r="Z232">
        <f t="shared" si="197"/>
        <v>117629043879735</v>
      </c>
      <c r="AA232">
        <f t="shared" si="178"/>
        <v>2387.8022716742398</v>
      </c>
      <c r="AB232">
        <f t="shared" si="179"/>
        <v>23.878022716742404</v>
      </c>
      <c r="AC232">
        <f t="shared" si="198"/>
        <v>454.03296283613685</v>
      </c>
      <c r="AD232">
        <f t="shared" si="199"/>
        <v>99.999999999999972</v>
      </c>
      <c r="AF232" s="9">
        <f t="shared" si="193"/>
        <v>6186052472698.709</v>
      </c>
      <c r="AG232">
        <f t="shared" si="200"/>
        <v>23.877365995687402</v>
      </c>
      <c r="AH232">
        <f t="shared" si="201"/>
        <v>0</v>
      </c>
      <c r="AI232">
        <v>164</v>
      </c>
      <c r="AJ232">
        <f t="shared" si="202"/>
        <v>5.1740327120740712E-2</v>
      </c>
      <c r="AK232">
        <v>0</v>
      </c>
      <c r="AL232" s="15">
        <f t="shared" si="180"/>
        <v>0</v>
      </c>
      <c r="AM232" s="13">
        <f t="shared" si="203"/>
        <v>5062806625627.3662</v>
      </c>
      <c r="AN232" s="15">
        <f>SUM($AL$48:AL232)</f>
        <v>1123245847071.3408</v>
      </c>
      <c r="AO232" s="4">
        <f t="shared" si="181"/>
        <v>6186052472698.707</v>
      </c>
      <c r="AP232">
        <f t="shared" si="182"/>
        <v>23.88872929430708</v>
      </c>
      <c r="AQ232" s="15">
        <f t="shared" si="183"/>
        <v>23.82628208133826</v>
      </c>
      <c r="AR232">
        <f t="shared" si="204"/>
        <v>0.99738591315597092</v>
      </c>
      <c r="AT232">
        <f t="shared" si="194"/>
        <v>665459631523.23145</v>
      </c>
      <c r="AU232" s="4"/>
      <c r="AV232">
        <f t="shared" si="184"/>
        <v>4277605377808.6479</v>
      </c>
      <c r="AW232" s="5">
        <f t="shared" si="205"/>
        <v>16.511005951182852</v>
      </c>
      <c r="AX232">
        <f t="shared" si="206"/>
        <v>2405315217.8823242</v>
      </c>
      <c r="AY232" s="4">
        <f t="shared" si="207"/>
        <v>9.2842070198795867E-3</v>
      </c>
      <c r="AZ232" s="4">
        <f t="shared" si="185"/>
        <v>2.0118128119827308E-5</v>
      </c>
      <c r="BA232" s="5">
        <v>0</v>
      </c>
      <c r="BB232" s="4">
        <f t="shared" si="186"/>
        <v>0</v>
      </c>
      <c r="BC232" s="4">
        <f t="shared" si="208"/>
        <v>2405315217.8823242</v>
      </c>
      <c r="BD232" s="4">
        <f t="shared" si="209"/>
        <v>13083742.481953461</v>
      </c>
      <c r="BE232" s="4">
        <f t="shared" si="210"/>
        <v>13083742.481953461</v>
      </c>
      <c r="BF232" s="4">
        <f t="shared" si="211"/>
        <v>0</v>
      </c>
      <c r="BG232" s="4">
        <f>SUM($BB$48:BB232)</f>
        <v>12884463590.918751</v>
      </c>
      <c r="BH232" s="14">
        <f>SUM($BC$48:BC232)</f>
        <v>4264720914217.729</v>
      </c>
      <c r="BI232" s="4">
        <f t="shared" si="212"/>
        <v>4277605377808.6479</v>
      </c>
      <c r="BJ232" s="4">
        <f t="shared" si="213"/>
        <v>23268088434.555309</v>
      </c>
      <c r="BK232" s="4">
        <f t="shared" si="214"/>
        <v>70085202.300471887</v>
      </c>
      <c r="BL232" s="4">
        <f t="shared" si="215"/>
        <v>23198003232.254837</v>
      </c>
      <c r="BM232" s="27">
        <f t="shared" si="187"/>
        <v>20.122981375551287</v>
      </c>
      <c r="BN232">
        <f t="shared" si="188"/>
        <v>0.27330514044132032</v>
      </c>
      <c r="BO232">
        <f t="shared" si="216"/>
        <v>1.3581741956655411E-2</v>
      </c>
      <c r="BQ232" s="5">
        <f t="shared" si="217"/>
        <v>-279.17597874580258</v>
      </c>
      <c r="BR232" s="5">
        <f t="shared" si="218"/>
        <v>-9867.62824527472</v>
      </c>
      <c r="BS232" s="5">
        <f t="shared" si="189"/>
        <v>-2020.219921672759</v>
      </c>
      <c r="BU232" s="27">
        <f t="shared" si="219"/>
        <v>0.84236298748409333</v>
      </c>
      <c r="BV232" s="27">
        <f t="shared" si="220"/>
        <v>1.1470742246243459E-2</v>
      </c>
      <c r="BW232" s="27">
        <f t="shared" si="190"/>
        <v>0.84236298748409311</v>
      </c>
      <c r="BX232" s="27">
        <f t="shared" si="191"/>
        <v>1.147074224624346E-2</v>
      </c>
      <c r="BY232" s="27">
        <f t="shared" si="221"/>
        <v>1.3581741956655411E-2</v>
      </c>
      <c r="BZ232" s="27">
        <f t="shared" si="222"/>
        <v>0.99738591315597092</v>
      </c>
    </row>
    <row r="233" spans="6:78">
      <c r="F233">
        <f t="shared" si="192"/>
        <v>46250000</v>
      </c>
      <c r="G233">
        <f t="shared" si="223"/>
        <v>1.0000000000000002</v>
      </c>
      <c r="H233">
        <f t="shared" si="224"/>
        <v>0</v>
      </c>
      <c r="I233">
        <f t="shared" si="225"/>
        <v>4.7143143996902228E+19</v>
      </c>
      <c r="J233">
        <f t="shared" si="226"/>
        <v>2.1193285600309779E+20</v>
      </c>
      <c r="K233">
        <f t="shared" si="227"/>
        <v>2.59076E+20</v>
      </c>
      <c r="L233">
        <f t="shared" si="228"/>
        <v>6043992820115670</v>
      </c>
      <c r="M233">
        <f t="shared" si="229"/>
        <v>112999.9999999998</v>
      </c>
      <c r="N233">
        <f t="shared" si="230"/>
        <v>112.9999999999998</v>
      </c>
      <c r="O233">
        <f t="shared" si="231"/>
        <v>149700.0000000002</v>
      </c>
      <c r="P233">
        <f t="shared" si="232"/>
        <v>149.70000000000022</v>
      </c>
      <c r="Q233">
        <f t="shared" si="233"/>
        <v>0.14034375000000018</v>
      </c>
      <c r="R233">
        <f t="shared" si="234"/>
        <v>2004.491</v>
      </c>
      <c r="S233">
        <f t="shared" si="235"/>
        <v>2.6632151440191052</v>
      </c>
      <c r="T233">
        <f t="shared" si="236"/>
        <v>460.48463537865575</v>
      </c>
      <c r="V233">
        <f t="shared" si="237"/>
        <v>112568506329668.94</v>
      </c>
      <c r="W233">
        <f t="shared" si="195"/>
        <v>0</v>
      </c>
      <c r="X233">
        <f t="shared" si="238"/>
        <v>5060537550066.0654</v>
      </c>
      <c r="Y233">
        <f t="shared" si="196"/>
        <v>0</v>
      </c>
      <c r="Z233">
        <f t="shared" si="197"/>
        <v>117629043879735</v>
      </c>
      <c r="AA233">
        <f t="shared" si="178"/>
        <v>2387.8022716742398</v>
      </c>
      <c r="AB233">
        <f t="shared" si="179"/>
        <v>23.878022716742404</v>
      </c>
      <c r="AC233">
        <f t="shared" si="198"/>
        <v>454.03296283613685</v>
      </c>
      <c r="AD233">
        <f t="shared" si="199"/>
        <v>99.999999999999972</v>
      </c>
      <c r="AF233" s="9">
        <f t="shared" si="193"/>
        <v>6186052472698.709</v>
      </c>
      <c r="AG233">
        <f t="shared" si="200"/>
        <v>23.877365995687402</v>
      </c>
      <c r="AH233">
        <f t="shared" si="201"/>
        <v>0</v>
      </c>
      <c r="AI233">
        <v>165</v>
      </c>
      <c r="AJ233">
        <f t="shared" si="202"/>
        <v>5.1740327120740712E-2</v>
      </c>
      <c r="AK233">
        <v>0</v>
      </c>
      <c r="AL233" s="15">
        <f t="shared" si="180"/>
        <v>0</v>
      </c>
      <c r="AM233" s="13">
        <f t="shared" si="203"/>
        <v>5062806625627.3662</v>
      </c>
      <c r="AN233" s="15">
        <f>SUM($AL$48:AL233)</f>
        <v>1123245847071.3408</v>
      </c>
      <c r="AO233" s="4">
        <f t="shared" si="181"/>
        <v>6186052472698.707</v>
      </c>
      <c r="AP233">
        <f t="shared" si="182"/>
        <v>23.88872929430708</v>
      </c>
      <c r="AQ233" s="15">
        <f t="shared" si="183"/>
        <v>23.82628208133826</v>
      </c>
      <c r="AR233">
        <f t="shared" si="204"/>
        <v>0.99738591315597092</v>
      </c>
      <c r="AT233">
        <f t="shared" si="194"/>
        <v>652628171097.06689</v>
      </c>
      <c r="AU233" s="4"/>
      <c r="AV233">
        <f t="shared" si="184"/>
        <v>4279964313493.394</v>
      </c>
      <c r="AW233" s="5">
        <f t="shared" si="205"/>
        <v>16.520111139176898</v>
      </c>
      <c r="AX233">
        <f t="shared" si="206"/>
        <v>2358935684.7460938</v>
      </c>
      <c r="AY233" s="4">
        <f t="shared" si="207"/>
        <v>9.1051879940484415E-3</v>
      </c>
      <c r="AZ233" s="4">
        <f t="shared" si="185"/>
        <v>1.9730208323355087E-5</v>
      </c>
      <c r="BA233" s="5">
        <v>0</v>
      </c>
      <c r="BB233" s="4">
        <f t="shared" si="186"/>
        <v>0</v>
      </c>
      <c r="BC233" s="4">
        <f t="shared" si="208"/>
        <v>2358935684.7460938</v>
      </c>
      <c r="BD233" s="4">
        <f t="shared" si="209"/>
        <v>12831460.426164566</v>
      </c>
      <c r="BE233" s="4">
        <f t="shared" si="210"/>
        <v>12831460.426164566</v>
      </c>
      <c r="BF233" s="4">
        <f t="shared" si="211"/>
        <v>0</v>
      </c>
      <c r="BG233" s="4">
        <f>SUM($BB$48:BB233)</f>
        <v>12884463590.918751</v>
      </c>
      <c r="BH233" s="14">
        <f>SUM($BC$48:BC233)</f>
        <v>4267079849902.4751</v>
      </c>
      <c r="BI233" s="4">
        <f t="shared" si="212"/>
        <v>4279964313493.394</v>
      </c>
      <c r="BJ233" s="4">
        <f t="shared" si="213"/>
        <v>23280919894.981472</v>
      </c>
      <c r="BK233" s="4">
        <f t="shared" si="214"/>
        <v>70085202.300471887</v>
      </c>
      <c r="BL233" s="4">
        <f t="shared" si="215"/>
        <v>23210834692.681</v>
      </c>
      <c r="BM233" s="27">
        <f t="shared" si="187"/>
        <v>20.13411195591166</v>
      </c>
      <c r="BN233">
        <f t="shared" si="188"/>
        <v>0.27330514044132032</v>
      </c>
      <c r="BO233">
        <f t="shared" si="216"/>
        <v>1.3574233670687127E-2</v>
      </c>
      <c r="BQ233" s="5">
        <f t="shared" si="217"/>
        <v>-273.79912076843317</v>
      </c>
      <c r="BR233" s="5">
        <f t="shared" si="218"/>
        <v>-9867.62824527472</v>
      </c>
      <c r="BS233" s="5">
        <f t="shared" si="189"/>
        <v>-2015.8193783031352</v>
      </c>
      <c r="BU233" s="27">
        <f t="shared" si="219"/>
        <v>0.84282892186776204</v>
      </c>
      <c r="BV233" s="27">
        <f t="shared" si="220"/>
        <v>1.1470742246243459E-2</v>
      </c>
      <c r="BW233" s="27">
        <f t="shared" si="190"/>
        <v>0.84282892186776193</v>
      </c>
      <c r="BX233" s="27">
        <f t="shared" si="191"/>
        <v>1.147074224624346E-2</v>
      </c>
      <c r="BY233" s="27">
        <f t="shared" si="221"/>
        <v>1.3574233670687127E-2</v>
      </c>
      <c r="BZ233" s="27">
        <f t="shared" si="222"/>
        <v>0.99738591315597092</v>
      </c>
    </row>
    <row r="234" spans="6:78">
      <c r="F234">
        <f t="shared" si="192"/>
        <v>46500000</v>
      </c>
      <c r="G234">
        <f t="shared" si="223"/>
        <v>1.0000000000000002</v>
      </c>
      <c r="H234">
        <f t="shared" si="224"/>
        <v>0</v>
      </c>
      <c r="I234">
        <f t="shared" si="225"/>
        <v>4.7143143996902228E+19</v>
      </c>
      <c r="J234">
        <f t="shared" si="226"/>
        <v>2.1193285600309779E+20</v>
      </c>
      <c r="K234">
        <f t="shared" si="227"/>
        <v>2.59076E+20</v>
      </c>
      <c r="L234">
        <f t="shared" si="228"/>
        <v>6043992820115670</v>
      </c>
      <c r="M234">
        <f t="shared" si="229"/>
        <v>112999.9999999998</v>
      </c>
      <c r="N234">
        <f t="shared" si="230"/>
        <v>112.9999999999998</v>
      </c>
      <c r="O234">
        <f t="shared" si="231"/>
        <v>149700.0000000002</v>
      </c>
      <c r="P234">
        <f t="shared" si="232"/>
        <v>149.70000000000022</v>
      </c>
      <c r="Q234">
        <f t="shared" si="233"/>
        <v>0.14034375000000018</v>
      </c>
      <c r="R234">
        <f t="shared" si="234"/>
        <v>2004.491</v>
      </c>
      <c r="S234">
        <f t="shared" si="235"/>
        <v>2.6632151440191052</v>
      </c>
      <c r="T234">
        <f t="shared" si="236"/>
        <v>460.48463537865575</v>
      </c>
      <c r="V234">
        <f t="shared" si="237"/>
        <v>112568506329668.94</v>
      </c>
      <c r="W234">
        <f t="shared" si="195"/>
        <v>0</v>
      </c>
      <c r="X234">
        <f t="shared" si="238"/>
        <v>5060537550066.0654</v>
      </c>
      <c r="Y234">
        <f t="shared" si="196"/>
        <v>0</v>
      </c>
      <c r="Z234">
        <f t="shared" si="197"/>
        <v>117629043879735</v>
      </c>
      <c r="AA234">
        <f t="shared" si="178"/>
        <v>2387.8022716742398</v>
      </c>
      <c r="AB234">
        <f t="shared" si="179"/>
        <v>23.878022716742404</v>
      </c>
      <c r="AC234">
        <f t="shared" si="198"/>
        <v>454.03296283613685</v>
      </c>
      <c r="AD234">
        <f t="shared" si="199"/>
        <v>99.999999999999972</v>
      </c>
      <c r="AF234" s="9">
        <f t="shared" si="193"/>
        <v>6186052472698.709</v>
      </c>
      <c r="AG234">
        <f t="shared" si="200"/>
        <v>23.877365995687402</v>
      </c>
      <c r="AH234">
        <f t="shared" si="201"/>
        <v>0</v>
      </c>
      <c r="AI234">
        <v>166</v>
      </c>
      <c r="AJ234">
        <f t="shared" si="202"/>
        <v>5.1740327120740712E-2</v>
      </c>
      <c r="AK234">
        <v>0</v>
      </c>
      <c r="AL234" s="15">
        <f t="shared" si="180"/>
        <v>0</v>
      </c>
      <c r="AM234" s="13">
        <f t="shared" si="203"/>
        <v>5062806625627.3662</v>
      </c>
      <c r="AN234" s="15">
        <f>SUM($AL$48:AL234)</f>
        <v>1123245847071.3408</v>
      </c>
      <c r="AO234" s="4">
        <f t="shared" si="181"/>
        <v>6186052472698.707</v>
      </c>
      <c r="AP234">
        <f t="shared" si="182"/>
        <v>23.88872929430708</v>
      </c>
      <c r="AQ234" s="15">
        <f t="shared" si="183"/>
        <v>23.82628208133826</v>
      </c>
      <c r="AR234">
        <f t="shared" si="204"/>
        <v>0.99738591315597092</v>
      </c>
      <c r="AT234">
        <f t="shared" si="194"/>
        <v>640044128198.38086</v>
      </c>
      <c r="AU234" s="4"/>
      <c r="AV234">
        <f t="shared" si="184"/>
        <v>4282277763939.8882</v>
      </c>
      <c r="AW234" s="5">
        <f t="shared" si="205"/>
        <v>16.529040760008215</v>
      </c>
      <c r="AX234">
        <f t="shared" si="206"/>
        <v>2313450446.4941406</v>
      </c>
      <c r="AY234" s="4">
        <f t="shared" si="207"/>
        <v>8.9296208313164507E-3</v>
      </c>
      <c r="AZ234" s="4">
        <f t="shared" si="185"/>
        <v>1.9349768435929723E-5</v>
      </c>
      <c r="BA234" s="5">
        <v>0</v>
      </c>
      <c r="BB234" s="4">
        <f t="shared" si="186"/>
        <v>0</v>
      </c>
      <c r="BC234" s="4">
        <f t="shared" si="208"/>
        <v>2313450446.4941406</v>
      </c>
      <c r="BD234" s="4">
        <f t="shared" si="209"/>
        <v>12584042.898684403</v>
      </c>
      <c r="BE234" s="4">
        <f t="shared" si="210"/>
        <v>12584042.898684403</v>
      </c>
      <c r="BF234" s="4">
        <f t="shared" si="211"/>
        <v>0</v>
      </c>
      <c r="BG234" s="4">
        <f>SUM($BB$48:BB234)</f>
        <v>12884463590.918751</v>
      </c>
      <c r="BH234" s="14">
        <f>SUM($BC$48:BC234)</f>
        <v>4269393300348.9692</v>
      </c>
      <c r="BI234" s="4">
        <f t="shared" si="212"/>
        <v>4282277763939.8882</v>
      </c>
      <c r="BJ234" s="4">
        <f t="shared" si="213"/>
        <v>23293503937.880157</v>
      </c>
      <c r="BK234" s="4">
        <f t="shared" si="214"/>
        <v>70085202.300471887</v>
      </c>
      <c r="BL234" s="4">
        <f t="shared" si="215"/>
        <v>23223418735.579685</v>
      </c>
      <c r="BM234" s="27">
        <f t="shared" si="187"/>
        <v>20.145027915287304</v>
      </c>
      <c r="BN234">
        <f t="shared" si="188"/>
        <v>0.27330514044132032</v>
      </c>
      <c r="BO234">
        <f t="shared" si="216"/>
        <v>1.3566878218814447E-2</v>
      </c>
      <c r="BQ234" s="5">
        <f t="shared" si="217"/>
        <v>-268.52593991449015</v>
      </c>
      <c r="BR234" s="5">
        <f t="shared" si="218"/>
        <v>-9867.62824527472</v>
      </c>
      <c r="BS234" s="5">
        <f t="shared" si="189"/>
        <v>-2011.503686659184</v>
      </c>
      <c r="BU234" s="27">
        <f t="shared" si="219"/>
        <v>0.84328587205716565</v>
      </c>
      <c r="BV234" s="27">
        <f t="shared" si="220"/>
        <v>1.1470742246243459E-2</v>
      </c>
      <c r="BW234" s="27">
        <f t="shared" si="190"/>
        <v>0.84328587205716554</v>
      </c>
      <c r="BX234" s="27">
        <f t="shared" si="191"/>
        <v>1.147074224624346E-2</v>
      </c>
      <c r="BY234" s="27">
        <f t="shared" si="221"/>
        <v>1.3566878218814447E-2</v>
      </c>
      <c r="BZ234" s="27">
        <f t="shared" si="222"/>
        <v>0.99738591315597092</v>
      </c>
    </row>
    <row r="235" spans="6:78">
      <c r="F235">
        <f t="shared" si="192"/>
        <v>46750000</v>
      </c>
      <c r="G235">
        <f t="shared" si="223"/>
        <v>1.0000000000000002</v>
      </c>
      <c r="H235">
        <f t="shared" si="224"/>
        <v>0</v>
      </c>
      <c r="I235">
        <f t="shared" si="225"/>
        <v>4.7143143996902228E+19</v>
      </c>
      <c r="J235">
        <f t="shared" si="226"/>
        <v>2.1193285600309779E+20</v>
      </c>
      <c r="K235">
        <f t="shared" si="227"/>
        <v>2.59076E+20</v>
      </c>
      <c r="L235">
        <f t="shared" si="228"/>
        <v>6043992820115670</v>
      </c>
      <c r="M235">
        <f t="shared" si="229"/>
        <v>112999.9999999998</v>
      </c>
      <c r="N235">
        <f t="shared" si="230"/>
        <v>112.9999999999998</v>
      </c>
      <c r="O235">
        <f t="shared" si="231"/>
        <v>149700.0000000002</v>
      </c>
      <c r="P235">
        <f t="shared" si="232"/>
        <v>149.70000000000022</v>
      </c>
      <c r="Q235">
        <f t="shared" si="233"/>
        <v>0.14034375000000018</v>
      </c>
      <c r="R235">
        <f t="shared" si="234"/>
        <v>2004.491</v>
      </c>
      <c r="S235">
        <f t="shared" si="235"/>
        <v>2.6632151440191052</v>
      </c>
      <c r="T235">
        <f t="shared" si="236"/>
        <v>460.48463537865575</v>
      </c>
      <c r="V235">
        <f t="shared" si="237"/>
        <v>112568506329668.94</v>
      </c>
      <c r="W235">
        <f t="shared" si="195"/>
        <v>0</v>
      </c>
      <c r="X235">
        <f t="shared" si="238"/>
        <v>5060537550066.0654</v>
      </c>
      <c r="Y235">
        <f t="shared" si="196"/>
        <v>0</v>
      </c>
      <c r="Z235">
        <f t="shared" si="197"/>
        <v>117629043879735</v>
      </c>
      <c r="AA235">
        <f t="shared" si="178"/>
        <v>2387.8022716742398</v>
      </c>
      <c r="AB235">
        <f t="shared" si="179"/>
        <v>23.878022716742404</v>
      </c>
      <c r="AC235">
        <f t="shared" si="198"/>
        <v>454.03296283613685</v>
      </c>
      <c r="AD235">
        <f t="shared" si="199"/>
        <v>99.999999999999972</v>
      </c>
      <c r="AF235" s="9">
        <f t="shared" si="193"/>
        <v>6186052472698.709</v>
      </c>
      <c r="AG235">
        <f t="shared" si="200"/>
        <v>23.877365995687402</v>
      </c>
      <c r="AH235">
        <f t="shared" si="201"/>
        <v>0</v>
      </c>
      <c r="AI235">
        <v>167</v>
      </c>
      <c r="AJ235">
        <f t="shared" si="202"/>
        <v>5.1740327120740712E-2</v>
      </c>
      <c r="AK235">
        <v>0</v>
      </c>
      <c r="AL235" s="15">
        <f t="shared" si="180"/>
        <v>0</v>
      </c>
      <c r="AM235" s="13">
        <f t="shared" si="203"/>
        <v>5062806625627.3662</v>
      </c>
      <c r="AN235" s="15">
        <f>SUM($AL$48:AL235)</f>
        <v>1123245847071.3408</v>
      </c>
      <c r="AO235" s="4">
        <f t="shared" si="181"/>
        <v>6186052472698.707</v>
      </c>
      <c r="AP235">
        <f t="shared" si="182"/>
        <v>23.88872929430708</v>
      </c>
      <c r="AQ235" s="15">
        <f t="shared" si="183"/>
        <v>23.82628208133826</v>
      </c>
      <c r="AR235">
        <f t="shared" si="204"/>
        <v>0.99738591315597092</v>
      </c>
      <c r="AT235">
        <f t="shared" si="194"/>
        <v>627702732097.19629</v>
      </c>
      <c r="AU235" s="4"/>
      <c r="AV235">
        <f t="shared" si="184"/>
        <v>4284546606199.1304</v>
      </c>
      <c r="AW235" s="5">
        <f t="shared" si="205"/>
        <v>16.537798198980724</v>
      </c>
      <c r="AX235">
        <f t="shared" si="206"/>
        <v>2268842259.2421875</v>
      </c>
      <c r="AY235" s="4">
        <f t="shared" si="207"/>
        <v>8.7574389725107206E-3</v>
      </c>
      <c r="AZ235" s="4">
        <f t="shared" si="185"/>
        <v>1.8976664229189554E-5</v>
      </c>
      <c r="BA235" s="5">
        <v>0</v>
      </c>
      <c r="BB235" s="4">
        <f t="shared" si="186"/>
        <v>0</v>
      </c>
      <c r="BC235" s="4">
        <f t="shared" si="208"/>
        <v>2268842259.2421875</v>
      </c>
      <c r="BD235" s="4">
        <f t="shared" si="209"/>
        <v>12341396.101186834</v>
      </c>
      <c r="BE235" s="4">
        <f t="shared" si="210"/>
        <v>12341396.101186834</v>
      </c>
      <c r="BF235" s="4">
        <f t="shared" si="211"/>
        <v>0</v>
      </c>
      <c r="BG235" s="4">
        <f>SUM($BB$48:BB235)</f>
        <v>12884463590.918751</v>
      </c>
      <c r="BH235" s="14">
        <f>SUM($BC$48:BC235)</f>
        <v>4271662142608.2114</v>
      </c>
      <c r="BI235" s="4">
        <f t="shared" si="212"/>
        <v>4284546606199.1304</v>
      </c>
      <c r="BJ235" s="4">
        <f t="shared" si="213"/>
        <v>23305845333.981342</v>
      </c>
      <c r="BK235" s="4">
        <f t="shared" si="214"/>
        <v>70085202.300471887</v>
      </c>
      <c r="BL235" s="4">
        <f t="shared" si="215"/>
        <v>23235760131.68087</v>
      </c>
      <c r="BM235" s="27">
        <f t="shared" si="187"/>
        <v>20.155733392021922</v>
      </c>
      <c r="BN235">
        <f t="shared" si="188"/>
        <v>0.27330514044132032</v>
      </c>
      <c r="BO235">
        <f t="shared" si="216"/>
        <v>1.3559672333704337E-2</v>
      </c>
      <c r="BQ235" s="5">
        <f t="shared" si="217"/>
        <v>-263.35443707111494</v>
      </c>
      <c r="BR235" s="5">
        <f t="shared" si="218"/>
        <v>-9867.62824527472</v>
      </c>
      <c r="BS235" s="5">
        <f t="shared" si="189"/>
        <v>-2007.2712106212841</v>
      </c>
      <c r="BU235" s="27">
        <f t="shared" si="219"/>
        <v>0.84373401128645353</v>
      </c>
      <c r="BV235" s="27">
        <f t="shared" si="220"/>
        <v>1.1470742246243459E-2</v>
      </c>
      <c r="BW235" s="27">
        <f t="shared" si="190"/>
        <v>0.84373401128645342</v>
      </c>
      <c r="BX235" s="27">
        <f t="shared" si="191"/>
        <v>1.147074224624346E-2</v>
      </c>
      <c r="BY235" s="27">
        <f t="shared" si="221"/>
        <v>1.3559672333704337E-2</v>
      </c>
      <c r="BZ235" s="27">
        <f t="shared" si="222"/>
        <v>0.99738591315597092</v>
      </c>
    </row>
    <row r="236" spans="6:78">
      <c r="F236">
        <f t="shared" si="192"/>
        <v>47000000</v>
      </c>
      <c r="G236">
        <f t="shared" si="223"/>
        <v>1.0000000000000002</v>
      </c>
      <c r="H236">
        <f t="shared" si="224"/>
        <v>0</v>
      </c>
      <c r="I236">
        <f t="shared" si="225"/>
        <v>4.7143143996902228E+19</v>
      </c>
      <c r="J236">
        <f t="shared" si="226"/>
        <v>2.1193285600309779E+20</v>
      </c>
      <c r="K236">
        <f t="shared" si="227"/>
        <v>2.59076E+20</v>
      </c>
      <c r="L236">
        <f t="shared" si="228"/>
        <v>6043992820115670</v>
      </c>
      <c r="M236">
        <f t="shared" si="229"/>
        <v>112999.9999999998</v>
      </c>
      <c r="N236">
        <f t="shared" si="230"/>
        <v>112.9999999999998</v>
      </c>
      <c r="O236">
        <f t="shared" si="231"/>
        <v>149700.0000000002</v>
      </c>
      <c r="P236">
        <f t="shared" si="232"/>
        <v>149.70000000000022</v>
      </c>
      <c r="Q236">
        <f t="shared" si="233"/>
        <v>0.14034375000000018</v>
      </c>
      <c r="R236">
        <f t="shared" si="234"/>
        <v>2004.491</v>
      </c>
      <c r="S236">
        <f t="shared" si="235"/>
        <v>2.6632151440191052</v>
      </c>
      <c r="T236">
        <f t="shared" si="236"/>
        <v>460.48463537865575</v>
      </c>
      <c r="V236">
        <f t="shared" si="237"/>
        <v>112568506329668.94</v>
      </c>
      <c r="W236">
        <f t="shared" si="195"/>
        <v>0</v>
      </c>
      <c r="X236">
        <f t="shared" si="238"/>
        <v>5060537550066.0654</v>
      </c>
      <c r="Y236">
        <f t="shared" si="196"/>
        <v>0</v>
      </c>
      <c r="Z236">
        <f t="shared" si="197"/>
        <v>117629043879735</v>
      </c>
      <c r="AA236">
        <f t="shared" si="178"/>
        <v>2387.8022716742398</v>
      </c>
      <c r="AB236">
        <f t="shared" si="179"/>
        <v>23.878022716742404</v>
      </c>
      <c r="AC236">
        <f t="shared" si="198"/>
        <v>454.03296283613685</v>
      </c>
      <c r="AD236">
        <f t="shared" si="199"/>
        <v>99.999999999999972</v>
      </c>
      <c r="AF236" s="9">
        <f t="shared" si="193"/>
        <v>6186052472698.709</v>
      </c>
      <c r="AG236">
        <f t="shared" si="200"/>
        <v>23.877365995687402</v>
      </c>
      <c r="AH236">
        <f t="shared" si="201"/>
        <v>0</v>
      </c>
      <c r="AI236">
        <v>168</v>
      </c>
      <c r="AJ236">
        <f t="shared" si="202"/>
        <v>5.1740327120740712E-2</v>
      </c>
      <c r="AK236">
        <v>0</v>
      </c>
      <c r="AL236" s="15">
        <f t="shared" si="180"/>
        <v>0</v>
      </c>
      <c r="AM236" s="13">
        <f t="shared" si="203"/>
        <v>5062806625627.3662</v>
      </c>
      <c r="AN236" s="15">
        <f>SUM($AL$48:AL236)</f>
        <v>1123245847071.3408</v>
      </c>
      <c r="AO236" s="4">
        <f t="shared" si="181"/>
        <v>6186052472698.707</v>
      </c>
      <c r="AP236">
        <f t="shared" si="182"/>
        <v>23.88872929430708</v>
      </c>
      <c r="AQ236" s="15">
        <f t="shared" si="183"/>
        <v>23.82628208133826</v>
      </c>
      <c r="AR236">
        <f t="shared" si="204"/>
        <v>0.99738591315597092</v>
      </c>
      <c r="AT236">
        <f t="shared" si="194"/>
        <v>615599304053.23792</v>
      </c>
      <c r="AU236" s="4"/>
      <c r="AV236">
        <f t="shared" si="184"/>
        <v>4286771700410.7314</v>
      </c>
      <c r="AW236" s="5">
        <f t="shared" si="205"/>
        <v>16.546386776122571</v>
      </c>
      <c r="AX236">
        <f t="shared" si="206"/>
        <v>2225094211.6010742</v>
      </c>
      <c r="AY236" s="4">
        <f t="shared" si="207"/>
        <v>8.5885771418466941E-3</v>
      </c>
      <c r="AZ236" s="4">
        <f t="shared" si="185"/>
        <v>1.8610754255771972E-5</v>
      </c>
      <c r="BA236" s="5">
        <v>0</v>
      </c>
      <c r="BB236" s="4">
        <f t="shared" si="186"/>
        <v>0</v>
      </c>
      <c r="BC236" s="4">
        <f t="shared" si="208"/>
        <v>2225094211.6010742</v>
      </c>
      <c r="BD236" s="4">
        <f t="shared" si="209"/>
        <v>12103428.043957105</v>
      </c>
      <c r="BE236" s="4">
        <f t="shared" si="210"/>
        <v>12103428.043957105</v>
      </c>
      <c r="BF236" s="4">
        <f t="shared" si="211"/>
        <v>0</v>
      </c>
      <c r="BG236" s="4">
        <f>SUM($BB$48:BB236)</f>
        <v>12884463590.918751</v>
      </c>
      <c r="BH236" s="14">
        <f>SUM($BC$48:BC236)</f>
        <v>4273887236819.8125</v>
      </c>
      <c r="BI236" s="4">
        <f t="shared" si="212"/>
        <v>4286771700410.7314</v>
      </c>
      <c r="BJ236" s="4">
        <f t="shared" si="213"/>
        <v>23317948762.025303</v>
      </c>
      <c r="BK236" s="4">
        <f t="shared" si="214"/>
        <v>70085202.300471887</v>
      </c>
      <c r="BL236" s="4">
        <f t="shared" si="215"/>
        <v>23247863559.724827</v>
      </c>
      <c r="BM236" s="27">
        <f t="shared" si="187"/>
        <v>20.166232444663237</v>
      </c>
      <c r="BN236">
        <f t="shared" si="188"/>
        <v>0.27330514044132032</v>
      </c>
      <c r="BO236">
        <f t="shared" si="216"/>
        <v>1.3552612824000618E-2</v>
      </c>
      <c r="BQ236" s="5">
        <f t="shared" si="217"/>
        <v>-258.28265167255114</v>
      </c>
      <c r="BR236" s="5">
        <f t="shared" si="218"/>
        <v>-9867.62824527472</v>
      </c>
      <c r="BS236" s="5">
        <f t="shared" si="189"/>
        <v>-2003.1203456176427</v>
      </c>
      <c r="BU236" s="27">
        <f t="shared" si="219"/>
        <v>0.84417350944945613</v>
      </c>
      <c r="BV236" s="27">
        <f t="shared" si="220"/>
        <v>1.1470742246243459E-2</v>
      </c>
      <c r="BW236" s="27">
        <f t="shared" si="190"/>
        <v>0.84417350944945613</v>
      </c>
      <c r="BX236" s="27">
        <f t="shared" si="191"/>
        <v>1.147074224624346E-2</v>
      </c>
      <c r="BY236" s="27">
        <f t="shared" si="221"/>
        <v>1.3552612824000618E-2</v>
      </c>
      <c r="BZ236" s="27">
        <f t="shared" si="222"/>
        <v>0.99738591315597092</v>
      </c>
    </row>
    <row r="237" spans="6:78">
      <c r="F237">
        <f t="shared" si="192"/>
        <v>47250000</v>
      </c>
      <c r="G237">
        <f t="shared" si="223"/>
        <v>1.0000000000000002</v>
      </c>
      <c r="H237">
        <f t="shared" si="224"/>
        <v>0</v>
      </c>
      <c r="I237">
        <f t="shared" si="225"/>
        <v>4.7143143996902228E+19</v>
      </c>
      <c r="J237">
        <f t="shared" si="226"/>
        <v>2.1193285600309779E+20</v>
      </c>
      <c r="K237">
        <f t="shared" si="227"/>
        <v>2.59076E+20</v>
      </c>
      <c r="L237">
        <f t="shared" si="228"/>
        <v>6043992820115670</v>
      </c>
      <c r="M237">
        <f t="shared" si="229"/>
        <v>112999.9999999998</v>
      </c>
      <c r="N237">
        <f t="shared" si="230"/>
        <v>112.9999999999998</v>
      </c>
      <c r="O237">
        <f t="shared" si="231"/>
        <v>149700.0000000002</v>
      </c>
      <c r="P237">
        <f t="shared" si="232"/>
        <v>149.70000000000022</v>
      </c>
      <c r="Q237">
        <f t="shared" si="233"/>
        <v>0.14034375000000018</v>
      </c>
      <c r="R237">
        <f t="shared" si="234"/>
        <v>2004.491</v>
      </c>
      <c r="S237">
        <f t="shared" si="235"/>
        <v>2.6632151440191052</v>
      </c>
      <c r="T237">
        <f t="shared" si="236"/>
        <v>460.48463537865575</v>
      </c>
      <c r="V237">
        <f t="shared" si="237"/>
        <v>112568506329668.94</v>
      </c>
      <c r="W237">
        <f t="shared" si="195"/>
        <v>0</v>
      </c>
      <c r="X237">
        <f t="shared" si="238"/>
        <v>5060537550066.0654</v>
      </c>
      <c r="Y237">
        <f t="shared" si="196"/>
        <v>0</v>
      </c>
      <c r="Z237">
        <f t="shared" si="197"/>
        <v>117629043879735</v>
      </c>
      <c r="AA237">
        <f t="shared" si="178"/>
        <v>2387.8022716742398</v>
      </c>
      <c r="AB237">
        <f t="shared" si="179"/>
        <v>23.878022716742404</v>
      </c>
      <c r="AC237">
        <f t="shared" si="198"/>
        <v>454.03296283613685</v>
      </c>
      <c r="AD237">
        <f t="shared" si="199"/>
        <v>99.999999999999972</v>
      </c>
      <c r="AF237" s="9">
        <f t="shared" si="193"/>
        <v>6186052472698.709</v>
      </c>
      <c r="AG237">
        <f t="shared" si="200"/>
        <v>23.877365995687402</v>
      </c>
      <c r="AH237">
        <f t="shared" si="201"/>
        <v>0</v>
      </c>
      <c r="AI237">
        <v>169</v>
      </c>
      <c r="AJ237">
        <f t="shared" si="202"/>
        <v>5.1740327120740712E-2</v>
      </c>
      <c r="AK237">
        <v>0</v>
      </c>
      <c r="AL237" s="15">
        <f t="shared" si="180"/>
        <v>0</v>
      </c>
      <c r="AM237" s="13">
        <f t="shared" si="203"/>
        <v>5062806625627.3662</v>
      </c>
      <c r="AN237" s="15">
        <f>SUM($AL$48:AL237)</f>
        <v>1123245847071.3408</v>
      </c>
      <c r="AO237" s="4">
        <f t="shared" si="181"/>
        <v>6186052472698.707</v>
      </c>
      <c r="AP237">
        <f t="shared" si="182"/>
        <v>23.88872929430708</v>
      </c>
      <c r="AQ237" s="15">
        <f t="shared" si="183"/>
        <v>23.82628208133826</v>
      </c>
      <c r="AR237">
        <f t="shared" si="204"/>
        <v>0.99738591315597092</v>
      </c>
      <c r="AT237">
        <f t="shared" si="194"/>
        <v>603729255542.17688</v>
      </c>
      <c r="AU237" s="4"/>
      <c r="AV237">
        <f t="shared" si="184"/>
        <v>4288953890129.0049</v>
      </c>
      <c r="AW237" s="5">
        <f t="shared" si="205"/>
        <v>16.554809747444782</v>
      </c>
      <c r="AX237">
        <f t="shared" si="206"/>
        <v>2182189718.2734375</v>
      </c>
      <c r="AY237" s="4">
        <f t="shared" si="207"/>
        <v>8.4229713222121593E-3</v>
      </c>
      <c r="AZ237" s="4">
        <f t="shared" si="185"/>
        <v>1.8251899795755871E-5</v>
      </c>
      <c r="BA237" s="5">
        <v>0</v>
      </c>
      <c r="BB237" s="4">
        <f t="shared" si="186"/>
        <v>0</v>
      </c>
      <c r="BC237" s="4">
        <f t="shared" si="208"/>
        <v>2182189718.2734375</v>
      </c>
      <c r="BD237" s="4">
        <f t="shared" si="209"/>
        <v>11870048.511060908</v>
      </c>
      <c r="BE237" s="4">
        <f t="shared" si="210"/>
        <v>11870048.511060908</v>
      </c>
      <c r="BF237" s="4">
        <f t="shared" si="211"/>
        <v>0</v>
      </c>
      <c r="BG237" s="4">
        <f>SUM($BB$48:BB237)</f>
        <v>12884463590.918751</v>
      </c>
      <c r="BH237" s="14">
        <f>SUM($BC$48:BC237)</f>
        <v>4276069426538.0859</v>
      </c>
      <c r="BI237" s="4">
        <f t="shared" si="212"/>
        <v>4288953890129.0049</v>
      </c>
      <c r="BJ237" s="4">
        <f t="shared" si="213"/>
        <v>23329818810.536362</v>
      </c>
      <c r="BK237" s="4">
        <f t="shared" si="214"/>
        <v>70085202.300471887</v>
      </c>
      <c r="BL237" s="4">
        <f t="shared" si="215"/>
        <v>23259733608.235889</v>
      </c>
      <c r="BM237" s="27">
        <f t="shared" si="187"/>
        <v>20.17652905350166</v>
      </c>
      <c r="BN237">
        <f t="shared" si="188"/>
        <v>0.27330514044132032</v>
      </c>
      <c r="BO237">
        <f t="shared" si="216"/>
        <v>1.3545696572319405E-2</v>
      </c>
      <c r="BQ237" s="5">
        <f t="shared" si="217"/>
        <v>-253.30866095686022</v>
      </c>
      <c r="BR237" s="5">
        <f t="shared" si="218"/>
        <v>-9867.62824527472</v>
      </c>
      <c r="BS237" s="5">
        <f t="shared" si="189"/>
        <v>-1999.0495180159785</v>
      </c>
      <c r="BU237" s="27">
        <f t="shared" si="219"/>
        <v>0.84460453316409456</v>
      </c>
      <c r="BV237" s="27">
        <f t="shared" si="220"/>
        <v>1.1470742246243459E-2</v>
      </c>
      <c r="BW237" s="27">
        <f t="shared" si="190"/>
        <v>0.84460453316409445</v>
      </c>
      <c r="BX237" s="27">
        <f t="shared" si="191"/>
        <v>1.147074224624346E-2</v>
      </c>
      <c r="BY237" s="27">
        <f t="shared" si="221"/>
        <v>1.3545696572319405E-2</v>
      </c>
      <c r="BZ237" s="27">
        <f t="shared" si="222"/>
        <v>0.99738591315597092</v>
      </c>
    </row>
    <row r="238" spans="6:78">
      <c r="F238">
        <f t="shared" si="192"/>
        <v>47500000</v>
      </c>
      <c r="G238">
        <f t="shared" si="223"/>
        <v>1.0000000000000002</v>
      </c>
      <c r="H238">
        <f t="shared" si="224"/>
        <v>0</v>
      </c>
      <c r="I238">
        <f t="shared" si="225"/>
        <v>4.7143143996902228E+19</v>
      </c>
      <c r="J238">
        <f t="shared" si="226"/>
        <v>2.1193285600309779E+20</v>
      </c>
      <c r="K238">
        <f t="shared" si="227"/>
        <v>2.59076E+20</v>
      </c>
      <c r="L238">
        <f t="shared" si="228"/>
        <v>6043992820115670</v>
      </c>
      <c r="M238">
        <f t="shared" si="229"/>
        <v>112999.9999999998</v>
      </c>
      <c r="N238">
        <f t="shared" si="230"/>
        <v>112.9999999999998</v>
      </c>
      <c r="O238">
        <f t="shared" si="231"/>
        <v>149700.0000000002</v>
      </c>
      <c r="P238">
        <f t="shared" si="232"/>
        <v>149.70000000000022</v>
      </c>
      <c r="Q238">
        <f t="shared" si="233"/>
        <v>0.14034375000000018</v>
      </c>
      <c r="R238">
        <f t="shared" si="234"/>
        <v>2004.491</v>
      </c>
      <c r="S238">
        <f t="shared" si="235"/>
        <v>2.6632151440191052</v>
      </c>
      <c r="T238">
        <f t="shared" si="236"/>
        <v>460.48463537865575</v>
      </c>
      <c r="V238">
        <f t="shared" si="237"/>
        <v>112568506329668.94</v>
      </c>
      <c r="W238">
        <f t="shared" si="195"/>
        <v>0</v>
      </c>
      <c r="X238">
        <f t="shared" si="238"/>
        <v>5060537550066.0654</v>
      </c>
      <c r="Y238">
        <f t="shared" si="196"/>
        <v>0</v>
      </c>
      <c r="Z238">
        <f t="shared" si="197"/>
        <v>117629043879735</v>
      </c>
      <c r="AA238">
        <f t="shared" si="178"/>
        <v>2387.8022716742398</v>
      </c>
      <c r="AB238">
        <f t="shared" si="179"/>
        <v>23.878022716742404</v>
      </c>
      <c r="AC238">
        <f t="shared" si="198"/>
        <v>454.03296283613685</v>
      </c>
      <c r="AD238">
        <f t="shared" si="199"/>
        <v>99.999999999999972</v>
      </c>
      <c r="AF238" s="9">
        <f t="shared" si="193"/>
        <v>6186052472698.709</v>
      </c>
      <c r="AG238">
        <f t="shared" si="200"/>
        <v>23.877365995687402</v>
      </c>
      <c r="AH238">
        <f t="shared" si="201"/>
        <v>0</v>
      </c>
      <c r="AI238">
        <v>170</v>
      </c>
      <c r="AJ238">
        <f t="shared" si="202"/>
        <v>5.1740327120740712E-2</v>
      </c>
      <c r="AK238">
        <v>0</v>
      </c>
      <c r="AL238" s="15">
        <f t="shared" si="180"/>
        <v>0</v>
      </c>
      <c r="AM238" s="13">
        <f t="shared" si="203"/>
        <v>5062806625627.3662</v>
      </c>
      <c r="AN238" s="15">
        <f>SUM($AL$48:AL238)</f>
        <v>1123245847071.3408</v>
      </c>
      <c r="AO238" s="4">
        <f t="shared" si="181"/>
        <v>6186052472698.707</v>
      </c>
      <c r="AP238">
        <f t="shared" si="182"/>
        <v>23.88872929430708</v>
      </c>
      <c r="AQ238" s="15">
        <f t="shared" si="183"/>
        <v>23.82628208133826</v>
      </c>
      <c r="AR238">
        <f t="shared" si="204"/>
        <v>0.99738591315597092</v>
      </c>
      <c r="AT238">
        <f t="shared" si="194"/>
        <v>592088086516.07837</v>
      </c>
      <c r="AU238" s="4"/>
      <c r="AV238">
        <f t="shared" si="184"/>
        <v>4291094002642.7627</v>
      </c>
      <c r="AW238" s="5">
        <f t="shared" si="205"/>
        <v>16.56307030617565</v>
      </c>
      <c r="AX238">
        <f t="shared" si="206"/>
        <v>2140112513.7578125</v>
      </c>
      <c r="AY238" s="4">
        <f t="shared" si="207"/>
        <v>8.2605587308658933E-3</v>
      </c>
      <c r="AZ238" s="4">
        <f t="shared" si="185"/>
        <v>1.7899964804002562E-5</v>
      </c>
      <c r="BA238" s="5">
        <v>0</v>
      </c>
      <c r="BB238" s="4">
        <f t="shared" si="186"/>
        <v>0</v>
      </c>
      <c r="BC238" s="4">
        <f t="shared" si="208"/>
        <v>2140112513.7578125</v>
      </c>
      <c r="BD238" s="4">
        <f t="shared" si="209"/>
        <v>11641169.026097761</v>
      </c>
      <c r="BE238" s="4">
        <f t="shared" si="210"/>
        <v>11641169.026097761</v>
      </c>
      <c r="BF238" s="4">
        <f t="shared" si="211"/>
        <v>0</v>
      </c>
      <c r="BG238" s="4">
        <f>SUM($BB$48:BB238)</f>
        <v>12884463590.918751</v>
      </c>
      <c r="BH238" s="14">
        <f>SUM($BC$48:BC238)</f>
        <v>4278209539051.8438</v>
      </c>
      <c r="BI238" s="4">
        <f t="shared" si="212"/>
        <v>4291094002642.7627</v>
      </c>
      <c r="BJ238" s="4">
        <f t="shared" si="213"/>
        <v>23341459979.562458</v>
      </c>
      <c r="BK238" s="4">
        <f t="shared" si="214"/>
        <v>70085202.300471887</v>
      </c>
      <c r="BL238" s="4">
        <f t="shared" si="215"/>
        <v>23271374777.261986</v>
      </c>
      <c r="BM238" s="27">
        <f t="shared" si="187"/>
        <v>20.186627122079219</v>
      </c>
      <c r="BN238">
        <f t="shared" si="188"/>
        <v>0.27330514044132032</v>
      </c>
      <c r="BO238">
        <f t="shared" si="216"/>
        <v>1.3538920533306504E-2</v>
      </c>
      <c r="BQ238" s="5">
        <f t="shared" si="217"/>
        <v>-248.43057923700783</v>
      </c>
      <c r="BR238" s="5">
        <f t="shared" si="218"/>
        <v>-9867.62824527472</v>
      </c>
      <c r="BS238" s="5">
        <f t="shared" si="189"/>
        <v>-1995.0571845269526</v>
      </c>
      <c r="BU238" s="27">
        <f t="shared" si="219"/>
        <v>0.84502724583554523</v>
      </c>
      <c r="BV238" s="27">
        <f t="shared" si="220"/>
        <v>1.1470742246243459E-2</v>
      </c>
      <c r="BW238" s="27">
        <f t="shared" si="190"/>
        <v>0.84502724583554523</v>
      </c>
      <c r="BX238" s="27">
        <f t="shared" si="191"/>
        <v>1.147074224624346E-2</v>
      </c>
      <c r="BY238" s="27">
        <f t="shared" si="221"/>
        <v>1.3538920533306504E-2</v>
      </c>
      <c r="BZ238" s="27">
        <f t="shared" si="222"/>
        <v>0.99738591315597092</v>
      </c>
    </row>
    <row r="239" spans="6:78">
      <c r="F239">
        <f t="shared" si="192"/>
        <v>47750000</v>
      </c>
      <c r="G239">
        <f t="shared" si="223"/>
        <v>1.0000000000000002</v>
      </c>
      <c r="H239">
        <f t="shared" si="224"/>
        <v>0</v>
      </c>
      <c r="I239">
        <f t="shared" si="225"/>
        <v>4.7143143996902228E+19</v>
      </c>
      <c r="J239">
        <f t="shared" si="226"/>
        <v>2.1193285600309779E+20</v>
      </c>
      <c r="K239">
        <f t="shared" si="227"/>
        <v>2.59076E+20</v>
      </c>
      <c r="L239">
        <f t="shared" si="228"/>
        <v>6043992820115670</v>
      </c>
      <c r="M239">
        <f t="shared" si="229"/>
        <v>112999.9999999998</v>
      </c>
      <c r="N239">
        <f t="shared" si="230"/>
        <v>112.9999999999998</v>
      </c>
      <c r="O239">
        <f t="shared" si="231"/>
        <v>149700.0000000002</v>
      </c>
      <c r="P239">
        <f t="shared" si="232"/>
        <v>149.70000000000022</v>
      </c>
      <c r="Q239">
        <f t="shared" si="233"/>
        <v>0.14034375000000018</v>
      </c>
      <c r="R239">
        <f t="shared" si="234"/>
        <v>2004.491</v>
      </c>
      <c r="S239">
        <f t="shared" si="235"/>
        <v>2.6632151440191052</v>
      </c>
      <c r="T239">
        <f t="shared" si="236"/>
        <v>460.48463537865575</v>
      </c>
      <c r="V239">
        <f t="shared" si="237"/>
        <v>112568506329668.94</v>
      </c>
      <c r="W239">
        <f t="shared" si="195"/>
        <v>0</v>
      </c>
      <c r="X239">
        <f t="shared" si="238"/>
        <v>5060537550066.0654</v>
      </c>
      <c r="Y239">
        <f t="shared" si="196"/>
        <v>0</v>
      </c>
      <c r="Z239">
        <f t="shared" si="197"/>
        <v>117629043879735</v>
      </c>
      <c r="AA239">
        <f t="shared" si="178"/>
        <v>2387.8022716742398</v>
      </c>
      <c r="AB239">
        <f t="shared" si="179"/>
        <v>23.878022716742404</v>
      </c>
      <c r="AC239">
        <f t="shared" si="198"/>
        <v>454.03296283613685</v>
      </c>
      <c r="AD239">
        <f t="shared" si="199"/>
        <v>99.999999999999972</v>
      </c>
      <c r="AF239" s="9">
        <f t="shared" si="193"/>
        <v>6186052472698.709</v>
      </c>
      <c r="AG239">
        <f t="shared" si="200"/>
        <v>23.877365995687402</v>
      </c>
      <c r="AH239">
        <f t="shared" si="201"/>
        <v>0</v>
      </c>
      <c r="AI239">
        <v>171</v>
      </c>
      <c r="AJ239">
        <f t="shared" si="202"/>
        <v>5.1740327120740712E-2</v>
      </c>
      <c r="AK239">
        <v>0</v>
      </c>
      <c r="AL239" s="15">
        <f t="shared" si="180"/>
        <v>0</v>
      </c>
      <c r="AM239" s="13">
        <f t="shared" si="203"/>
        <v>5062806625627.3662</v>
      </c>
      <c r="AN239" s="15">
        <f>SUM($AL$48:AL239)</f>
        <v>1123245847071.3408</v>
      </c>
      <c r="AO239" s="4">
        <f t="shared" si="181"/>
        <v>6186052472698.707</v>
      </c>
      <c r="AP239">
        <f t="shared" si="182"/>
        <v>23.88872929430708</v>
      </c>
      <c r="AQ239" s="15">
        <f t="shared" si="183"/>
        <v>23.82628208133826</v>
      </c>
      <c r="AR239">
        <f t="shared" si="204"/>
        <v>0.99738591315597092</v>
      </c>
      <c r="AT239">
        <f t="shared" si="194"/>
        <v>580671383697.39014</v>
      </c>
      <c r="AU239" s="4"/>
      <c r="AV239">
        <f t="shared" si="184"/>
        <v>4293192849288.9502</v>
      </c>
      <c r="AW239" s="5">
        <f t="shared" si="205"/>
        <v>16.571171583971307</v>
      </c>
      <c r="AX239">
        <f t="shared" si="206"/>
        <v>2098846646.1875</v>
      </c>
      <c r="AY239" s="4">
        <f t="shared" si="207"/>
        <v>8.1012777956564874E-3</v>
      </c>
      <c r="AZ239" s="4">
        <f t="shared" si="185"/>
        <v>1.7554815858623886E-5</v>
      </c>
      <c r="BA239" s="5">
        <v>0</v>
      </c>
      <c r="BB239" s="4">
        <f t="shared" si="186"/>
        <v>0</v>
      </c>
      <c r="BC239" s="4">
        <f t="shared" si="208"/>
        <v>2098846646.1875</v>
      </c>
      <c r="BD239" s="4">
        <f t="shared" si="209"/>
        <v>11416702.818687445</v>
      </c>
      <c r="BE239" s="4">
        <f t="shared" si="210"/>
        <v>11416702.818687445</v>
      </c>
      <c r="BF239" s="4">
        <f t="shared" si="211"/>
        <v>0</v>
      </c>
      <c r="BG239" s="4">
        <f>SUM($BB$48:BB239)</f>
        <v>12884463590.918751</v>
      </c>
      <c r="BH239" s="14">
        <f>SUM($BC$48:BC239)</f>
        <v>4280308385698.0312</v>
      </c>
      <c r="BI239" s="4">
        <f t="shared" si="212"/>
        <v>4293192849288.9502</v>
      </c>
      <c r="BJ239" s="4">
        <f t="shared" si="213"/>
        <v>23352876682.381145</v>
      </c>
      <c r="BK239" s="4">
        <f t="shared" si="214"/>
        <v>70085202.300471887</v>
      </c>
      <c r="BL239" s="4">
        <f t="shared" si="215"/>
        <v>23282791480.080673</v>
      </c>
      <c r="BM239" s="27">
        <f t="shared" si="187"/>
        <v>20.196530478669462</v>
      </c>
      <c r="BN239">
        <f t="shared" si="188"/>
        <v>0.27330514044132032</v>
      </c>
      <c r="BO239">
        <f t="shared" si="216"/>
        <v>1.353228173175443E-2</v>
      </c>
      <c r="BQ239" s="5">
        <f t="shared" si="217"/>
        <v>-243.64655718595918</v>
      </c>
      <c r="BR239" s="5">
        <f t="shared" si="218"/>
        <v>-9867.62824527472</v>
      </c>
      <c r="BS239" s="5">
        <f t="shared" si="189"/>
        <v>-1991.1418316190843</v>
      </c>
      <c r="BU239" s="27">
        <f t="shared" si="219"/>
        <v>0.84544180771819011</v>
      </c>
      <c r="BV239" s="27">
        <f t="shared" si="220"/>
        <v>1.1470742246243459E-2</v>
      </c>
      <c r="BW239" s="27">
        <f t="shared" si="190"/>
        <v>0.84544180771819022</v>
      </c>
      <c r="BX239" s="27">
        <f t="shared" si="191"/>
        <v>1.147074224624346E-2</v>
      </c>
      <c r="BY239" s="27">
        <f t="shared" si="221"/>
        <v>1.353228173175443E-2</v>
      </c>
      <c r="BZ239" s="27">
        <f t="shared" si="222"/>
        <v>0.99738591315597092</v>
      </c>
    </row>
    <row r="240" spans="6:78">
      <c r="F240">
        <f t="shared" si="192"/>
        <v>48000000</v>
      </c>
      <c r="G240">
        <f t="shared" si="223"/>
        <v>1.0000000000000002</v>
      </c>
      <c r="H240">
        <f t="shared" si="224"/>
        <v>0</v>
      </c>
      <c r="I240">
        <f t="shared" si="225"/>
        <v>4.7143143996902228E+19</v>
      </c>
      <c r="J240">
        <f t="shared" si="226"/>
        <v>2.1193285600309779E+20</v>
      </c>
      <c r="K240">
        <f t="shared" si="227"/>
        <v>2.59076E+20</v>
      </c>
      <c r="L240">
        <f t="shared" si="228"/>
        <v>6043992820115670</v>
      </c>
      <c r="M240">
        <f t="shared" si="229"/>
        <v>112999.9999999998</v>
      </c>
      <c r="N240">
        <f t="shared" si="230"/>
        <v>112.9999999999998</v>
      </c>
      <c r="O240">
        <f t="shared" si="231"/>
        <v>149700.0000000002</v>
      </c>
      <c r="P240">
        <f t="shared" si="232"/>
        <v>149.70000000000022</v>
      </c>
      <c r="Q240">
        <f t="shared" si="233"/>
        <v>0.14034375000000018</v>
      </c>
      <c r="R240">
        <f t="shared" si="234"/>
        <v>2004.491</v>
      </c>
      <c r="S240">
        <f t="shared" si="235"/>
        <v>2.6632151440191052</v>
      </c>
      <c r="T240">
        <f t="shared" si="236"/>
        <v>460.48463537865575</v>
      </c>
      <c r="V240">
        <f t="shared" si="237"/>
        <v>112568506329668.94</v>
      </c>
      <c r="W240">
        <f t="shared" si="195"/>
        <v>0</v>
      </c>
      <c r="X240">
        <f t="shared" si="238"/>
        <v>5060537550066.0654</v>
      </c>
      <c r="Y240">
        <f t="shared" si="196"/>
        <v>0</v>
      </c>
      <c r="Z240">
        <f t="shared" si="197"/>
        <v>117629043879735</v>
      </c>
      <c r="AA240">
        <f t="shared" ref="AA240:AA303" si="239">(V240/I240)*10^9</f>
        <v>2387.8022716742398</v>
      </c>
      <c r="AB240">
        <f t="shared" ref="AB240:AB303" si="240">(X240/J240)*10^9</f>
        <v>23.878022716742404</v>
      </c>
      <c r="AC240">
        <f t="shared" si="198"/>
        <v>454.03296283613685</v>
      </c>
      <c r="AD240">
        <f t="shared" si="199"/>
        <v>99.999999999999972</v>
      </c>
      <c r="AF240" s="9">
        <f t="shared" si="193"/>
        <v>6186052472698.709</v>
      </c>
      <c r="AG240">
        <f t="shared" si="200"/>
        <v>23.877365995687402</v>
      </c>
      <c r="AH240">
        <f t="shared" si="201"/>
        <v>0</v>
      </c>
      <c r="AI240">
        <v>172</v>
      </c>
      <c r="AJ240">
        <f t="shared" si="202"/>
        <v>5.1740327120740712E-2</v>
      </c>
      <c r="AK240">
        <v>0</v>
      </c>
      <c r="AL240" s="15">
        <f t="shared" ref="AL240:AL303" si="241">(AK240*10^-9)*H240</f>
        <v>0</v>
      </c>
      <c r="AM240" s="13">
        <f t="shared" si="203"/>
        <v>5062806625627.3662</v>
      </c>
      <c r="AN240" s="15">
        <f>SUM($AL$48:AL240)</f>
        <v>1123245847071.3408</v>
      </c>
      <c r="AO240" s="4">
        <f t="shared" ref="AO240:AO303" si="242">AN240+AM240</f>
        <v>6186052472698.707</v>
      </c>
      <c r="AP240">
        <f t="shared" ref="AP240:AP303" si="243">(AM240/J240)*10^9</f>
        <v>23.88872929430708</v>
      </c>
      <c r="AQ240" s="15">
        <f t="shared" ref="AQ240:AQ303" si="244">(AN240/I240)*10^9</f>
        <v>23.82628208133826</v>
      </c>
      <c r="AR240">
        <f t="shared" si="204"/>
        <v>0.99738591315597092</v>
      </c>
      <c r="AT240">
        <f t="shared" si="194"/>
        <v>569474818905.82751</v>
      </c>
      <c r="AU240" s="4"/>
      <c r="AV240">
        <f t="shared" ref="AV240:AV303" si="245">($AT$48-AT240)*($B$20/1000)</f>
        <v>4295251225760.2314</v>
      </c>
      <c r="AW240" s="5">
        <f t="shared" si="205"/>
        <v>16.579116652102979</v>
      </c>
      <c r="AX240">
        <f t="shared" si="206"/>
        <v>2058376471.28125</v>
      </c>
      <c r="AY240" s="4">
        <f t="shared" si="207"/>
        <v>7.9450681316727521E-3</v>
      </c>
      <c r="AZ240" s="4">
        <f t="shared" ref="AZ240:AZ303" si="246">AY240/(T240+1)</f>
        <v>1.7216322110385523E-5</v>
      </c>
      <c r="BA240" s="5">
        <v>0</v>
      </c>
      <c r="BB240" s="4">
        <f t="shared" ref="BB240:BB303" si="247">(BA240*10^-9)*H240</f>
        <v>0</v>
      </c>
      <c r="BC240" s="4">
        <f t="shared" si="208"/>
        <v>2058376471.28125</v>
      </c>
      <c r="BD240" s="4">
        <f t="shared" si="209"/>
        <v>11196564.791564675</v>
      </c>
      <c r="BE240" s="4">
        <f t="shared" si="210"/>
        <v>11196564.791564675</v>
      </c>
      <c r="BF240" s="4">
        <f t="shared" si="211"/>
        <v>0</v>
      </c>
      <c r="BG240" s="4">
        <f>SUM($BB$48:BB240)</f>
        <v>12884463590.918751</v>
      </c>
      <c r="BH240" s="14">
        <f>SUM($BC$48:BC240)</f>
        <v>4282366762169.3125</v>
      </c>
      <c r="BI240" s="4">
        <f t="shared" si="212"/>
        <v>4295251225760.2314</v>
      </c>
      <c r="BJ240" s="4">
        <f t="shared" si="213"/>
        <v>23364073247.17271</v>
      </c>
      <c r="BK240" s="4">
        <f t="shared" si="214"/>
        <v>70085202.300471887</v>
      </c>
      <c r="BL240" s="4">
        <f t="shared" si="215"/>
        <v>23293988044.872238</v>
      </c>
      <c r="BM240" s="27">
        <f t="shared" ref="BM240:BM303" si="248">(BH240/J240)*10^9</f>
        <v>20.206242877728773</v>
      </c>
      <c r="BN240">
        <f t="shared" ref="BN240:BN303" si="249">(BG240/I240)*10^9</f>
        <v>0.27330514044132032</v>
      </c>
      <c r="BO240">
        <f t="shared" si="216"/>
        <v>1.3525777260776964E-2</v>
      </c>
      <c r="BQ240" s="5">
        <f t="shared" si="217"/>
        <v>-238.95478113559409</v>
      </c>
      <c r="BR240" s="5">
        <f t="shared" si="218"/>
        <v>-9867.62824527472</v>
      </c>
      <c r="BS240" s="5">
        <f t="shared" ref="BS240:BS303" si="250">(((AW240/AG240)/$B$28)-1)*10^4</f>
        <v>-1987.3019749449661</v>
      </c>
      <c r="BU240" s="27">
        <f t="shared" si="219"/>
        <v>0.84584837597636975</v>
      </c>
      <c r="BV240" s="27">
        <f t="shared" si="220"/>
        <v>1.1470742246243459E-2</v>
      </c>
      <c r="BW240" s="27">
        <f t="shared" ref="BW240:BW303" si="251">BH240/AM240</f>
        <v>0.84584837597636975</v>
      </c>
      <c r="BX240" s="27">
        <f t="shared" ref="BX240:BX303" si="252">BG240/AN240</f>
        <v>1.147074224624346E-2</v>
      </c>
      <c r="BY240" s="27">
        <f t="shared" si="221"/>
        <v>1.3525777260776964E-2</v>
      </c>
      <c r="BZ240" s="27">
        <f t="shared" si="222"/>
        <v>0.99738591315597092</v>
      </c>
    </row>
    <row r="241" spans="6:78">
      <c r="F241">
        <f t="shared" ref="F241:F304" si="253">F240+$B$6</f>
        <v>48250000</v>
      </c>
      <c r="G241">
        <f t="shared" si="223"/>
        <v>1.0000000000000002</v>
      </c>
      <c r="H241">
        <f t="shared" si="224"/>
        <v>0</v>
      </c>
      <c r="I241">
        <f t="shared" si="225"/>
        <v>4.7143143996902228E+19</v>
      </c>
      <c r="J241">
        <f t="shared" si="226"/>
        <v>2.1193285600309779E+20</v>
      </c>
      <c r="K241">
        <f t="shared" si="227"/>
        <v>2.59076E+20</v>
      </c>
      <c r="L241">
        <f t="shared" si="228"/>
        <v>6043992820115670</v>
      </c>
      <c r="M241">
        <f t="shared" si="229"/>
        <v>112999.9999999998</v>
      </c>
      <c r="N241">
        <f t="shared" si="230"/>
        <v>112.9999999999998</v>
      </c>
      <c r="O241">
        <f t="shared" si="231"/>
        <v>149700.0000000002</v>
      </c>
      <c r="P241">
        <f t="shared" si="232"/>
        <v>149.70000000000022</v>
      </c>
      <c r="Q241">
        <f t="shared" si="233"/>
        <v>0.14034375000000018</v>
      </c>
      <c r="R241">
        <f t="shared" si="234"/>
        <v>2004.491</v>
      </c>
      <c r="S241">
        <f t="shared" si="235"/>
        <v>2.6632151440191052</v>
      </c>
      <c r="T241">
        <f t="shared" si="236"/>
        <v>460.48463537865575</v>
      </c>
      <c r="V241">
        <f t="shared" si="237"/>
        <v>112568506329668.94</v>
      </c>
      <c r="W241">
        <f t="shared" si="195"/>
        <v>0</v>
      </c>
      <c r="X241">
        <f t="shared" si="238"/>
        <v>5060537550066.0654</v>
      </c>
      <c r="Y241">
        <f t="shared" si="196"/>
        <v>0</v>
      </c>
      <c r="Z241">
        <f t="shared" si="197"/>
        <v>117629043879735</v>
      </c>
      <c r="AA241">
        <f t="shared" si="239"/>
        <v>2387.8022716742398</v>
      </c>
      <c r="AB241">
        <f t="shared" si="240"/>
        <v>23.878022716742404</v>
      </c>
      <c r="AC241">
        <f t="shared" si="198"/>
        <v>454.03296283613685</v>
      </c>
      <c r="AD241">
        <f t="shared" si="199"/>
        <v>99.999999999999972</v>
      </c>
      <c r="AF241" s="9">
        <f t="shared" ref="AF241:AF304" si="254">$B$3</f>
        <v>6186052472698.709</v>
      </c>
      <c r="AG241">
        <f t="shared" si="200"/>
        <v>23.877365995687402</v>
      </c>
      <c r="AH241">
        <f t="shared" si="201"/>
        <v>0</v>
      </c>
      <c r="AI241">
        <v>173</v>
      </c>
      <c r="AJ241">
        <f t="shared" si="202"/>
        <v>5.1740327120740712E-2</v>
      </c>
      <c r="AK241">
        <v>0</v>
      </c>
      <c r="AL241" s="15">
        <f t="shared" si="241"/>
        <v>0</v>
      </c>
      <c r="AM241" s="13">
        <f t="shared" si="203"/>
        <v>5062806625627.3662</v>
      </c>
      <c r="AN241" s="15">
        <f>SUM($AL$48:AL241)</f>
        <v>1123245847071.3408</v>
      </c>
      <c r="AO241" s="4">
        <f t="shared" si="242"/>
        <v>6186052472698.707</v>
      </c>
      <c r="AP241">
        <f t="shared" si="243"/>
        <v>23.88872929430708</v>
      </c>
      <c r="AQ241" s="15">
        <f t="shared" si="244"/>
        <v>23.82628208133826</v>
      </c>
      <c r="AR241">
        <f t="shared" si="204"/>
        <v>0.99738591315597092</v>
      </c>
      <c r="AT241">
        <f t="shared" ref="AT241:AT304" si="255">((AT240)*EXP((F241-F240)*$B$11))</f>
        <v>558494147417.51917</v>
      </c>
      <c r="AU241" s="4"/>
      <c r="AV241">
        <f t="shared" si="245"/>
        <v>4297269912406.6421</v>
      </c>
      <c r="AW241" s="5">
        <f t="shared" si="205"/>
        <v>16.586908522621322</v>
      </c>
      <c r="AX241">
        <f t="shared" si="206"/>
        <v>2018686646.4106445</v>
      </c>
      <c r="AY241" s="4">
        <f t="shared" si="207"/>
        <v>7.7918705183445966E-3</v>
      </c>
      <c r="AZ241" s="4">
        <f t="shared" si="246"/>
        <v>1.6884355233086446E-5</v>
      </c>
      <c r="BA241" s="5">
        <v>0</v>
      </c>
      <c r="BB241" s="4">
        <f t="shared" si="247"/>
        <v>0</v>
      </c>
      <c r="BC241" s="4">
        <f t="shared" si="208"/>
        <v>2018686646.4106445</v>
      </c>
      <c r="BD241" s="4">
        <f t="shared" si="209"/>
        <v>10980671.488308555</v>
      </c>
      <c r="BE241" s="4">
        <f t="shared" si="210"/>
        <v>10980671.488308555</v>
      </c>
      <c r="BF241" s="4">
        <f t="shared" si="211"/>
        <v>0</v>
      </c>
      <c r="BG241" s="4">
        <f>SUM($BB$48:BB241)</f>
        <v>12884463590.918751</v>
      </c>
      <c r="BH241" s="14">
        <f>SUM($BC$48:BC241)</f>
        <v>4284385448815.7231</v>
      </c>
      <c r="BI241" s="4">
        <f t="shared" si="212"/>
        <v>4297269912406.6421</v>
      </c>
      <c r="BJ241" s="4">
        <f t="shared" si="213"/>
        <v>23375053918.661022</v>
      </c>
      <c r="BK241" s="4">
        <f t="shared" si="214"/>
        <v>70085202.300471887</v>
      </c>
      <c r="BL241" s="4">
        <f t="shared" si="215"/>
        <v>23304968716.360546</v>
      </c>
      <c r="BM241" s="27">
        <f t="shared" si="248"/>
        <v>20.215768001319717</v>
      </c>
      <c r="BN241">
        <f t="shared" si="249"/>
        <v>0.27330514044132032</v>
      </c>
      <c r="BO241">
        <f t="shared" si="216"/>
        <v>1.3519404280039152E-2</v>
      </c>
      <c r="BQ241" s="5">
        <f t="shared" si="217"/>
        <v>-234.35347238912939</v>
      </c>
      <c r="BR241" s="5">
        <f t="shared" si="218"/>
        <v>-9867.62824527472</v>
      </c>
      <c r="BS241" s="5">
        <f t="shared" si="250"/>
        <v>-1983.5361587785239</v>
      </c>
      <c r="BU241" s="27">
        <f t="shared" si="219"/>
        <v>0.84624710474396536</v>
      </c>
      <c r="BV241" s="27">
        <f t="shared" si="220"/>
        <v>1.1470742246243459E-2</v>
      </c>
      <c r="BW241" s="27">
        <f t="shared" si="251"/>
        <v>0.84624710474396525</v>
      </c>
      <c r="BX241" s="27">
        <f t="shared" si="252"/>
        <v>1.147074224624346E-2</v>
      </c>
      <c r="BY241" s="27">
        <f t="shared" si="221"/>
        <v>1.3519404280039152E-2</v>
      </c>
      <c r="BZ241" s="27">
        <f t="shared" si="222"/>
        <v>0.99738591315597092</v>
      </c>
    </row>
    <row r="242" spans="6:78">
      <c r="F242">
        <f t="shared" si="253"/>
        <v>48500000</v>
      </c>
      <c r="G242">
        <f t="shared" si="223"/>
        <v>1.0000000000000002</v>
      </c>
      <c r="H242">
        <f t="shared" si="224"/>
        <v>0</v>
      </c>
      <c r="I242">
        <f t="shared" si="225"/>
        <v>4.7143143996902228E+19</v>
      </c>
      <c r="J242">
        <f t="shared" si="226"/>
        <v>2.1193285600309779E+20</v>
      </c>
      <c r="K242">
        <f t="shared" si="227"/>
        <v>2.59076E+20</v>
      </c>
      <c r="L242">
        <f t="shared" si="228"/>
        <v>6043992820115670</v>
      </c>
      <c r="M242">
        <f t="shared" si="229"/>
        <v>112999.9999999998</v>
      </c>
      <c r="N242">
        <f t="shared" si="230"/>
        <v>112.9999999999998</v>
      </c>
      <c r="O242">
        <f t="shared" si="231"/>
        <v>149700.0000000002</v>
      </c>
      <c r="P242">
        <f t="shared" si="232"/>
        <v>149.70000000000022</v>
      </c>
      <c r="Q242">
        <f t="shared" si="233"/>
        <v>0.14034375000000018</v>
      </c>
      <c r="R242">
        <f t="shared" si="234"/>
        <v>2004.491</v>
      </c>
      <c r="S242">
        <f t="shared" si="235"/>
        <v>2.6632151440191052</v>
      </c>
      <c r="T242">
        <f t="shared" si="236"/>
        <v>460.48463537865575</v>
      </c>
      <c r="V242">
        <f t="shared" si="237"/>
        <v>112568506329668.94</v>
      </c>
      <c r="W242">
        <f t="shared" si="195"/>
        <v>0</v>
      </c>
      <c r="X242">
        <f t="shared" si="238"/>
        <v>5060537550066.0654</v>
      </c>
      <c r="Y242">
        <f t="shared" si="196"/>
        <v>0</v>
      </c>
      <c r="Z242">
        <f t="shared" si="197"/>
        <v>117629043879735</v>
      </c>
      <c r="AA242">
        <f t="shared" si="239"/>
        <v>2387.8022716742398</v>
      </c>
      <c r="AB242">
        <f t="shared" si="240"/>
        <v>23.878022716742404</v>
      </c>
      <c r="AC242">
        <f t="shared" si="198"/>
        <v>454.03296283613685</v>
      </c>
      <c r="AD242">
        <f t="shared" si="199"/>
        <v>99.999999999999972</v>
      </c>
      <c r="AF242" s="9">
        <f t="shared" si="254"/>
        <v>6186052472698.709</v>
      </c>
      <c r="AG242">
        <f t="shared" si="200"/>
        <v>23.877365995687402</v>
      </c>
      <c r="AH242">
        <f t="shared" si="201"/>
        <v>0</v>
      </c>
      <c r="AI242">
        <v>174</v>
      </c>
      <c r="AJ242">
        <f t="shared" si="202"/>
        <v>5.1740327120740712E-2</v>
      </c>
      <c r="AK242">
        <v>0</v>
      </c>
      <c r="AL242" s="15">
        <f t="shared" si="241"/>
        <v>0</v>
      </c>
      <c r="AM242" s="13">
        <f t="shared" si="203"/>
        <v>5062806625627.3662</v>
      </c>
      <c r="AN242" s="15">
        <f>SUM($AL$48:AL242)</f>
        <v>1123245847071.3408</v>
      </c>
      <c r="AO242" s="4">
        <f t="shared" si="242"/>
        <v>6186052472698.707</v>
      </c>
      <c r="AP242">
        <f t="shared" si="243"/>
        <v>23.88872929430708</v>
      </c>
      <c r="AQ242" s="15">
        <f t="shared" si="244"/>
        <v>23.82628208133826</v>
      </c>
      <c r="AR242">
        <f t="shared" si="204"/>
        <v>0.99738591315597092</v>
      </c>
      <c r="AT242">
        <f t="shared" si="255"/>
        <v>547725206355.79193</v>
      </c>
      <c r="AU242" s="4"/>
      <c r="AV242">
        <f t="shared" si="245"/>
        <v>4299249674531.4297</v>
      </c>
      <c r="AW242" s="5">
        <f t="shared" si="205"/>
        <v>16.594550149498332</v>
      </c>
      <c r="AX242">
        <f t="shared" si="206"/>
        <v>1979762124.7875977</v>
      </c>
      <c r="AY242" s="4">
        <f t="shared" si="207"/>
        <v>7.6416268770075095E-3</v>
      </c>
      <c r="AZ242" s="4">
        <f t="shared" si="246"/>
        <v>1.6558789374942957E-5</v>
      </c>
      <c r="BA242" s="5">
        <v>0</v>
      </c>
      <c r="BB242" s="4">
        <f t="shared" si="247"/>
        <v>0</v>
      </c>
      <c r="BC242" s="4">
        <f t="shared" si="208"/>
        <v>1979762124.7875977</v>
      </c>
      <c r="BD242" s="4">
        <f t="shared" si="209"/>
        <v>10768941.0617254</v>
      </c>
      <c r="BE242" s="4">
        <f t="shared" si="210"/>
        <v>10768941.0617254</v>
      </c>
      <c r="BF242" s="4">
        <f t="shared" si="211"/>
        <v>0</v>
      </c>
      <c r="BG242" s="4">
        <f>SUM($BB$48:BB242)</f>
        <v>12884463590.918751</v>
      </c>
      <c r="BH242" s="14">
        <f>SUM($BC$48:BC242)</f>
        <v>4286365210940.5107</v>
      </c>
      <c r="BI242" s="4">
        <f t="shared" si="212"/>
        <v>4299249674531.4297</v>
      </c>
      <c r="BJ242" s="4">
        <f t="shared" si="213"/>
        <v>23385822859.722748</v>
      </c>
      <c r="BK242" s="4">
        <f t="shared" si="214"/>
        <v>70085202.300471887</v>
      </c>
      <c r="BL242" s="4">
        <f t="shared" si="215"/>
        <v>23315737657.422272</v>
      </c>
      <c r="BM242" s="27">
        <f t="shared" si="248"/>
        <v>20.22510946050695</v>
      </c>
      <c r="BN242">
        <f t="shared" si="249"/>
        <v>0.27330514044132032</v>
      </c>
      <c r="BO242">
        <f t="shared" si="216"/>
        <v>1.3513160014040775E-2</v>
      </c>
      <c r="BQ242" s="5">
        <f t="shared" si="217"/>
        <v>-229.84088654679823</v>
      </c>
      <c r="BR242" s="5">
        <f t="shared" si="218"/>
        <v>-9867.62824527472</v>
      </c>
      <c r="BS242" s="5">
        <f t="shared" si="250"/>
        <v>-1979.8429554631437</v>
      </c>
      <c r="BU242" s="27">
        <f t="shared" si="219"/>
        <v>0.84663814518283287</v>
      </c>
      <c r="BV242" s="27">
        <f t="shared" si="220"/>
        <v>1.1470742246243459E-2</v>
      </c>
      <c r="BW242" s="27">
        <f t="shared" si="251"/>
        <v>0.84663814518283298</v>
      </c>
      <c r="BX242" s="27">
        <f t="shared" si="252"/>
        <v>1.147074224624346E-2</v>
      </c>
      <c r="BY242" s="27">
        <f t="shared" si="221"/>
        <v>1.3513160014040775E-2</v>
      </c>
      <c r="BZ242" s="27">
        <f t="shared" si="222"/>
        <v>0.99738591315597092</v>
      </c>
    </row>
    <row r="243" spans="6:78">
      <c r="F243">
        <f t="shared" si="253"/>
        <v>48750000</v>
      </c>
      <c r="G243">
        <f t="shared" si="223"/>
        <v>1.0000000000000002</v>
      </c>
      <c r="H243">
        <f t="shared" si="224"/>
        <v>0</v>
      </c>
      <c r="I243">
        <f t="shared" si="225"/>
        <v>4.7143143996902228E+19</v>
      </c>
      <c r="J243">
        <f t="shared" si="226"/>
        <v>2.1193285600309779E+20</v>
      </c>
      <c r="K243">
        <f t="shared" si="227"/>
        <v>2.59076E+20</v>
      </c>
      <c r="L243">
        <f t="shared" si="228"/>
        <v>6043992820115670</v>
      </c>
      <c r="M243">
        <f t="shared" si="229"/>
        <v>112999.9999999998</v>
      </c>
      <c r="N243">
        <f t="shared" si="230"/>
        <v>112.9999999999998</v>
      </c>
      <c r="O243">
        <f t="shared" si="231"/>
        <v>149700.0000000002</v>
      </c>
      <c r="P243">
        <f t="shared" si="232"/>
        <v>149.70000000000022</v>
      </c>
      <c r="Q243">
        <f t="shared" si="233"/>
        <v>0.14034375000000018</v>
      </c>
      <c r="R243">
        <f t="shared" si="234"/>
        <v>2004.491</v>
      </c>
      <c r="S243">
        <f t="shared" si="235"/>
        <v>2.6632151440191052</v>
      </c>
      <c r="T243">
        <f t="shared" si="236"/>
        <v>460.48463537865575</v>
      </c>
      <c r="V243">
        <f t="shared" si="237"/>
        <v>112568506329668.94</v>
      </c>
      <c r="W243">
        <f t="shared" si="195"/>
        <v>0</v>
      </c>
      <c r="X243">
        <f t="shared" si="238"/>
        <v>5060537550066.0654</v>
      </c>
      <c r="Y243">
        <f t="shared" si="196"/>
        <v>0</v>
      </c>
      <c r="Z243">
        <f t="shared" si="197"/>
        <v>117629043879735</v>
      </c>
      <c r="AA243">
        <f t="shared" si="239"/>
        <v>2387.8022716742398</v>
      </c>
      <c r="AB243">
        <f t="shared" si="240"/>
        <v>23.878022716742404</v>
      </c>
      <c r="AC243">
        <f t="shared" si="198"/>
        <v>454.03296283613685</v>
      </c>
      <c r="AD243">
        <f t="shared" si="199"/>
        <v>99.999999999999972</v>
      </c>
      <c r="AF243" s="9">
        <f t="shared" si="254"/>
        <v>6186052472698.709</v>
      </c>
      <c r="AG243">
        <f t="shared" si="200"/>
        <v>23.877365995687402</v>
      </c>
      <c r="AH243">
        <f t="shared" si="201"/>
        <v>0</v>
      </c>
      <c r="AI243">
        <v>175</v>
      </c>
      <c r="AJ243">
        <f t="shared" si="202"/>
        <v>5.1740327120740712E-2</v>
      </c>
      <c r="AK243">
        <v>0</v>
      </c>
      <c r="AL243" s="15">
        <f t="shared" si="241"/>
        <v>0</v>
      </c>
      <c r="AM243" s="13">
        <f t="shared" si="203"/>
        <v>5062806625627.3662</v>
      </c>
      <c r="AN243" s="15">
        <f>SUM($AL$48:AL243)</f>
        <v>1123245847071.3408</v>
      </c>
      <c r="AO243" s="4">
        <f t="shared" si="242"/>
        <v>6186052472698.707</v>
      </c>
      <c r="AP243">
        <f t="shared" si="243"/>
        <v>23.88872929430708</v>
      </c>
      <c r="AQ243" s="15">
        <f t="shared" si="244"/>
        <v>23.82628208133826</v>
      </c>
      <c r="AR243">
        <f t="shared" si="204"/>
        <v>0.99738591315597092</v>
      </c>
      <c r="AT243">
        <f t="shared" si="255"/>
        <v>537163913112.98492</v>
      </c>
      <c r="AU243" s="4"/>
      <c r="AV243">
        <f t="shared" si="245"/>
        <v>4301191262681.1875</v>
      </c>
      <c r="AW243" s="5">
        <f t="shared" si="205"/>
        <v>16.602044429747206</v>
      </c>
      <c r="AX243">
        <f t="shared" si="206"/>
        <v>1941588149.7578125</v>
      </c>
      <c r="AY243" s="4">
        <f t="shared" si="207"/>
        <v>7.4942802488760542E-3</v>
      </c>
      <c r="AZ243" s="4">
        <f t="shared" si="246"/>
        <v>1.623950111085903E-5</v>
      </c>
      <c r="BA243" s="5">
        <v>0</v>
      </c>
      <c r="BB243" s="4">
        <f t="shared" si="247"/>
        <v>0</v>
      </c>
      <c r="BC243" s="4">
        <f t="shared" si="208"/>
        <v>1941588149.7578125</v>
      </c>
      <c r="BD243" s="4">
        <f t="shared" si="209"/>
        <v>10561293.242807943</v>
      </c>
      <c r="BE243" s="4">
        <f t="shared" si="210"/>
        <v>10561293.242807943</v>
      </c>
      <c r="BF243" s="4">
        <f t="shared" si="211"/>
        <v>0</v>
      </c>
      <c r="BG243" s="4">
        <f>SUM($BB$48:BB243)</f>
        <v>12884463590.918751</v>
      </c>
      <c r="BH243" s="14">
        <f>SUM($BC$48:BC243)</f>
        <v>4288306799090.2686</v>
      </c>
      <c r="BI243" s="4">
        <f t="shared" si="212"/>
        <v>4301191262681.1875</v>
      </c>
      <c r="BJ243" s="4">
        <f t="shared" si="213"/>
        <v>23396384152.965553</v>
      </c>
      <c r="BK243" s="4">
        <f t="shared" si="214"/>
        <v>70085202.300471887</v>
      </c>
      <c r="BL243" s="4">
        <f t="shared" si="215"/>
        <v>23326298950.665081</v>
      </c>
      <c r="BM243" s="27">
        <f t="shared" si="248"/>
        <v>20.234270796726239</v>
      </c>
      <c r="BN243">
        <f t="shared" si="249"/>
        <v>0.27330514044132032</v>
      </c>
      <c r="BO243">
        <f t="shared" si="216"/>
        <v>1.3507041750451376E-2</v>
      </c>
      <c r="BQ243" s="5">
        <f t="shared" si="217"/>
        <v>-225.41531284451133</v>
      </c>
      <c r="BR243" s="5">
        <f t="shared" si="218"/>
        <v>-9867.62824527472</v>
      </c>
      <c r="BS243" s="5">
        <f t="shared" si="250"/>
        <v>-1976.2209648704331</v>
      </c>
      <c r="BU243" s="27">
        <f t="shared" si="219"/>
        <v>0.84702164554011106</v>
      </c>
      <c r="BV243" s="27">
        <f t="shared" si="220"/>
        <v>1.1470742246243459E-2</v>
      </c>
      <c r="BW243" s="27">
        <f t="shared" si="251"/>
        <v>0.84702164554011106</v>
      </c>
      <c r="BX243" s="27">
        <f t="shared" si="252"/>
        <v>1.147074224624346E-2</v>
      </c>
      <c r="BY243" s="27">
        <f t="shared" si="221"/>
        <v>1.3507041750451376E-2</v>
      </c>
      <c r="BZ243" s="27">
        <f t="shared" si="222"/>
        <v>0.99738591315597092</v>
      </c>
    </row>
    <row r="244" spans="6:78">
      <c r="F244">
        <f t="shared" si="253"/>
        <v>49000000</v>
      </c>
      <c r="G244">
        <f t="shared" si="223"/>
        <v>1.0000000000000002</v>
      </c>
      <c r="H244">
        <f t="shared" si="224"/>
        <v>0</v>
      </c>
      <c r="I244">
        <f t="shared" si="225"/>
        <v>4.7143143996902228E+19</v>
      </c>
      <c r="J244">
        <f t="shared" si="226"/>
        <v>2.1193285600309779E+20</v>
      </c>
      <c r="K244">
        <f t="shared" si="227"/>
        <v>2.59076E+20</v>
      </c>
      <c r="L244">
        <f t="shared" si="228"/>
        <v>6043992820115670</v>
      </c>
      <c r="M244">
        <f t="shared" si="229"/>
        <v>112999.9999999998</v>
      </c>
      <c r="N244">
        <f t="shared" si="230"/>
        <v>112.9999999999998</v>
      </c>
      <c r="O244">
        <f t="shared" si="231"/>
        <v>149700.0000000002</v>
      </c>
      <c r="P244">
        <f t="shared" si="232"/>
        <v>149.70000000000022</v>
      </c>
      <c r="Q244">
        <f t="shared" si="233"/>
        <v>0.14034375000000018</v>
      </c>
      <c r="R244">
        <f t="shared" si="234"/>
        <v>2004.491</v>
      </c>
      <c r="S244">
        <f t="shared" si="235"/>
        <v>2.6632151440191052</v>
      </c>
      <c r="T244">
        <f t="shared" si="236"/>
        <v>460.48463537865575</v>
      </c>
      <c r="V244">
        <f t="shared" si="237"/>
        <v>112568506329668.94</v>
      </c>
      <c r="W244">
        <f t="shared" si="195"/>
        <v>0</v>
      </c>
      <c r="X244">
        <f t="shared" si="238"/>
        <v>5060537550066.0654</v>
      </c>
      <c r="Y244">
        <f t="shared" si="196"/>
        <v>0</v>
      </c>
      <c r="Z244">
        <f t="shared" si="197"/>
        <v>117629043879735</v>
      </c>
      <c r="AA244">
        <f t="shared" si="239"/>
        <v>2387.8022716742398</v>
      </c>
      <c r="AB244">
        <f t="shared" si="240"/>
        <v>23.878022716742404</v>
      </c>
      <c r="AC244">
        <f t="shared" si="198"/>
        <v>454.03296283613685</v>
      </c>
      <c r="AD244">
        <f t="shared" si="199"/>
        <v>99.999999999999972</v>
      </c>
      <c r="AF244" s="9">
        <f t="shared" si="254"/>
        <v>6186052472698.709</v>
      </c>
      <c r="AG244">
        <f t="shared" si="200"/>
        <v>23.877365995687402</v>
      </c>
      <c r="AH244">
        <f t="shared" si="201"/>
        <v>0</v>
      </c>
      <c r="AI244">
        <v>176</v>
      </c>
      <c r="AJ244">
        <f t="shared" si="202"/>
        <v>5.1740327120740712E-2</v>
      </c>
      <c r="AK244">
        <v>0</v>
      </c>
      <c r="AL244" s="15">
        <f t="shared" si="241"/>
        <v>0</v>
      </c>
      <c r="AM244" s="13">
        <f t="shared" si="203"/>
        <v>5062806625627.3662</v>
      </c>
      <c r="AN244" s="15">
        <f>SUM($AL$48:AL244)</f>
        <v>1123245847071.3408</v>
      </c>
      <c r="AO244" s="4">
        <f t="shared" si="242"/>
        <v>6186052472698.707</v>
      </c>
      <c r="AP244">
        <f t="shared" si="243"/>
        <v>23.88872929430708</v>
      </c>
      <c r="AQ244" s="15">
        <f t="shared" si="244"/>
        <v>23.82628208133826</v>
      </c>
      <c r="AR244">
        <f t="shared" si="204"/>
        <v>0.99738591315597092</v>
      </c>
      <c r="AT244">
        <f t="shared" si="255"/>
        <v>526806263802.69415</v>
      </c>
      <c r="AU244" s="4"/>
      <c r="AV244">
        <f t="shared" si="245"/>
        <v>4303095412930.3911</v>
      </c>
      <c r="AW244" s="5">
        <f t="shared" si="205"/>
        <v>16.609394204520648</v>
      </c>
      <c r="AX244">
        <f t="shared" si="206"/>
        <v>1904150249.2036133</v>
      </c>
      <c r="AY244" s="4">
        <f t="shared" si="207"/>
        <v>7.349774773439505E-3</v>
      </c>
      <c r="AZ244" s="4">
        <f t="shared" si="246"/>
        <v>1.5926369395611392E-5</v>
      </c>
      <c r="BA244" s="5">
        <v>0</v>
      </c>
      <c r="BB244" s="4">
        <f t="shared" si="247"/>
        <v>0</v>
      </c>
      <c r="BC244" s="4">
        <f t="shared" si="208"/>
        <v>1904150249.2036133</v>
      </c>
      <c r="BD244" s="4">
        <f t="shared" si="209"/>
        <v>10357649.310289454</v>
      </c>
      <c r="BE244" s="4">
        <f t="shared" si="210"/>
        <v>10357649.310289454</v>
      </c>
      <c r="BF244" s="4">
        <f t="shared" si="211"/>
        <v>0</v>
      </c>
      <c r="BG244" s="4">
        <f>SUM($BB$48:BB244)</f>
        <v>12884463590.918751</v>
      </c>
      <c r="BH244" s="14">
        <f>SUM($BC$48:BC244)</f>
        <v>4290210949339.4722</v>
      </c>
      <c r="BI244" s="4">
        <f t="shared" si="212"/>
        <v>4303095412930.3911</v>
      </c>
      <c r="BJ244" s="4">
        <f t="shared" si="213"/>
        <v>23406741802.275845</v>
      </c>
      <c r="BK244" s="4">
        <f t="shared" si="214"/>
        <v>70085202.300471887</v>
      </c>
      <c r="BL244" s="4">
        <f t="shared" si="215"/>
        <v>23336656599.975368</v>
      </c>
      <c r="BM244" s="27">
        <f t="shared" si="248"/>
        <v>20.24325548312699</v>
      </c>
      <c r="BN244">
        <f t="shared" si="249"/>
        <v>0.27330514044132032</v>
      </c>
      <c r="BO244">
        <f t="shared" si="216"/>
        <v>1.3501046838495102E-2</v>
      </c>
      <c r="BQ244" s="5">
        <f t="shared" si="217"/>
        <v>-221.07507350532575</v>
      </c>
      <c r="BR244" s="5">
        <f t="shared" si="218"/>
        <v>-9867.62824527472</v>
      </c>
      <c r="BS244" s="5">
        <f t="shared" si="250"/>
        <v>-1972.6688138694149</v>
      </c>
      <c r="BU244" s="27">
        <f t="shared" si="219"/>
        <v>0.84739775120442085</v>
      </c>
      <c r="BV244" s="27">
        <f t="shared" si="220"/>
        <v>1.1470742246243459E-2</v>
      </c>
      <c r="BW244" s="27">
        <f t="shared" si="251"/>
        <v>0.84739775120442085</v>
      </c>
      <c r="BX244" s="27">
        <f t="shared" si="252"/>
        <v>1.147074224624346E-2</v>
      </c>
      <c r="BY244" s="27">
        <f t="shared" si="221"/>
        <v>1.3501046838495102E-2</v>
      </c>
      <c r="BZ244" s="27">
        <f t="shared" si="222"/>
        <v>0.99738591315597092</v>
      </c>
    </row>
    <row r="245" spans="6:78">
      <c r="F245">
        <f t="shared" si="253"/>
        <v>49250000</v>
      </c>
      <c r="G245">
        <f t="shared" si="223"/>
        <v>1.0000000000000002</v>
      </c>
      <c r="H245">
        <f t="shared" si="224"/>
        <v>0</v>
      </c>
      <c r="I245">
        <f t="shared" si="225"/>
        <v>4.7143143996902228E+19</v>
      </c>
      <c r="J245">
        <f t="shared" si="226"/>
        <v>2.1193285600309779E+20</v>
      </c>
      <c r="K245">
        <f t="shared" si="227"/>
        <v>2.59076E+20</v>
      </c>
      <c r="L245">
        <f t="shared" si="228"/>
        <v>6043992820115670</v>
      </c>
      <c r="M245">
        <f t="shared" si="229"/>
        <v>112999.9999999998</v>
      </c>
      <c r="N245">
        <f t="shared" si="230"/>
        <v>112.9999999999998</v>
      </c>
      <c r="O245">
        <f t="shared" si="231"/>
        <v>149700.0000000002</v>
      </c>
      <c r="P245">
        <f t="shared" si="232"/>
        <v>149.70000000000022</v>
      </c>
      <c r="Q245">
        <f t="shared" si="233"/>
        <v>0.14034375000000018</v>
      </c>
      <c r="R245">
        <f t="shared" si="234"/>
        <v>2004.491</v>
      </c>
      <c r="S245">
        <f t="shared" si="235"/>
        <v>2.6632151440191052</v>
      </c>
      <c r="T245">
        <f t="shared" si="236"/>
        <v>460.48463537865575</v>
      </c>
      <c r="V245">
        <f t="shared" si="237"/>
        <v>112568506329668.94</v>
      </c>
      <c r="W245">
        <f t="shared" si="195"/>
        <v>0</v>
      </c>
      <c r="X245">
        <f t="shared" si="238"/>
        <v>5060537550066.0654</v>
      </c>
      <c r="Y245">
        <f t="shared" si="196"/>
        <v>0</v>
      </c>
      <c r="Z245">
        <f t="shared" si="197"/>
        <v>117629043879735</v>
      </c>
      <c r="AA245">
        <f t="shared" si="239"/>
        <v>2387.8022716742398</v>
      </c>
      <c r="AB245">
        <f t="shared" si="240"/>
        <v>23.878022716742404</v>
      </c>
      <c r="AC245">
        <f t="shared" si="198"/>
        <v>454.03296283613685</v>
      </c>
      <c r="AD245">
        <f t="shared" si="199"/>
        <v>99.999999999999972</v>
      </c>
      <c r="AF245" s="9">
        <f t="shared" si="254"/>
        <v>6186052472698.709</v>
      </c>
      <c r="AG245">
        <f t="shared" si="200"/>
        <v>23.877365995687402</v>
      </c>
      <c r="AH245">
        <f t="shared" si="201"/>
        <v>0</v>
      </c>
      <c r="AI245">
        <v>177</v>
      </c>
      <c r="AJ245">
        <f t="shared" si="202"/>
        <v>5.1740327120740712E-2</v>
      </c>
      <c r="AK245">
        <v>0</v>
      </c>
      <c r="AL245" s="15">
        <f t="shared" si="241"/>
        <v>0</v>
      </c>
      <c r="AM245" s="13">
        <f t="shared" si="203"/>
        <v>5062806625627.3662</v>
      </c>
      <c r="AN245" s="15">
        <f>SUM($AL$48:AL245)</f>
        <v>1123245847071.3408</v>
      </c>
      <c r="AO245" s="4">
        <f t="shared" si="242"/>
        <v>6186052472698.707</v>
      </c>
      <c r="AP245">
        <f t="shared" si="243"/>
        <v>23.88872929430708</v>
      </c>
      <c r="AQ245" s="15">
        <f t="shared" si="244"/>
        <v>23.82628208133826</v>
      </c>
      <c r="AR245">
        <f t="shared" si="204"/>
        <v>0.99738591315597092</v>
      </c>
      <c r="AT245">
        <f t="shared" si="255"/>
        <v>516648331741.86127</v>
      </c>
      <c r="AU245" s="4"/>
      <c r="AV245">
        <f t="shared" si="245"/>
        <v>4304962847160.4551</v>
      </c>
      <c r="AW245" s="5">
        <f t="shared" si="205"/>
        <v>16.616602260187957</v>
      </c>
      <c r="AX245">
        <f t="shared" si="206"/>
        <v>1867434230.0639648</v>
      </c>
      <c r="AY245" s="4">
        <f t="shared" si="207"/>
        <v>7.2080556673098433E-3</v>
      </c>
      <c r="AZ245" s="4">
        <f t="shared" si="246"/>
        <v>1.561927551801484E-5</v>
      </c>
      <c r="BA245" s="5">
        <v>0</v>
      </c>
      <c r="BB245" s="4">
        <f t="shared" si="247"/>
        <v>0</v>
      </c>
      <c r="BC245" s="4">
        <f t="shared" si="208"/>
        <v>1867434230.0639648</v>
      </c>
      <c r="BD245" s="4">
        <f t="shared" si="209"/>
        <v>10157932.060835319</v>
      </c>
      <c r="BE245" s="4">
        <f t="shared" si="210"/>
        <v>10157932.060835319</v>
      </c>
      <c r="BF245" s="4">
        <f t="shared" si="211"/>
        <v>0</v>
      </c>
      <c r="BG245" s="4">
        <f>SUM($BB$48:BB245)</f>
        <v>12884463590.918751</v>
      </c>
      <c r="BH245" s="14">
        <f>SUM($BC$48:BC245)</f>
        <v>4292078383569.5361</v>
      </c>
      <c r="BI245" s="4">
        <f t="shared" si="212"/>
        <v>4304962847160.4551</v>
      </c>
      <c r="BJ245" s="4">
        <f t="shared" si="213"/>
        <v>23416899734.336678</v>
      </c>
      <c r="BK245" s="4">
        <f t="shared" si="214"/>
        <v>70085202.300471887</v>
      </c>
      <c r="BL245" s="4">
        <f t="shared" si="215"/>
        <v>23346814532.036205</v>
      </c>
      <c r="BM245" s="27">
        <f t="shared" si="248"/>
        <v>20.252066925889018</v>
      </c>
      <c r="BN245">
        <f t="shared" si="249"/>
        <v>0.27330514044132032</v>
      </c>
      <c r="BO245">
        <f t="shared" si="216"/>
        <v>1.3495172687383506E-2</v>
      </c>
      <c r="BQ245" s="5">
        <f t="shared" si="217"/>
        <v>-216.81852310335148</v>
      </c>
      <c r="BR245" s="5">
        <f t="shared" si="218"/>
        <v>-9867.62824527472</v>
      </c>
      <c r="BS245" s="5">
        <f t="shared" si="250"/>
        <v>-1969.1851558059691</v>
      </c>
      <c r="BU245" s="27">
        <f t="shared" si="219"/>
        <v>0.84776660476098598</v>
      </c>
      <c r="BV245" s="27">
        <f t="shared" si="220"/>
        <v>1.1470742246243459E-2</v>
      </c>
      <c r="BW245" s="27">
        <f t="shared" si="251"/>
        <v>0.84776660476098586</v>
      </c>
      <c r="BX245" s="27">
        <f t="shared" si="252"/>
        <v>1.147074224624346E-2</v>
      </c>
      <c r="BY245" s="27">
        <f t="shared" si="221"/>
        <v>1.3495172687383506E-2</v>
      </c>
      <c r="BZ245" s="27">
        <f t="shared" si="222"/>
        <v>0.99738591315597092</v>
      </c>
    </row>
    <row r="246" spans="6:78">
      <c r="F246">
        <f t="shared" si="253"/>
        <v>49500000</v>
      </c>
      <c r="G246">
        <f t="shared" si="223"/>
        <v>1.0000000000000002</v>
      </c>
      <c r="H246">
        <f t="shared" si="224"/>
        <v>0</v>
      </c>
      <c r="I246">
        <f t="shared" si="225"/>
        <v>4.7143143996902228E+19</v>
      </c>
      <c r="J246">
        <f t="shared" si="226"/>
        <v>2.1193285600309779E+20</v>
      </c>
      <c r="K246">
        <f t="shared" si="227"/>
        <v>2.59076E+20</v>
      </c>
      <c r="L246">
        <f t="shared" si="228"/>
        <v>6043992820115670</v>
      </c>
      <c r="M246">
        <f t="shared" si="229"/>
        <v>112999.9999999998</v>
      </c>
      <c r="N246">
        <f t="shared" si="230"/>
        <v>112.9999999999998</v>
      </c>
      <c r="O246">
        <f t="shared" si="231"/>
        <v>149700.0000000002</v>
      </c>
      <c r="P246">
        <f t="shared" si="232"/>
        <v>149.70000000000022</v>
      </c>
      <c r="Q246">
        <f t="shared" si="233"/>
        <v>0.14034375000000018</v>
      </c>
      <c r="R246">
        <f t="shared" si="234"/>
        <v>2004.491</v>
      </c>
      <c r="S246">
        <f t="shared" si="235"/>
        <v>2.6632151440191052</v>
      </c>
      <c r="T246">
        <f t="shared" si="236"/>
        <v>460.48463537865575</v>
      </c>
      <c r="V246">
        <f t="shared" si="237"/>
        <v>112568506329668.94</v>
      </c>
      <c r="W246">
        <f t="shared" si="195"/>
        <v>0</v>
      </c>
      <c r="X246">
        <f t="shared" si="238"/>
        <v>5060537550066.0654</v>
      </c>
      <c r="Y246">
        <f t="shared" si="196"/>
        <v>0</v>
      </c>
      <c r="Z246">
        <f t="shared" si="197"/>
        <v>117629043879735</v>
      </c>
      <c r="AA246">
        <f t="shared" si="239"/>
        <v>2387.8022716742398</v>
      </c>
      <c r="AB246">
        <f t="shared" si="240"/>
        <v>23.878022716742404</v>
      </c>
      <c r="AC246">
        <f t="shared" si="198"/>
        <v>454.03296283613685</v>
      </c>
      <c r="AD246">
        <f t="shared" si="199"/>
        <v>99.999999999999972</v>
      </c>
      <c r="AF246" s="9">
        <f t="shared" si="254"/>
        <v>6186052472698.709</v>
      </c>
      <c r="AG246">
        <f t="shared" si="200"/>
        <v>23.877365995687402</v>
      </c>
      <c r="AH246">
        <f t="shared" si="201"/>
        <v>0</v>
      </c>
      <c r="AI246">
        <v>178</v>
      </c>
      <c r="AJ246">
        <f t="shared" si="202"/>
        <v>5.1740327120740712E-2</v>
      </c>
      <c r="AK246">
        <v>0</v>
      </c>
      <c r="AL246" s="15">
        <f t="shared" si="241"/>
        <v>0</v>
      </c>
      <c r="AM246" s="13">
        <f t="shared" si="203"/>
        <v>5062806625627.3662</v>
      </c>
      <c r="AN246" s="15">
        <f>SUM($AL$48:AL246)</f>
        <v>1123245847071.3408</v>
      </c>
      <c r="AO246" s="4">
        <f t="shared" si="242"/>
        <v>6186052472698.707</v>
      </c>
      <c r="AP246">
        <f t="shared" si="243"/>
        <v>23.88872929430708</v>
      </c>
      <c r="AQ246" s="15">
        <f t="shared" si="244"/>
        <v>23.82628208133826</v>
      </c>
      <c r="AR246">
        <f t="shared" si="204"/>
        <v>0.99738591315597092</v>
      </c>
      <c r="AT246">
        <f t="shared" si="255"/>
        <v>506686265962.13086</v>
      </c>
      <c r="AU246" s="4"/>
      <c r="AV246">
        <f t="shared" si="245"/>
        <v>4306794273333.4004</v>
      </c>
      <c r="AW246" s="5">
        <f t="shared" si="205"/>
        <v>16.623671329391378</v>
      </c>
      <c r="AX246">
        <f t="shared" si="206"/>
        <v>1831426172.9453125</v>
      </c>
      <c r="AY246" s="4">
        <f t="shared" si="207"/>
        <v>7.0690692034202796E-3</v>
      </c>
      <c r="AZ246" s="4">
        <f t="shared" si="246"/>
        <v>1.5318103055847118E-5</v>
      </c>
      <c r="BA246" s="5">
        <v>0</v>
      </c>
      <c r="BB246" s="4">
        <f t="shared" si="247"/>
        <v>0</v>
      </c>
      <c r="BC246" s="4">
        <f t="shared" si="208"/>
        <v>1831426172.9453125</v>
      </c>
      <c r="BD246" s="4">
        <f t="shared" si="209"/>
        <v>9962065.7797286361</v>
      </c>
      <c r="BE246" s="4">
        <f t="shared" si="210"/>
        <v>9962065.7797286361</v>
      </c>
      <c r="BF246" s="4">
        <f t="shared" si="211"/>
        <v>0</v>
      </c>
      <c r="BG246" s="4">
        <f>SUM($BB$48:BB246)</f>
        <v>12884463590.918751</v>
      </c>
      <c r="BH246" s="14">
        <f>SUM($BC$48:BC246)</f>
        <v>4293909809742.4814</v>
      </c>
      <c r="BI246" s="4">
        <f t="shared" si="212"/>
        <v>4306794273333.4004</v>
      </c>
      <c r="BJ246" s="4">
        <f t="shared" si="213"/>
        <v>23426861800.116405</v>
      </c>
      <c r="BK246" s="4">
        <f t="shared" si="214"/>
        <v>70085202.300471887</v>
      </c>
      <c r="BL246" s="4">
        <f t="shared" si="215"/>
        <v>23356776597.815933</v>
      </c>
      <c r="BM246" s="27">
        <f t="shared" si="248"/>
        <v>20.260708465513805</v>
      </c>
      <c r="BN246">
        <f t="shared" si="249"/>
        <v>0.27330514044132032</v>
      </c>
      <c r="BO246">
        <f t="shared" si="216"/>
        <v>1.3489416764794725E-2</v>
      </c>
      <c r="BQ246" s="5">
        <f t="shared" si="217"/>
        <v>-212.64404793997937</v>
      </c>
      <c r="BR246" s="5">
        <f t="shared" si="218"/>
        <v>-9867.62824527472</v>
      </c>
      <c r="BS246" s="5">
        <f t="shared" si="250"/>
        <v>-1965.7686699922906</v>
      </c>
      <c r="BU246" s="27">
        <f t="shared" si="219"/>
        <v>0.84812834604568654</v>
      </c>
      <c r="BV246" s="27">
        <f t="shared" si="220"/>
        <v>1.1470742246243459E-2</v>
      </c>
      <c r="BW246" s="27">
        <f t="shared" si="251"/>
        <v>0.84812834604568654</v>
      </c>
      <c r="BX246" s="27">
        <f t="shared" si="252"/>
        <v>1.147074224624346E-2</v>
      </c>
      <c r="BY246" s="27">
        <f t="shared" si="221"/>
        <v>1.3489416764794725E-2</v>
      </c>
      <c r="BZ246" s="27">
        <f t="shared" si="222"/>
        <v>0.99738591315597092</v>
      </c>
    </row>
    <row r="247" spans="6:78">
      <c r="F247">
        <f t="shared" si="253"/>
        <v>49750000</v>
      </c>
      <c r="G247">
        <f t="shared" si="223"/>
        <v>1.0000000000000002</v>
      </c>
      <c r="H247">
        <f t="shared" si="224"/>
        <v>0</v>
      </c>
      <c r="I247">
        <f t="shared" si="225"/>
        <v>4.7143143996902228E+19</v>
      </c>
      <c r="J247">
        <f t="shared" si="226"/>
        <v>2.1193285600309779E+20</v>
      </c>
      <c r="K247">
        <f t="shared" si="227"/>
        <v>2.59076E+20</v>
      </c>
      <c r="L247">
        <f t="shared" si="228"/>
        <v>6043992820115670</v>
      </c>
      <c r="M247">
        <f t="shared" si="229"/>
        <v>112999.9999999998</v>
      </c>
      <c r="N247">
        <f t="shared" si="230"/>
        <v>112.9999999999998</v>
      </c>
      <c r="O247">
        <f t="shared" si="231"/>
        <v>149700.0000000002</v>
      </c>
      <c r="P247">
        <f t="shared" si="232"/>
        <v>149.70000000000022</v>
      </c>
      <c r="Q247">
        <f t="shared" si="233"/>
        <v>0.14034375000000018</v>
      </c>
      <c r="R247">
        <f t="shared" si="234"/>
        <v>2004.491</v>
      </c>
      <c r="S247">
        <f t="shared" si="235"/>
        <v>2.6632151440191052</v>
      </c>
      <c r="T247">
        <f t="shared" si="236"/>
        <v>460.48463537865575</v>
      </c>
      <c r="V247">
        <f t="shared" si="237"/>
        <v>112568506329668.94</v>
      </c>
      <c r="W247">
        <f t="shared" si="195"/>
        <v>0</v>
      </c>
      <c r="X247">
        <f t="shared" si="238"/>
        <v>5060537550066.0654</v>
      </c>
      <c r="Y247">
        <f t="shared" si="196"/>
        <v>0</v>
      </c>
      <c r="Z247">
        <f t="shared" si="197"/>
        <v>117629043879735</v>
      </c>
      <c r="AA247">
        <f t="shared" si="239"/>
        <v>2387.8022716742398</v>
      </c>
      <c r="AB247">
        <f t="shared" si="240"/>
        <v>23.878022716742404</v>
      </c>
      <c r="AC247">
        <f t="shared" si="198"/>
        <v>454.03296283613685</v>
      </c>
      <c r="AD247">
        <f t="shared" si="199"/>
        <v>99.999999999999972</v>
      </c>
      <c r="AF247" s="9">
        <f t="shared" si="254"/>
        <v>6186052472698.709</v>
      </c>
      <c r="AG247">
        <f t="shared" si="200"/>
        <v>23.877365995687402</v>
      </c>
      <c r="AH247">
        <f t="shared" si="201"/>
        <v>0</v>
      </c>
      <c r="AI247">
        <v>179</v>
      </c>
      <c r="AJ247">
        <f t="shared" si="202"/>
        <v>5.1740327120740712E-2</v>
      </c>
      <c r="AK247">
        <v>0</v>
      </c>
      <c r="AL247" s="15">
        <f t="shared" si="241"/>
        <v>0</v>
      </c>
      <c r="AM247" s="13">
        <f t="shared" si="203"/>
        <v>5062806625627.3662</v>
      </c>
      <c r="AN247" s="15">
        <f>SUM($AL$48:AL247)</f>
        <v>1123245847071.3408</v>
      </c>
      <c r="AO247" s="4">
        <f t="shared" si="242"/>
        <v>6186052472698.707</v>
      </c>
      <c r="AP247">
        <f t="shared" si="243"/>
        <v>23.88872929430708</v>
      </c>
      <c r="AQ247" s="15">
        <f t="shared" si="244"/>
        <v>23.82628208133826</v>
      </c>
      <c r="AR247">
        <f t="shared" si="204"/>
        <v>0.99738591315597092</v>
      </c>
      <c r="AT247">
        <f t="shared" si="255"/>
        <v>496916289749.91162</v>
      </c>
      <c r="AU247" s="4"/>
      <c r="AV247">
        <f t="shared" si="245"/>
        <v>4308590385760.2554</v>
      </c>
      <c r="AW247" s="5">
        <f t="shared" si="205"/>
        <v>16.630604092082073</v>
      </c>
      <c r="AX247">
        <f t="shared" si="206"/>
        <v>1796112426.8549805</v>
      </c>
      <c r="AY247" s="4">
        <f t="shared" si="207"/>
        <v>6.9327626906968629E-3</v>
      </c>
      <c r="AZ247" s="4">
        <f t="shared" si="246"/>
        <v>1.5022737831798921E-5</v>
      </c>
      <c r="BA247" s="5">
        <v>0</v>
      </c>
      <c r="BB247" s="4">
        <f t="shared" si="247"/>
        <v>0</v>
      </c>
      <c r="BC247" s="4">
        <f t="shared" si="208"/>
        <v>1796112426.8549805</v>
      </c>
      <c r="BD247" s="4">
        <f t="shared" si="209"/>
        <v>9769976.2122224793</v>
      </c>
      <c r="BE247" s="4">
        <f t="shared" si="210"/>
        <v>9769976.2122224793</v>
      </c>
      <c r="BF247" s="4">
        <f t="shared" si="211"/>
        <v>0</v>
      </c>
      <c r="BG247" s="4">
        <f>SUM($BB$48:BB247)</f>
        <v>12884463590.918751</v>
      </c>
      <c r="BH247" s="14">
        <f>SUM($BC$48:BC247)</f>
        <v>4295705922169.3364</v>
      </c>
      <c r="BI247" s="4">
        <f t="shared" si="212"/>
        <v>4308590385760.2554</v>
      </c>
      <c r="BJ247" s="4">
        <f t="shared" si="213"/>
        <v>23436631776.328629</v>
      </c>
      <c r="BK247" s="4">
        <f t="shared" si="214"/>
        <v>70085202.300471887</v>
      </c>
      <c r="BL247" s="4">
        <f t="shared" si="215"/>
        <v>23366546574.028156</v>
      </c>
      <c r="BM247" s="27">
        <f t="shared" si="248"/>
        <v>20.269183378090968</v>
      </c>
      <c r="BN247">
        <f t="shared" si="249"/>
        <v>0.27330514044132032</v>
      </c>
      <c r="BO247">
        <f t="shared" si="216"/>
        <v>1.3483776595397366E-2</v>
      </c>
      <c r="BQ247" s="5">
        <f t="shared" si="217"/>
        <v>-208.55006543208708</v>
      </c>
      <c r="BR247" s="5">
        <f t="shared" si="218"/>
        <v>-9867.62824527472</v>
      </c>
      <c r="BS247" s="5">
        <f t="shared" si="250"/>
        <v>-1962.4180612062137</v>
      </c>
      <c r="BU247" s="27">
        <f t="shared" si="219"/>
        <v>0.84848311219807393</v>
      </c>
      <c r="BV247" s="27">
        <f t="shared" si="220"/>
        <v>1.1470742246243459E-2</v>
      </c>
      <c r="BW247" s="27">
        <f t="shared" si="251"/>
        <v>0.84848311219807393</v>
      </c>
      <c r="BX247" s="27">
        <f t="shared" si="252"/>
        <v>1.147074224624346E-2</v>
      </c>
      <c r="BY247" s="27">
        <f t="shared" si="221"/>
        <v>1.3483776595397366E-2</v>
      </c>
      <c r="BZ247" s="27">
        <f t="shared" si="222"/>
        <v>0.99738591315597092</v>
      </c>
    </row>
    <row r="248" spans="6:78">
      <c r="F248">
        <f t="shared" si="253"/>
        <v>50000000</v>
      </c>
      <c r="G248">
        <f t="shared" si="223"/>
        <v>1.0000000000000002</v>
      </c>
      <c r="H248">
        <f t="shared" si="224"/>
        <v>0</v>
      </c>
      <c r="I248">
        <f t="shared" si="225"/>
        <v>4.7143143996902228E+19</v>
      </c>
      <c r="J248">
        <f t="shared" si="226"/>
        <v>2.1193285600309779E+20</v>
      </c>
      <c r="K248">
        <f t="shared" si="227"/>
        <v>2.59076E+20</v>
      </c>
      <c r="L248">
        <f t="shared" si="228"/>
        <v>6043992820115670</v>
      </c>
      <c r="M248">
        <f t="shared" si="229"/>
        <v>112999.9999999998</v>
      </c>
      <c r="N248">
        <f t="shared" si="230"/>
        <v>112.9999999999998</v>
      </c>
      <c r="O248">
        <f t="shared" si="231"/>
        <v>149700.0000000002</v>
      </c>
      <c r="P248">
        <f t="shared" si="232"/>
        <v>149.70000000000022</v>
      </c>
      <c r="Q248">
        <f t="shared" si="233"/>
        <v>0.14034375000000018</v>
      </c>
      <c r="R248">
        <f t="shared" si="234"/>
        <v>2004.491</v>
      </c>
      <c r="S248">
        <f t="shared" si="235"/>
        <v>2.6632151440191052</v>
      </c>
      <c r="T248">
        <f t="shared" si="236"/>
        <v>460.48463537865575</v>
      </c>
      <c r="V248">
        <f t="shared" si="237"/>
        <v>112568506329668.94</v>
      </c>
      <c r="W248">
        <f t="shared" si="195"/>
        <v>0</v>
      </c>
      <c r="X248">
        <f t="shared" si="238"/>
        <v>5060537550066.0654</v>
      </c>
      <c r="Y248">
        <f t="shared" si="196"/>
        <v>0</v>
      </c>
      <c r="Z248">
        <f t="shared" si="197"/>
        <v>117629043879735</v>
      </c>
      <c r="AA248">
        <f t="shared" si="239"/>
        <v>2387.8022716742398</v>
      </c>
      <c r="AB248">
        <f t="shared" si="240"/>
        <v>23.878022716742404</v>
      </c>
      <c r="AC248">
        <f t="shared" si="198"/>
        <v>454.03296283613685</v>
      </c>
      <c r="AD248">
        <f t="shared" si="199"/>
        <v>99.999999999999972</v>
      </c>
      <c r="AF248" s="9">
        <f t="shared" si="254"/>
        <v>6186052472698.709</v>
      </c>
      <c r="AG248">
        <f t="shared" si="200"/>
        <v>23.877365995687402</v>
      </c>
      <c r="AH248">
        <f t="shared" si="201"/>
        <v>0</v>
      </c>
      <c r="AI248">
        <v>180</v>
      </c>
      <c r="AJ248">
        <f t="shared" si="202"/>
        <v>5.1740327120740712E-2</v>
      </c>
      <c r="AK248">
        <v>0</v>
      </c>
      <c r="AL248" s="15">
        <f t="shared" si="241"/>
        <v>0</v>
      </c>
      <c r="AM248" s="13">
        <f t="shared" si="203"/>
        <v>5062806625627.3662</v>
      </c>
      <c r="AN248" s="15">
        <f>SUM($AL$48:AL248)</f>
        <v>1123245847071.3408</v>
      </c>
      <c r="AO248" s="4">
        <f t="shared" si="242"/>
        <v>6186052472698.707</v>
      </c>
      <c r="AP248">
        <f t="shared" si="243"/>
        <v>23.88872929430708</v>
      </c>
      <c r="AQ248" s="15">
        <f t="shared" si="244"/>
        <v>23.82628208133826</v>
      </c>
      <c r="AR248">
        <f t="shared" si="204"/>
        <v>0.99738591315597092</v>
      </c>
      <c r="AT248">
        <f t="shared" si="255"/>
        <v>487334699214.58868</v>
      </c>
      <c r="AU248" s="4"/>
      <c r="AV248">
        <f t="shared" si="245"/>
        <v>4310351865364.2686</v>
      </c>
      <c r="AW248" s="5">
        <f t="shared" si="205"/>
        <v>16.637403176536107</v>
      </c>
      <c r="AX248">
        <f t="shared" si="206"/>
        <v>1761479604.0131836</v>
      </c>
      <c r="AY248" s="4">
        <f t="shared" si="207"/>
        <v>6.7990844540335021E-3</v>
      </c>
      <c r="AZ248" s="4">
        <f t="shared" si="246"/>
        <v>1.4733067870081397E-5</v>
      </c>
      <c r="BA248" s="5">
        <v>0</v>
      </c>
      <c r="BB248" s="4">
        <f t="shared" si="247"/>
        <v>0</v>
      </c>
      <c r="BC248" s="4">
        <f t="shared" si="208"/>
        <v>1761479604.0131836</v>
      </c>
      <c r="BD248" s="4">
        <f t="shared" si="209"/>
        <v>9581590.535319753</v>
      </c>
      <c r="BE248" s="4">
        <f t="shared" si="210"/>
        <v>9581590.535319753</v>
      </c>
      <c r="BF248" s="4">
        <f t="shared" si="211"/>
        <v>0</v>
      </c>
      <c r="BG248" s="4">
        <f>SUM($BB$48:BB248)</f>
        <v>12884463590.918751</v>
      </c>
      <c r="BH248" s="14">
        <f>SUM($BC$48:BC248)</f>
        <v>4297467401773.3496</v>
      </c>
      <c r="BI248" s="4">
        <f t="shared" si="212"/>
        <v>4310351865364.2686</v>
      </c>
      <c r="BJ248" s="4">
        <f t="shared" si="213"/>
        <v>23446213366.863949</v>
      </c>
      <c r="BK248" s="4">
        <f t="shared" si="214"/>
        <v>70085202.300471887</v>
      </c>
      <c r="BL248" s="4">
        <f t="shared" si="215"/>
        <v>23376128164.563477</v>
      </c>
      <c r="BM248" s="27">
        <f t="shared" si="248"/>
        <v>20.27749487654021</v>
      </c>
      <c r="BN248">
        <f t="shared" si="249"/>
        <v>0.27330514044132032</v>
      </c>
      <c r="BO248">
        <f t="shared" si="216"/>
        <v>1.3478249759417631E-2</v>
      </c>
      <c r="BQ248" s="5">
        <f t="shared" si="217"/>
        <v>-204.53502351209795</v>
      </c>
      <c r="BR248" s="5">
        <f t="shared" si="218"/>
        <v>-9867.62824527472</v>
      </c>
      <c r="BS248" s="5">
        <f t="shared" si="250"/>
        <v>-1959.1320592001837</v>
      </c>
      <c r="BU248" s="27">
        <f t="shared" si="219"/>
        <v>0.84883103771335955</v>
      </c>
      <c r="BV248" s="27">
        <f t="shared" si="220"/>
        <v>1.1470742246243459E-2</v>
      </c>
      <c r="BW248" s="27">
        <f t="shared" si="251"/>
        <v>0.84883103771335955</v>
      </c>
      <c r="BX248" s="27">
        <f t="shared" si="252"/>
        <v>1.147074224624346E-2</v>
      </c>
      <c r="BY248" s="27">
        <f t="shared" si="221"/>
        <v>1.3478249759417631E-2</v>
      </c>
      <c r="BZ248" s="27">
        <f t="shared" si="222"/>
        <v>0.99738591315597092</v>
      </c>
    </row>
    <row r="249" spans="6:78">
      <c r="F249">
        <f t="shared" si="253"/>
        <v>50250000</v>
      </c>
      <c r="G249">
        <f t="shared" si="223"/>
        <v>1.0000000000000002</v>
      </c>
      <c r="H249">
        <f t="shared" si="224"/>
        <v>0</v>
      </c>
      <c r="I249">
        <f t="shared" si="225"/>
        <v>4.7143143996902228E+19</v>
      </c>
      <c r="J249">
        <f t="shared" si="226"/>
        <v>2.1193285600309779E+20</v>
      </c>
      <c r="K249">
        <f t="shared" si="227"/>
        <v>2.59076E+20</v>
      </c>
      <c r="L249">
        <f t="shared" si="228"/>
        <v>6043992820115670</v>
      </c>
      <c r="M249">
        <f t="shared" si="229"/>
        <v>112999.9999999998</v>
      </c>
      <c r="N249">
        <f t="shared" si="230"/>
        <v>112.9999999999998</v>
      </c>
      <c r="O249">
        <f t="shared" si="231"/>
        <v>149700.0000000002</v>
      </c>
      <c r="P249">
        <f t="shared" si="232"/>
        <v>149.70000000000022</v>
      </c>
      <c r="Q249">
        <f t="shared" si="233"/>
        <v>0.14034375000000018</v>
      </c>
      <c r="R249">
        <f t="shared" si="234"/>
        <v>2004.491</v>
      </c>
      <c r="S249">
        <f t="shared" si="235"/>
        <v>2.6632151440191052</v>
      </c>
      <c r="T249">
        <f t="shared" si="236"/>
        <v>460.48463537865575</v>
      </c>
      <c r="V249">
        <f t="shared" si="237"/>
        <v>112568506329668.94</v>
      </c>
      <c r="W249">
        <f t="shared" si="195"/>
        <v>0</v>
      </c>
      <c r="X249">
        <f t="shared" si="238"/>
        <v>5060537550066.0654</v>
      </c>
      <c r="Y249">
        <f t="shared" si="196"/>
        <v>0</v>
      </c>
      <c r="Z249">
        <f t="shared" si="197"/>
        <v>117629043879735</v>
      </c>
      <c r="AA249">
        <f t="shared" si="239"/>
        <v>2387.8022716742398</v>
      </c>
      <c r="AB249">
        <f t="shared" si="240"/>
        <v>23.878022716742404</v>
      </c>
      <c r="AC249">
        <f t="shared" si="198"/>
        <v>454.03296283613685</v>
      </c>
      <c r="AD249">
        <f t="shared" si="199"/>
        <v>99.999999999999972</v>
      </c>
      <c r="AF249" s="9">
        <f t="shared" si="254"/>
        <v>6186052472698.709</v>
      </c>
      <c r="AG249">
        <f t="shared" si="200"/>
        <v>23.877365995687402</v>
      </c>
      <c r="AH249">
        <f t="shared" si="201"/>
        <v>0</v>
      </c>
      <c r="AI249">
        <v>181</v>
      </c>
      <c r="AJ249">
        <f t="shared" si="202"/>
        <v>5.1740327120740712E-2</v>
      </c>
      <c r="AK249">
        <v>0</v>
      </c>
      <c r="AL249" s="15">
        <f t="shared" si="241"/>
        <v>0</v>
      </c>
      <c r="AM249" s="13">
        <f t="shared" si="203"/>
        <v>5062806625627.3662</v>
      </c>
      <c r="AN249" s="15">
        <f>SUM($AL$48:AL249)</f>
        <v>1123245847071.3408</v>
      </c>
      <c r="AO249" s="4">
        <f t="shared" si="242"/>
        <v>6186052472698.707</v>
      </c>
      <c r="AP249">
        <f t="shared" si="243"/>
        <v>23.88872929430708</v>
      </c>
      <c r="AQ249" s="15">
        <f t="shared" si="244"/>
        <v>23.82628208133826</v>
      </c>
      <c r="AR249">
        <f t="shared" si="204"/>
        <v>0.99738591315597092</v>
      </c>
      <c r="AT249">
        <f t="shared" si="255"/>
        <v>477937861884.34338</v>
      </c>
      <c r="AU249" s="4"/>
      <c r="AV249">
        <f t="shared" si="245"/>
        <v>4312079379939.061</v>
      </c>
      <c r="AW249" s="5">
        <f t="shared" si="205"/>
        <v>16.644071160350865</v>
      </c>
      <c r="AX249">
        <f t="shared" si="206"/>
        <v>1727514574.7924805</v>
      </c>
      <c r="AY249" s="4">
        <f t="shared" si="207"/>
        <v>6.6679838147589146E-3</v>
      </c>
      <c r="AZ249" s="4">
        <f t="shared" si="246"/>
        <v>1.4448983354099588E-5</v>
      </c>
      <c r="BA249" s="5">
        <v>0</v>
      </c>
      <c r="BB249" s="4">
        <f t="shared" si="247"/>
        <v>0</v>
      </c>
      <c r="BC249" s="4">
        <f t="shared" si="208"/>
        <v>1727514574.7924805</v>
      </c>
      <c r="BD249" s="4">
        <f t="shared" si="209"/>
        <v>9396837.3302463032</v>
      </c>
      <c r="BE249" s="4">
        <f t="shared" si="210"/>
        <v>9396837.3302463032</v>
      </c>
      <c r="BF249" s="4">
        <f t="shared" si="211"/>
        <v>0</v>
      </c>
      <c r="BG249" s="4">
        <f>SUM($BB$48:BB249)</f>
        <v>12884463590.918751</v>
      </c>
      <c r="BH249" s="14">
        <f>SUM($BC$48:BC249)</f>
        <v>4299194916348.1421</v>
      </c>
      <c r="BI249" s="4">
        <f t="shared" si="212"/>
        <v>4312079379939.061</v>
      </c>
      <c r="BJ249" s="4">
        <f t="shared" si="213"/>
        <v>23455610204.194195</v>
      </c>
      <c r="BK249" s="4">
        <f t="shared" si="214"/>
        <v>70085202.300471887</v>
      </c>
      <c r="BL249" s="4">
        <f t="shared" si="215"/>
        <v>23385525001.893723</v>
      </c>
      <c r="BM249" s="27">
        <f t="shared" si="248"/>
        <v>20.285646111829404</v>
      </c>
      <c r="BN249">
        <f t="shared" si="249"/>
        <v>0.27330514044132032</v>
      </c>
      <c r="BO249">
        <f t="shared" si="216"/>
        <v>1.3472833891248094E-2</v>
      </c>
      <c r="BQ249" s="5">
        <f t="shared" si="217"/>
        <v>-200.59740003954607</v>
      </c>
      <c r="BR249" s="5">
        <f t="shared" si="218"/>
        <v>-9867.62824527472</v>
      </c>
      <c r="BS249" s="5">
        <f t="shared" si="250"/>
        <v>-1955.9094182196811</v>
      </c>
      <c r="BU249" s="27">
        <f t="shared" si="219"/>
        <v>0.84917225449340561</v>
      </c>
      <c r="BV249" s="27">
        <f t="shared" si="220"/>
        <v>1.1470742246243459E-2</v>
      </c>
      <c r="BW249" s="27">
        <f t="shared" si="251"/>
        <v>0.84917225449340561</v>
      </c>
      <c r="BX249" s="27">
        <f t="shared" si="252"/>
        <v>1.147074224624346E-2</v>
      </c>
      <c r="BY249" s="27">
        <f t="shared" si="221"/>
        <v>1.3472833891248094E-2</v>
      </c>
      <c r="BZ249" s="27">
        <f t="shared" si="222"/>
        <v>0.99738591315597092</v>
      </c>
    </row>
    <row r="250" spans="6:78">
      <c r="F250">
        <f t="shared" si="253"/>
        <v>50500000</v>
      </c>
      <c r="G250">
        <f t="shared" si="223"/>
        <v>1.0000000000000002</v>
      </c>
      <c r="H250">
        <f t="shared" si="224"/>
        <v>0</v>
      </c>
      <c r="I250">
        <f t="shared" si="225"/>
        <v>4.7143143996902228E+19</v>
      </c>
      <c r="J250">
        <f t="shared" si="226"/>
        <v>2.1193285600309779E+20</v>
      </c>
      <c r="K250">
        <f t="shared" si="227"/>
        <v>2.59076E+20</v>
      </c>
      <c r="L250">
        <f t="shared" si="228"/>
        <v>6043992820115670</v>
      </c>
      <c r="M250">
        <f t="shared" si="229"/>
        <v>112999.9999999998</v>
      </c>
      <c r="N250">
        <f t="shared" si="230"/>
        <v>112.9999999999998</v>
      </c>
      <c r="O250">
        <f t="shared" si="231"/>
        <v>149700.0000000002</v>
      </c>
      <c r="P250">
        <f t="shared" si="232"/>
        <v>149.70000000000022</v>
      </c>
      <c r="Q250">
        <f t="shared" si="233"/>
        <v>0.14034375000000018</v>
      </c>
      <c r="R250">
        <f t="shared" si="234"/>
        <v>2004.491</v>
      </c>
      <c r="S250">
        <f t="shared" si="235"/>
        <v>2.6632151440191052</v>
      </c>
      <c r="T250">
        <f t="shared" si="236"/>
        <v>460.48463537865575</v>
      </c>
      <c r="V250">
        <f t="shared" si="237"/>
        <v>112568506329668.94</v>
      </c>
      <c r="W250">
        <f t="shared" si="195"/>
        <v>0</v>
      </c>
      <c r="X250">
        <f t="shared" si="238"/>
        <v>5060537550066.0654</v>
      </c>
      <c r="Y250">
        <f t="shared" si="196"/>
        <v>0</v>
      </c>
      <c r="Z250">
        <f t="shared" si="197"/>
        <v>117629043879735</v>
      </c>
      <c r="AA250">
        <f t="shared" si="239"/>
        <v>2387.8022716742398</v>
      </c>
      <c r="AB250">
        <f t="shared" si="240"/>
        <v>23.878022716742404</v>
      </c>
      <c r="AC250">
        <f t="shared" si="198"/>
        <v>454.03296283613685</v>
      </c>
      <c r="AD250">
        <f t="shared" si="199"/>
        <v>99.999999999999972</v>
      </c>
      <c r="AF250" s="9">
        <f t="shared" si="254"/>
        <v>6186052472698.709</v>
      </c>
      <c r="AG250">
        <f t="shared" si="200"/>
        <v>23.877365995687402</v>
      </c>
      <c r="AH250">
        <f t="shared" si="201"/>
        <v>0</v>
      </c>
      <c r="AI250">
        <v>182</v>
      </c>
      <c r="AJ250">
        <f t="shared" si="202"/>
        <v>5.1740327120740712E-2</v>
      </c>
      <c r="AK250">
        <v>0</v>
      </c>
      <c r="AL250" s="15">
        <f t="shared" si="241"/>
        <v>0</v>
      </c>
      <c r="AM250" s="13">
        <f t="shared" si="203"/>
        <v>5062806625627.3662</v>
      </c>
      <c r="AN250" s="15">
        <f>SUM($AL$48:AL250)</f>
        <v>1123245847071.3408</v>
      </c>
      <c r="AO250" s="4">
        <f t="shared" si="242"/>
        <v>6186052472698.707</v>
      </c>
      <c r="AP250">
        <f t="shared" si="243"/>
        <v>23.88872929430708</v>
      </c>
      <c r="AQ250" s="15">
        <f t="shared" si="244"/>
        <v>23.82628208133826</v>
      </c>
      <c r="AR250">
        <f t="shared" si="204"/>
        <v>0.99738591315597092</v>
      </c>
      <c r="AT250">
        <f t="shared" si="255"/>
        <v>468722215329.04883</v>
      </c>
      <c r="AU250" s="4"/>
      <c r="AV250">
        <f t="shared" si="245"/>
        <v>4313773584401.7866</v>
      </c>
      <c r="AW250" s="5">
        <f t="shared" si="205"/>
        <v>16.650610571422234</v>
      </c>
      <c r="AX250">
        <f t="shared" si="206"/>
        <v>1694204462.7255859</v>
      </c>
      <c r="AY250" s="4">
        <f t="shared" si="207"/>
        <v>6.5394110713674208E-3</v>
      </c>
      <c r="AZ250" s="4">
        <f t="shared" si="246"/>
        <v>1.4170376584697616E-5</v>
      </c>
      <c r="BA250" s="5">
        <v>0</v>
      </c>
      <c r="BB250" s="4">
        <f t="shared" si="247"/>
        <v>0</v>
      </c>
      <c r="BC250" s="4">
        <f t="shared" si="208"/>
        <v>1694204462.7255859</v>
      </c>
      <c r="BD250" s="4">
        <f t="shared" si="209"/>
        <v>9215646.5552958325</v>
      </c>
      <c r="BE250" s="4">
        <f t="shared" si="210"/>
        <v>9215646.5552958325</v>
      </c>
      <c r="BF250" s="4">
        <f t="shared" si="211"/>
        <v>0</v>
      </c>
      <c r="BG250" s="4">
        <f>SUM($BB$48:BB250)</f>
        <v>12884463590.918751</v>
      </c>
      <c r="BH250" s="14">
        <f>SUM($BC$48:BC250)</f>
        <v>4300889120810.8677</v>
      </c>
      <c r="BI250" s="4">
        <f t="shared" si="212"/>
        <v>4313773584401.7866</v>
      </c>
      <c r="BJ250" s="4">
        <f t="shared" si="213"/>
        <v>23464825850.749493</v>
      </c>
      <c r="BK250" s="4">
        <f t="shared" si="214"/>
        <v>70085202.300471887</v>
      </c>
      <c r="BL250" s="4">
        <f t="shared" si="215"/>
        <v>23394740648.44902</v>
      </c>
      <c r="BM250" s="27">
        <f t="shared" si="248"/>
        <v>20.293640174169134</v>
      </c>
      <c r="BN250">
        <f t="shared" si="249"/>
        <v>0.27330514044132032</v>
      </c>
      <c r="BO250">
        <f t="shared" si="216"/>
        <v>1.3467526678096826E-2</v>
      </c>
      <c r="BQ250" s="5">
        <f t="shared" si="217"/>
        <v>-196.73570222403902</v>
      </c>
      <c r="BR250" s="5">
        <f t="shared" si="218"/>
        <v>-9867.62824527472</v>
      </c>
      <c r="BS250" s="5">
        <f t="shared" si="250"/>
        <v>-1952.748916530953</v>
      </c>
      <c r="BU250" s="27">
        <f t="shared" si="219"/>
        <v>0.84950689189672846</v>
      </c>
      <c r="BV250" s="27">
        <f t="shared" si="220"/>
        <v>1.1470742246243459E-2</v>
      </c>
      <c r="BW250" s="27">
        <f t="shared" si="251"/>
        <v>0.84950689189672846</v>
      </c>
      <c r="BX250" s="27">
        <f t="shared" si="252"/>
        <v>1.147074224624346E-2</v>
      </c>
      <c r="BY250" s="27">
        <f t="shared" si="221"/>
        <v>1.3467526678096826E-2</v>
      </c>
      <c r="BZ250" s="27">
        <f t="shared" si="222"/>
        <v>0.99738591315597092</v>
      </c>
    </row>
    <row r="251" spans="6:78">
      <c r="F251">
        <f t="shared" si="253"/>
        <v>50750000</v>
      </c>
      <c r="G251">
        <f t="shared" si="223"/>
        <v>1.0000000000000002</v>
      </c>
      <c r="H251">
        <f t="shared" si="224"/>
        <v>0</v>
      </c>
      <c r="I251">
        <f t="shared" si="225"/>
        <v>4.7143143996902228E+19</v>
      </c>
      <c r="J251">
        <f t="shared" si="226"/>
        <v>2.1193285600309779E+20</v>
      </c>
      <c r="K251">
        <f t="shared" si="227"/>
        <v>2.59076E+20</v>
      </c>
      <c r="L251">
        <f t="shared" si="228"/>
        <v>6043992820115670</v>
      </c>
      <c r="M251">
        <f t="shared" si="229"/>
        <v>112999.9999999998</v>
      </c>
      <c r="N251">
        <f t="shared" si="230"/>
        <v>112.9999999999998</v>
      </c>
      <c r="O251">
        <f t="shared" si="231"/>
        <v>149700.0000000002</v>
      </c>
      <c r="P251">
        <f t="shared" si="232"/>
        <v>149.70000000000022</v>
      </c>
      <c r="Q251">
        <f t="shared" si="233"/>
        <v>0.14034375000000018</v>
      </c>
      <c r="R251">
        <f t="shared" si="234"/>
        <v>2004.491</v>
      </c>
      <c r="S251">
        <f t="shared" si="235"/>
        <v>2.6632151440191052</v>
      </c>
      <c r="T251">
        <f t="shared" si="236"/>
        <v>460.48463537865575</v>
      </c>
      <c r="V251">
        <f t="shared" si="237"/>
        <v>112568506329668.94</v>
      </c>
      <c r="W251">
        <f t="shared" si="195"/>
        <v>0</v>
      </c>
      <c r="X251">
        <f t="shared" si="238"/>
        <v>5060537550066.0654</v>
      </c>
      <c r="Y251">
        <f t="shared" si="196"/>
        <v>0</v>
      </c>
      <c r="Z251">
        <f t="shared" si="197"/>
        <v>117629043879735</v>
      </c>
      <c r="AA251">
        <f t="shared" si="239"/>
        <v>2387.8022716742398</v>
      </c>
      <c r="AB251">
        <f t="shared" si="240"/>
        <v>23.878022716742404</v>
      </c>
      <c r="AC251">
        <f t="shared" si="198"/>
        <v>454.03296283613685</v>
      </c>
      <c r="AD251">
        <f t="shared" si="199"/>
        <v>99.999999999999972</v>
      </c>
      <c r="AF251" s="9">
        <f t="shared" si="254"/>
        <v>6186052472698.709</v>
      </c>
      <c r="AG251">
        <f t="shared" si="200"/>
        <v>23.877365995687402</v>
      </c>
      <c r="AH251">
        <f t="shared" si="201"/>
        <v>0</v>
      </c>
      <c r="AI251">
        <v>183</v>
      </c>
      <c r="AJ251">
        <f t="shared" si="202"/>
        <v>5.1740327120740712E-2</v>
      </c>
      <c r="AK251">
        <v>0</v>
      </c>
      <c r="AL251" s="15">
        <f t="shared" si="241"/>
        <v>0</v>
      </c>
      <c r="AM251" s="13">
        <f t="shared" si="203"/>
        <v>5062806625627.3662</v>
      </c>
      <c r="AN251" s="15">
        <f>SUM($AL$48:AL251)</f>
        <v>1123245847071.3408</v>
      </c>
      <c r="AO251" s="4">
        <f t="shared" si="242"/>
        <v>6186052472698.707</v>
      </c>
      <c r="AP251">
        <f t="shared" si="243"/>
        <v>23.88872929430708</v>
      </c>
      <c r="AQ251" s="15">
        <f t="shared" si="244"/>
        <v>23.82628208133826</v>
      </c>
      <c r="AR251">
        <f t="shared" si="204"/>
        <v>0.99738591315597092</v>
      </c>
      <c r="AT251">
        <f t="shared" si="255"/>
        <v>459684265809.71893</v>
      </c>
      <c r="AU251" s="4"/>
      <c r="AV251">
        <f t="shared" si="245"/>
        <v>4315435121041.4199</v>
      </c>
      <c r="AW251" s="5">
        <f t="shared" si="205"/>
        <v>16.657023888902945</v>
      </c>
      <c r="AX251">
        <f t="shared" si="206"/>
        <v>1661536639.6333008</v>
      </c>
      <c r="AY251" s="4">
        <f t="shared" si="207"/>
        <v>6.413317480713384E-3</v>
      </c>
      <c r="AZ251" s="4">
        <f t="shared" si="246"/>
        <v>1.389714193940856E-5</v>
      </c>
      <c r="BA251" s="5">
        <v>0</v>
      </c>
      <c r="BB251" s="4">
        <f t="shared" si="247"/>
        <v>0</v>
      </c>
      <c r="BC251" s="4">
        <f t="shared" si="208"/>
        <v>1661536639.6333008</v>
      </c>
      <c r="BD251" s="4">
        <f t="shared" si="209"/>
        <v>9037949.5193282235</v>
      </c>
      <c r="BE251" s="4">
        <f t="shared" si="210"/>
        <v>9037949.5193282235</v>
      </c>
      <c r="BF251" s="4">
        <f t="shared" si="211"/>
        <v>0</v>
      </c>
      <c r="BG251" s="4">
        <f>SUM($BB$48:BB251)</f>
        <v>12884463590.918751</v>
      </c>
      <c r="BH251" s="14">
        <f>SUM($BC$48:BC251)</f>
        <v>4302550657450.501</v>
      </c>
      <c r="BI251" s="4">
        <f t="shared" si="212"/>
        <v>4315435121041.4199</v>
      </c>
      <c r="BJ251" s="4">
        <f t="shared" si="213"/>
        <v>23473863800.268822</v>
      </c>
      <c r="BK251" s="4">
        <f t="shared" si="214"/>
        <v>70085202.300471887</v>
      </c>
      <c r="BL251" s="4">
        <f t="shared" si="215"/>
        <v>23403778597.968346</v>
      </c>
      <c r="BM251" s="27">
        <f t="shared" si="248"/>
        <v>20.301480094184221</v>
      </c>
      <c r="BN251">
        <f t="shared" si="249"/>
        <v>0.27330514044132032</v>
      </c>
      <c r="BO251">
        <f t="shared" si="216"/>
        <v>1.3462325858675409E-2</v>
      </c>
      <c r="BQ251" s="5">
        <f t="shared" si="217"/>
        <v>-192.94846605932503</v>
      </c>
      <c r="BR251" s="5">
        <f t="shared" si="218"/>
        <v>-9867.62824527472</v>
      </c>
      <c r="BS251" s="5">
        <f t="shared" si="250"/>
        <v>-1949.6493559578498</v>
      </c>
      <c r="BU251" s="27">
        <f t="shared" si="219"/>
        <v>0.84983507678754033</v>
      </c>
      <c r="BV251" s="27">
        <f t="shared" si="220"/>
        <v>1.1470742246243459E-2</v>
      </c>
      <c r="BW251" s="27">
        <f t="shared" si="251"/>
        <v>0.84983507678754033</v>
      </c>
      <c r="BX251" s="27">
        <f t="shared" si="252"/>
        <v>1.147074224624346E-2</v>
      </c>
      <c r="BY251" s="27">
        <f t="shared" si="221"/>
        <v>1.3462325858675409E-2</v>
      </c>
      <c r="BZ251" s="27">
        <f t="shared" si="222"/>
        <v>0.99738591315597092</v>
      </c>
    </row>
    <row r="252" spans="6:78">
      <c r="F252">
        <f t="shared" si="253"/>
        <v>51000000</v>
      </c>
      <c r="G252">
        <f t="shared" si="223"/>
        <v>1.0000000000000002</v>
      </c>
      <c r="H252">
        <f t="shared" si="224"/>
        <v>0</v>
      </c>
      <c r="I252">
        <f t="shared" si="225"/>
        <v>4.7143143996902228E+19</v>
      </c>
      <c r="J252">
        <f t="shared" si="226"/>
        <v>2.1193285600309779E+20</v>
      </c>
      <c r="K252">
        <f t="shared" si="227"/>
        <v>2.59076E+20</v>
      </c>
      <c r="L252">
        <f t="shared" si="228"/>
        <v>6043992820115670</v>
      </c>
      <c r="M252">
        <f t="shared" si="229"/>
        <v>112999.9999999998</v>
      </c>
      <c r="N252">
        <f t="shared" si="230"/>
        <v>112.9999999999998</v>
      </c>
      <c r="O252">
        <f t="shared" si="231"/>
        <v>149700.0000000002</v>
      </c>
      <c r="P252">
        <f t="shared" si="232"/>
        <v>149.70000000000022</v>
      </c>
      <c r="Q252">
        <f t="shared" si="233"/>
        <v>0.14034375000000018</v>
      </c>
      <c r="R252">
        <f t="shared" si="234"/>
        <v>2004.491</v>
      </c>
      <c r="S252">
        <f t="shared" si="235"/>
        <v>2.6632151440191052</v>
      </c>
      <c r="T252">
        <f t="shared" si="236"/>
        <v>460.48463537865575</v>
      </c>
      <c r="V252">
        <f t="shared" si="237"/>
        <v>112568506329668.94</v>
      </c>
      <c r="W252">
        <f t="shared" si="195"/>
        <v>0</v>
      </c>
      <c r="X252">
        <f t="shared" si="238"/>
        <v>5060537550066.0654</v>
      </c>
      <c r="Y252">
        <f t="shared" si="196"/>
        <v>0</v>
      </c>
      <c r="Z252">
        <f t="shared" si="197"/>
        <v>117629043879735</v>
      </c>
      <c r="AA252">
        <f t="shared" si="239"/>
        <v>2387.8022716742398</v>
      </c>
      <c r="AB252">
        <f t="shared" si="240"/>
        <v>23.878022716742404</v>
      </c>
      <c r="AC252">
        <f t="shared" si="198"/>
        <v>454.03296283613685</v>
      </c>
      <c r="AD252">
        <f t="shared" si="199"/>
        <v>99.999999999999972</v>
      </c>
      <c r="AF252" s="9">
        <f t="shared" si="254"/>
        <v>6186052472698.709</v>
      </c>
      <c r="AG252">
        <f t="shared" si="200"/>
        <v>23.877365995687402</v>
      </c>
      <c r="AH252">
        <f t="shared" si="201"/>
        <v>0</v>
      </c>
      <c r="AI252">
        <v>184</v>
      </c>
      <c r="AJ252">
        <f t="shared" si="202"/>
        <v>5.1740327120740712E-2</v>
      </c>
      <c r="AK252">
        <v>0</v>
      </c>
      <c r="AL252" s="15">
        <f t="shared" si="241"/>
        <v>0</v>
      </c>
      <c r="AM252" s="13">
        <f t="shared" si="203"/>
        <v>5062806625627.3662</v>
      </c>
      <c r="AN252" s="15">
        <f>SUM($AL$48:AL252)</f>
        <v>1123245847071.3408</v>
      </c>
      <c r="AO252" s="4">
        <f t="shared" si="242"/>
        <v>6186052472698.707</v>
      </c>
      <c r="AP252">
        <f t="shared" si="243"/>
        <v>23.88872929430708</v>
      </c>
      <c r="AQ252" s="15">
        <f t="shared" si="244"/>
        <v>23.82628208133826</v>
      </c>
      <c r="AR252">
        <f t="shared" si="204"/>
        <v>0.99738591315597092</v>
      </c>
      <c r="AT252">
        <f t="shared" si="255"/>
        <v>450820586953.9986</v>
      </c>
      <c r="AU252" s="4"/>
      <c r="AV252">
        <f t="shared" si="245"/>
        <v>4317064619762.2554</v>
      </c>
      <c r="AW252" s="5">
        <f t="shared" si="205"/>
        <v>16.663313544142476</v>
      </c>
      <c r="AX252">
        <f t="shared" si="206"/>
        <v>1629498720.8354492</v>
      </c>
      <c r="AY252" s="4">
        <f t="shared" si="207"/>
        <v>6.289655239526043E-3</v>
      </c>
      <c r="AZ252" s="4">
        <f t="shared" si="246"/>
        <v>1.3629175832398574E-5</v>
      </c>
      <c r="BA252" s="5">
        <v>0</v>
      </c>
      <c r="BB252" s="4">
        <f t="shared" si="247"/>
        <v>0</v>
      </c>
      <c r="BC252" s="4">
        <f t="shared" si="208"/>
        <v>1629498720.8354492</v>
      </c>
      <c r="BD252" s="4">
        <f t="shared" si="209"/>
        <v>8863678.8557193708</v>
      </c>
      <c r="BE252" s="4">
        <f t="shared" si="210"/>
        <v>8863678.8557193708</v>
      </c>
      <c r="BF252" s="4">
        <f t="shared" si="211"/>
        <v>0</v>
      </c>
      <c r="BG252" s="4">
        <f>SUM($BB$48:BB252)</f>
        <v>12884463590.918751</v>
      </c>
      <c r="BH252" s="14">
        <f>SUM($BC$48:BC252)</f>
        <v>4304180156171.3364</v>
      </c>
      <c r="BI252" s="4">
        <f t="shared" si="212"/>
        <v>4317064619762.2554</v>
      </c>
      <c r="BJ252" s="4">
        <f t="shared" si="213"/>
        <v>23482727479.124538</v>
      </c>
      <c r="BK252" s="4">
        <f t="shared" si="214"/>
        <v>70085202.300471887</v>
      </c>
      <c r="BL252" s="4">
        <f t="shared" si="215"/>
        <v>23412642276.824066</v>
      </c>
      <c r="BM252" s="27">
        <f t="shared" si="248"/>
        <v>20.309168844062683</v>
      </c>
      <c r="BN252">
        <f t="shared" si="249"/>
        <v>0.27330514044132032</v>
      </c>
      <c r="BO252">
        <f t="shared" si="216"/>
        <v>1.3457229221924567E-2</v>
      </c>
      <c r="BQ252" s="5">
        <f t="shared" si="217"/>
        <v>-189.23425576826136</v>
      </c>
      <c r="BR252" s="5">
        <f t="shared" si="218"/>
        <v>-9867.62824527472</v>
      </c>
      <c r="BS252" s="5">
        <f t="shared" si="250"/>
        <v>-1946.6095614275614</v>
      </c>
      <c r="BU252" s="27">
        <f t="shared" si="219"/>
        <v>0.85015693358384525</v>
      </c>
      <c r="BV252" s="27">
        <f t="shared" si="220"/>
        <v>1.1470742246243459E-2</v>
      </c>
      <c r="BW252" s="27">
        <f t="shared" si="251"/>
        <v>0.85015693358384525</v>
      </c>
      <c r="BX252" s="27">
        <f t="shared" si="252"/>
        <v>1.147074224624346E-2</v>
      </c>
      <c r="BY252" s="27">
        <f t="shared" si="221"/>
        <v>1.3457229221924567E-2</v>
      </c>
      <c r="BZ252" s="27">
        <f t="shared" si="222"/>
        <v>0.99738591315597092</v>
      </c>
    </row>
    <row r="253" spans="6:78">
      <c r="F253">
        <f t="shared" si="253"/>
        <v>51250000</v>
      </c>
      <c r="G253">
        <f t="shared" si="223"/>
        <v>1.0000000000000002</v>
      </c>
      <c r="H253">
        <f t="shared" si="224"/>
        <v>0</v>
      </c>
      <c r="I253">
        <f t="shared" si="225"/>
        <v>4.7143143996902228E+19</v>
      </c>
      <c r="J253">
        <f t="shared" si="226"/>
        <v>2.1193285600309779E+20</v>
      </c>
      <c r="K253">
        <f t="shared" si="227"/>
        <v>2.59076E+20</v>
      </c>
      <c r="L253">
        <f t="shared" si="228"/>
        <v>6043992820115670</v>
      </c>
      <c r="M253">
        <f t="shared" si="229"/>
        <v>112999.9999999998</v>
      </c>
      <c r="N253">
        <f t="shared" si="230"/>
        <v>112.9999999999998</v>
      </c>
      <c r="O253">
        <f t="shared" si="231"/>
        <v>149700.0000000002</v>
      </c>
      <c r="P253">
        <f t="shared" si="232"/>
        <v>149.70000000000022</v>
      </c>
      <c r="Q253">
        <f t="shared" si="233"/>
        <v>0.14034375000000018</v>
      </c>
      <c r="R253">
        <f t="shared" si="234"/>
        <v>2004.491</v>
      </c>
      <c r="S253">
        <f t="shared" si="235"/>
        <v>2.6632151440191052</v>
      </c>
      <c r="T253">
        <f t="shared" si="236"/>
        <v>460.48463537865575</v>
      </c>
      <c r="V253">
        <f t="shared" si="237"/>
        <v>112568506329668.94</v>
      </c>
      <c r="W253">
        <f t="shared" si="195"/>
        <v>0</v>
      </c>
      <c r="X253">
        <f t="shared" si="238"/>
        <v>5060537550066.0654</v>
      </c>
      <c r="Y253">
        <f t="shared" si="196"/>
        <v>0</v>
      </c>
      <c r="Z253">
        <f t="shared" si="197"/>
        <v>117629043879735</v>
      </c>
      <c r="AA253">
        <f t="shared" si="239"/>
        <v>2387.8022716742398</v>
      </c>
      <c r="AB253">
        <f t="shared" si="240"/>
        <v>23.878022716742404</v>
      </c>
      <c r="AC253">
        <f t="shared" si="198"/>
        <v>454.03296283613685</v>
      </c>
      <c r="AD253">
        <f t="shared" si="199"/>
        <v>99.999999999999972</v>
      </c>
      <c r="AF253" s="9">
        <f t="shared" si="254"/>
        <v>6186052472698.709</v>
      </c>
      <c r="AG253">
        <f t="shared" si="200"/>
        <v>23.877365995687402</v>
      </c>
      <c r="AH253">
        <f t="shared" si="201"/>
        <v>0</v>
      </c>
      <c r="AI253">
        <v>185</v>
      </c>
      <c r="AJ253">
        <f t="shared" si="202"/>
        <v>5.1740327120740712E-2</v>
      </c>
      <c r="AK253">
        <v>0</v>
      </c>
      <c r="AL253" s="15">
        <f t="shared" si="241"/>
        <v>0</v>
      </c>
      <c r="AM253" s="13">
        <f t="shared" si="203"/>
        <v>5062806625627.3662</v>
      </c>
      <c r="AN253" s="15">
        <f>SUM($AL$48:AL253)</f>
        <v>1123245847071.3408</v>
      </c>
      <c r="AO253" s="4">
        <f t="shared" si="242"/>
        <v>6186052472698.707</v>
      </c>
      <c r="AP253">
        <f t="shared" si="243"/>
        <v>23.88872929430708</v>
      </c>
      <c r="AQ253" s="15">
        <f t="shared" si="244"/>
        <v>23.82628208133826</v>
      </c>
      <c r="AR253">
        <f t="shared" si="204"/>
        <v>0.99738591315597092</v>
      </c>
      <c r="AT253">
        <f t="shared" si="255"/>
        <v>442127818457.19379</v>
      </c>
      <c r="AU253" s="4"/>
      <c r="AV253">
        <f t="shared" si="245"/>
        <v>4318662698322.708</v>
      </c>
      <c r="AW253" s="5">
        <f t="shared" si="205"/>
        <v>16.66948192160875</v>
      </c>
      <c r="AX253">
        <f t="shared" si="206"/>
        <v>1598078560.4526367</v>
      </c>
      <c r="AY253" s="4">
        <f t="shared" si="207"/>
        <v>6.1683774662749033E-3</v>
      </c>
      <c r="AZ253" s="4">
        <f t="shared" si="246"/>
        <v>1.3366376675170664E-5</v>
      </c>
      <c r="BA253" s="5">
        <v>0</v>
      </c>
      <c r="BB253" s="4">
        <f t="shared" si="247"/>
        <v>0</v>
      </c>
      <c r="BC253" s="4">
        <f t="shared" si="208"/>
        <v>1598078560.4526367</v>
      </c>
      <c r="BD253" s="4">
        <f t="shared" si="209"/>
        <v>8692768.496805029</v>
      </c>
      <c r="BE253" s="4">
        <f t="shared" si="210"/>
        <v>8692768.496805029</v>
      </c>
      <c r="BF253" s="4">
        <f t="shared" si="211"/>
        <v>0</v>
      </c>
      <c r="BG253" s="4">
        <f>SUM($BB$48:BB253)</f>
        <v>12884463590.918751</v>
      </c>
      <c r="BH253" s="14">
        <f>SUM($BC$48:BC253)</f>
        <v>4305778234731.7891</v>
      </c>
      <c r="BI253" s="4">
        <f t="shared" si="212"/>
        <v>4318662698322.708</v>
      </c>
      <c r="BJ253" s="4">
        <f t="shared" si="213"/>
        <v>23491420247.621346</v>
      </c>
      <c r="BK253" s="4">
        <f t="shared" si="214"/>
        <v>70085202.300471887</v>
      </c>
      <c r="BL253" s="4">
        <f t="shared" si="215"/>
        <v>23421335045.320869</v>
      </c>
      <c r="BM253" s="27">
        <f t="shared" si="248"/>
        <v>20.316709338682493</v>
      </c>
      <c r="BN253">
        <f t="shared" si="249"/>
        <v>0.27330514044132032</v>
      </c>
      <c r="BO253">
        <f t="shared" si="216"/>
        <v>1.3452234605776161E-2</v>
      </c>
      <c r="BQ253" s="5">
        <f t="shared" si="217"/>
        <v>-185.59166325851305</v>
      </c>
      <c r="BR253" s="5">
        <f t="shared" si="218"/>
        <v>-9867.62824527472</v>
      </c>
      <c r="BS253" s="5">
        <f t="shared" si="250"/>
        <v>-1943.6283805251687</v>
      </c>
      <c r="BU253" s="27">
        <f t="shared" si="219"/>
        <v>0.85047258430460615</v>
      </c>
      <c r="BV253" s="27">
        <f t="shared" si="220"/>
        <v>1.1470742246243459E-2</v>
      </c>
      <c r="BW253" s="27">
        <f t="shared" si="251"/>
        <v>0.85047258430460615</v>
      </c>
      <c r="BX253" s="27">
        <f t="shared" si="252"/>
        <v>1.147074224624346E-2</v>
      </c>
      <c r="BY253" s="27">
        <f t="shared" si="221"/>
        <v>1.3452234605776161E-2</v>
      </c>
      <c r="BZ253" s="27">
        <f t="shared" si="222"/>
        <v>0.99738591315597092</v>
      </c>
    </row>
    <row r="254" spans="6:78">
      <c r="F254">
        <f t="shared" si="253"/>
        <v>51500000</v>
      </c>
      <c r="G254">
        <f t="shared" si="223"/>
        <v>1.0000000000000002</v>
      </c>
      <c r="H254">
        <f t="shared" si="224"/>
        <v>0</v>
      </c>
      <c r="I254">
        <f t="shared" si="225"/>
        <v>4.7143143996902228E+19</v>
      </c>
      <c r="J254">
        <f t="shared" si="226"/>
        <v>2.1193285600309779E+20</v>
      </c>
      <c r="K254">
        <f t="shared" si="227"/>
        <v>2.59076E+20</v>
      </c>
      <c r="L254">
        <f t="shared" si="228"/>
        <v>6043992820115670</v>
      </c>
      <c r="M254">
        <f t="shared" si="229"/>
        <v>112999.9999999998</v>
      </c>
      <c r="N254">
        <f t="shared" si="230"/>
        <v>112.9999999999998</v>
      </c>
      <c r="O254">
        <f t="shared" si="231"/>
        <v>149700.0000000002</v>
      </c>
      <c r="P254">
        <f t="shared" si="232"/>
        <v>149.70000000000022</v>
      </c>
      <c r="Q254">
        <f t="shared" si="233"/>
        <v>0.14034375000000018</v>
      </c>
      <c r="R254">
        <f t="shared" si="234"/>
        <v>2004.491</v>
      </c>
      <c r="S254">
        <f t="shared" si="235"/>
        <v>2.6632151440191052</v>
      </c>
      <c r="T254">
        <f t="shared" si="236"/>
        <v>460.48463537865575</v>
      </c>
      <c r="V254">
        <f t="shared" si="237"/>
        <v>112568506329668.94</v>
      </c>
      <c r="W254">
        <f t="shared" si="195"/>
        <v>0</v>
      </c>
      <c r="X254">
        <f t="shared" si="238"/>
        <v>5060537550066.0654</v>
      </c>
      <c r="Y254">
        <f t="shared" si="196"/>
        <v>0</v>
      </c>
      <c r="Z254">
        <f t="shared" si="197"/>
        <v>117629043879735</v>
      </c>
      <c r="AA254">
        <f t="shared" si="239"/>
        <v>2387.8022716742398</v>
      </c>
      <c r="AB254">
        <f t="shared" si="240"/>
        <v>23.878022716742404</v>
      </c>
      <c r="AC254">
        <f t="shared" si="198"/>
        <v>454.03296283613685</v>
      </c>
      <c r="AD254">
        <f t="shared" si="199"/>
        <v>99.999999999999972</v>
      </c>
      <c r="AF254" s="9">
        <f t="shared" si="254"/>
        <v>6186052472698.709</v>
      </c>
      <c r="AG254">
        <f t="shared" si="200"/>
        <v>23.877365995687402</v>
      </c>
      <c r="AH254">
        <f t="shared" si="201"/>
        <v>0</v>
      </c>
      <c r="AI254">
        <v>186</v>
      </c>
      <c r="AJ254">
        <f t="shared" si="202"/>
        <v>5.1740327120740712E-2</v>
      </c>
      <c r="AK254">
        <v>0</v>
      </c>
      <c r="AL254" s="15">
        <f t="shared" si="241"/>
        <v>0</v>
      </c>
      <c r="AM254" s="13">
        <f t="shared" si="203"/>
        <v>5062806625627.3662</v>
      </c>
      <c r="AN254" s="15">
        <f>SUM($AL$48:AL254)</f>
        <v>1123245847071.3408</v>
      </c>
      <c r="AO254" s="4">
        <f t="shared" si="242"/>
        <v>6186052472698.707</v>
      </c>
      <c r="AP254">
        <f t="shared" si="243"/>
        <v>23.88872929430708</v>
      </c>
      <c r="AQ254" s="15">
        <f t="shared" si="244"/>
        <v>23.82628208133826</v>
      </c>
      <c r="AR254">
        <f t="shared" si="204"/>
        <v>0.99738591315597092</v>
      </c>
      <c r="AT254">
        <f t="shared" si="255"/>
        <v>433602664808.3479</v>
      </c>
      <c r="AU254" s="4"/>
      <c r="AV254">
        <f t="shared" si="245"/>
        <v>4320229962569.5122</v>
      </c>
      <c r="AW254" s="5">
        <f t="shared" si="205"/>
        <v>16.675531359792156</v>
      </c>
      <c r="AX254">
        <f t="shared" si="206"/>
        <v>1567264246.8041992</v>
      </c>
      <c r="AY254" s="4">
        <f t="shared" si="207"/>
        <v>6.0494381834064106E-3</v>
      </c>
      <c r="AZ254" s="4">
        <f t="shared" si="246"/>
        <v>1.3108644838072988E-5</v>
      </c>
      <c r="BA254" s="5">
        <v>0</v>
      </c>
      <c r="BB254" s="4">
        <f t="shared" si="247"/>
        <v>0</v>
      </c>
      <c r="BC254" s="4">
        <f t="shared" si="208"/>
        <v>1567264246.8041992</v>
      </c>
      <c r="BD254" s="4">
        <f t="shared" si="209"/>
        <v>8525153.6488479059</v>
      </c>
      <c r="BE254" s="4">
        <f t="shared" si="210"/>
        <v>8525153.6488479059</v>
      </c>
      <c r="BF254" s="4">
        <f t="shared" si="211"/>
        <v>0</v>
      </c>
      <c r="BG254" s="4">
        <f>SUM($BB$48:BB254)</f>
        <v>12884463590.918751</v>
      </c>
      <c r="BH254" s="14">
        <f>SUM($BC$48:BC254)</f>
        <v>4307345498978.5933</v>
      </c>
      <c r="BI254" s="4">
        <f t="shared" si="212"/>
        <v>4320229962569.5122</v>
      </c>
      <c r="BJ254" s="4">
        <f t="shared" si="213"/>
        <v>23499945401.270191</v>
      </c>
      <c r="BK254" s="4">
        <f t="shared" si="214"/>
        <v>70085202.300471887</v>
      </c>
      <c r="BL254" s="4">
        <f t="shared" si="215"/>
        <v>23429860198.969719</v>
      </c>
      <c r="BM254" s="27">
        <f t="shared" si="248"/>
        <v>20.324104436716663</v>
      </c>
      <c r="BN254">
        <f t="shared" si="249"/>
        <v>0.27330514044132032</v>
      </c>
      <c r="BO254">
        <f t="shared" si="216"/>
        <v>1.3447339895950292E-2</v>
      </c>
      <c r="BQ254" s="5">
        <f t="shared" si="217"/>
        <v>-182.01930758871998</v>
      </c>
      <c r="BR254" s="5">
        <f t="shared" si="218"/>
        <v>-9867.62824527472</v>
      </c>
      <c r="BS254" s="5">
        <f t="shared" si="250"/>
        <v>-1940.7046830567187</v>
      </c>
      <c r="BU254" s="27">
        <f t="shared" si="219"/>
        <v>0.85078214861600432</v>
      </c>
      <c r="BV254" s="27">
        <f t="shared" si="220"/>
        <v>1.1470742246243459E-2</v>
      </c>
      <c r="BW254" s="27">
        <f t="shared" si="251"/>
        <v>0.85078214861600432</v>
      </c>
      <c r="BX254" s="27">
        <f t="shared" si="252"/>
        <v>1.147074224624346E-2</v>
      </c>
      <c r="BY254" s="27">
        <f t="shared" si="221"/>
        <v>1.3447339895950292E-2</v>
      </c>
      <c r="BZ254" s="27">
        <f t="shared" si="222"/>
        <v>0.99738591315597092</v>
      </c>
    </row>
    <row r="255" spans="6:78">
      <c r="F255">
        <f t="shared" si="253"/>
        <v>51750000</v>
      </c>
      <c r="G255">
        <f t="shared" si="223"/>
        <v>1.0000000000000002</v>
      </c>
      <c r="H255">
        <f t="shared" si="224"/>
        <v>0</v>
      </c>
      <c r="I255">
        <f t="shared" si="225"/>
        <v>4.7143143996902228E+19</v>
      </c>
      <c r="J255">
        <f t="shared" si="226"/>
        <v>2.1193285600309779E+20</v>
      </c>
      <c r="K255">
        <f t="shared" si="227"/>
        <v>2.59076E+20</v>
      </c>
      <c r="L255">
        <f t="shared" si="228"/>
        <v>6043992820115670</v>
      </c>
      <c r="M255">
        <f t="shared" si="229"/>
        <v>112999.9999999998</v>
      </c>
      <c r="N255">
        <f t="shared" si="230"/>
        <v>112.9999999999998</v>
      </c>
      <c r="O255">
        <f t="shared" si="231"/>
        <v>149700.0000000002</v>
      </c>
      <c r="P255">
        <f t="shared" si="232"/>
        <v>149.70000000000022</v>
      </c>
      <c r="Q255">
        <f t="shared" si="233"/>
        <v>0.14034375000000018</v>
      </c>
      <c r="R255">
        <f t="shared" si="234"/>
        <v>2004.491</v>
      </c>
      <c r="S255">
        <f t="shared" si="235"/>
        <v>2.6632151440191052</v>
      </c>
      <c r="T255">
        <f t="shared" si="236"/>
        <v>460.48463537865575</v>
      </c>
      <c r="V255">
        <f t="shared" si="237"/>
        <v>112568506329668.94</v>
      </c>
      <c r="W255">
        <f t="shared" si="195"/>
        <v>0</v>
      </c>
      <c r="X255">
        <f t="shared" si="238"/>
        <v>5060537550066.0654</v>
      </c>
      <c r="Y255">
        <f t="shared" si="196"/>
        <v>0</v>
      </c>
      <c r="Z255">
        <f t="shared" si="197"/>
        <v>117629043879735</v>
      </c>
      <c r="AA255">
        <f t="shared" si="239"/>
        <v>2387.8022716742398</v>
      </c>
      <c r="AB255">
        <f t="shared" si="240"/>
        <v>23.878022716742404</v>
      </c>
      <c r="AC255">
        <f t="shared" si="198"/>
        <v>454.03296283613685</v>
      </c>
      <c r="AD255">
        <f t="shared" si="199"/>
        <v>99.999999999999972</v>
      </c>
      <c r="AF255" s="9">
        <f t="shared" si="254"/>
        <v>6186052472698.709</v>
      </c>
      <c r="AG255">
        <f t="shared" si="200"/>
        <v>23.877365995687402</v>
      </c>
      <c r="AH255">
        <f t="shared" si="201"/>
        <v>0</v>
      </c>
      <c r="AI255">
        <v>187</v>
      </c>
      <c r="AJ255">
        <f t="shared" si="202"/>
        <v>5.1740327120740712E-2</v>
      </c>
      <c r="AK255">
        <v>0</v>
      </c>
      <c r="AL255" s="15">
        <f t="shared" si="241"/>
        <v>0</v>
      </c>
      <c r="AM255" s="13">
        <f t="shared" si="203"/>
        <v>5062806625627.3662</v>
      </c>
      <c r="AN255" s="15">
        <f>SUM($AL$48:AL255)</f>
        <v>1123245847071.3408</v>
      </c>
      <c r="AO255" s="4">
        <f t="shared" si="242"/>
        <v>6186052472698.707</v>
      </c>
      <c r="AP255">
        <f t="shared" si="243"/>
        <v>23.88872929430708</v>
      </c>
      <c r="AQ255" s="15">
        <f t="shared" si="244"/>
        <v>23.82628208133826</v>
      </c>
      <c r="AR255">
        <f t="shared" si="204"/>
        <v>0.99738591315597092</v>
      </c>
      <c r="AT255">
        <f t="shared" si="255"/>
        <v>425241894040.88239</v>
      </c>
      <c r="AU255" s="4"/>
      <c r="AV255">
        <f t="shared" si="245"/>
        <v>4321767006667.4028</v>
      </c>
      <c r="AW255" s="5">
        <f t="shared" si="205"/>
        <v>16.681464152092062</v>
      </c>
      <c r="AX255">
        <f t="shared" si="206"/>
        <v>1537044097.890625</v>
      </c>
      <c r="AY255" s="4">
        <f t="shared" si="207"/>
        <v>5.9327922999066873E-3</v>
      </c>
      <c r="AZ255" s="4">
        <f t="shared" si="246"/>
        <v>1.2855882612513704E-5</v>
      </c>
      <c r="BA255" s="5">
        <v>0</v>
      </c>
      <c r="BB255" s="4">
        <f t="shared" si="247"/>
        <v>0</v>
      </c>
      <c r="BC255" s="4">
        <f t="shared" si="208"/>
        <v>1537044097.890625</v>
      </c>
      <c r="BD255" s="4">
        <f t="shared" si="209"/>
        <v>8360770.7674642354</v>
      </c>
      <c r="BE255" s="4">
        <f t="shared" si="210"/>
        <v>8360770.7674642354</v>
      </c>
      <c r="BF255" s="4">
        <f t="shared" si="211"/>
        <v>0</v>
      </c>
      <c r="BG255" s="4">
        <f>SUM($BB$48:BB255)</f>
        <v>12884463590.918751</v>
      </c>
      <c r="BH255" s="14">
        <f>SUM($BC$48:BC255)</f>
        <v>4308882543076.4839</v>
      </c>
      <c r="BI255" s="4">
        <f t="shared" si="212"/>
        <v>4321767006667.4028</v>
      </c>
      <c r="BJ255" s="4">
        <f t="shared" si="213"/>
        <v>23508306172.037655</v>
      </c>
      <c r="BK255" s="4">
        <f t="shared" si="214"/>
        <v>70085202.300471887</v>
      </c>
      <c r="BL255" s="4">
        <f t="shared" si="215"/>
        <v>23438220969.737183</v>
      </c>
      <c r="BM255" s="27">
        <f t="shared" si="248"/>
        <v>20.331356941716962</v>
      </c>
      <c r="BN255">
        <f t="shared" si="249"/>
        <v>0.27330514044132032</v>
      </c>
      <c r="BO255">
        <f t="shared" si="216"/>
        <v>1.3442543024786421E-2</v>
      </c>
      <c r="BQ255" s="5">
        <f t="shared" si="217"/>
        <v>-178.5158344449822</v>
      </c>
      <c r="BR255" s="5">
        <f t="shared" si="218"/>
        <v>-9867.62824527472</v>
      </c>
      <c r="BS255" s="5">
        <f t="shared" si="250"/>
        <v>-1937.8373606207865</v>
      </c>
      <c r="BU255" s="27">
        <f t="shared" si="219"/>
        <v>0.85108574387680491</v>
      </c>
      <c r="BV255" s="27">
        <f t="shared" si="220"/>
        <v>1.1470742246243459E-2</v>
      </c>
      <c r="BW255" s="27">
        <f t="shared" si="251"/>
        <v>0.85108574387680502</v>
      </c>
      <c r="BX255" s="27">
        <f t="shared" si="252"/>
        <v>1.147074224624346E-2</v>
      </c>
      <c r="BY255" s="27">
        <f t="shared" si="221"/>
        <v>1.3442543024786421E-2</v>
      </c>
      <c r="BZ255" s="27">
        <f t="shared" si="222"/>
        <v>0.99738591315597092</v>
      </c>
    </row>
    <row r="256" spans="6:78">
      <c r="F256">
        <f t="shared" si="253"/>
        <v>52000000</v>
      </c>
      <c r="G256">
        <f t="shared" si="223"/>
        <v>1.0000000000000002</v>
      </c>
      <c r="H256">
        <f t="shared" si="224"/>
        <v>0</v>
      </c>
      <c r="I256">
        <f t="shared" si="225"/>
        <v>4.7143143996902228E+19</v>
      </c>
      <c r="J256">
        <f t="shared" si="226"/>
        <v>2.1193285600309779E+20</v>
      </c>
      <c r="K256">
        <f t="shared" si="227"/>
        <v>2.59076E+20</v>
      </c>
      <c r="L256">
        <f t="shared" si="228"/>
        <v>6043992820115670</v>
      </c>
      <c r="M256">
        <f t="shared" si="229"/>
        <v>112999.9999999998</v>
      </c>
      <c r="N256">
        <f t="shared" si="230"/>
        <v>112.9999999999998</v>
      </c>
      <c r="O256">
        <f t="shared" si="231"/>
        <v>149700.0000000002</v>
      </c>
      <c r="P256">
        <f t="shared" si="232"/>
        <v>149.70000000000022</v>
      </c>
      <c r="Q256">
        <f t="shared" si="233"/>
        <v>0.14034375000000018</v>
      </c>
      <c r="R256">
        <f t="shared" si="234"/>
        <v>2004.491</v>
      </c>
      <c r="S256">
        <f t="shared" si="235"/>
        <v>2.6632151440191052</v>
      </c>
      <c r="T256">
        <f t="shared" si="236"/>
        <v>460.48463537865575</v>
      </c>
      <c r="V256">
        <f t="shared" si="237"/>
        <v>112568506329668.94</v>
      </c>
      <c r="W256">
        <f t="shared" si="195"/>
        <v>0</v>
      </c>
      <c r="X256">
        <f t="shared" si="238"/>
        <v>5060537550066.0654</v>
      </c>
      <c r="Y256">
        <f t="shared" si="196"/>
        <v>0</v>
      </c>
      <c r="Z256">
        <f t="shared" si="197"/>
        <v>117629043879735</v>
      </c>
      <c r="AA256">
        <f t="shared" si="239"/>
        <v>2387.8022716742398</v>
      </c>
      <c r="AB256">
        <f t="shared" si="240"/>
        <v>23.878022716742404</v>
      </c>
      <c r="AC256">
        <f t="shared" si="198"/>
        <v>454.03296283613685</v>
      </c>
      <c r="AD256">
        <f t="shared" si="199"/>
        <v>99.999999999999972</v>
      </c>
      <c r="AF256" s="9">
        <f t="shared" si="254"/>
        <v>6186052472698.709</v>
      </c>
      <c r="AG256">
        <f t="shared" si="200"/>
        <v>23.877365995687402</v>
      </c>
      <c r="AH256">
        <f t="shared" si="201"/>
        <v>0</v>
      </c>
      <c r="AI256">
        <v>188</v>
      </c>
      <c r="AJ256">
        <f t="shared" si="202"/>
        <v>5.1740327120740712E-2</v>
      </c>
      <c r="AK256">
        <v>0</v>
      </c>
      <c r="AL256" s="15">
        <f t="shared" si="241"/>
        <v>0</v>
      </c>
      <c r="AM256" s="13">
        <f t="shared" si="203"/>
        <v>5062806625627.3662</v>
      </c>
      <c r="AN256" s="15">
        <f>SUM($AL$48:AL256)</f>
        <v>1123245847071.3408</v>
      </c>
      <c r="AO256" s="4">
        <f t="shared" si="242"/>
        <v>6186052472698.707</v>
      </c>
      <c r="AP256">
        <f t="shared" si="243"/>
        <v>23.88872929430708</v>
      </c>
      <c r="AQ256" s="15">
        <f t="shared" si="244"/>
        <v>23.82628208133826</v>
      </c>
      <c r="AR256">
        <f t="shared" si="204"/>
        <v>0.99738591315597092</v>
      </c>
      <c r="AT256">
        <f t="shared" si="255"/>
        <v>417042336507.3277</v>
      </c>
      <c r="AU256" s="4"/>
      <c r="AV256">
        <f t="shared" si="245"/>
        <v>4323274413324.3716</v>
      </c>
      <c r="AW256" s="5">
        <f t="shared" si="205"/>
        <v>16.687282547686284</v>
      </c>
      <c r="AX256">
        <f t="shared" si="206"/>
        <v>1507406656.96875</v>
      </c>
      <c r="AY256" s="4">
        <f t="shared" si="207"/>
        <v>5.8183955942223524E-3</v>
      </c>
      <c r="AZ256" s="4">
        <f t="shared" si="246"/>
        <v>1.2607994173951779E-5</v>
      </c>
      <c r="BA256" s="5">
        <v>0</v>
      </c>
      <c r="BB256" s="4">
        <f t="shared" si="247"/>
        <v>0</v>
      </c>
      <c r="BC256" s="4">
        <f t="shared" si="208"/>
        <v>1507406656.96875</v>
      </c>
      <c r="BD256" s="4">
        <f t="shared" si="209"/>
        <v>8199557.5335549936</v>
      </c>
      <c r="BE256" s="4">
        <f t="shared" si="210"/>
        <v>8199557.5335549936</v>
      </c>
      <c r="BF256" s="4">
        <f t="shared" si="211"/>
        <v>0</v>
      </c>
      <c r="BG256" s="4">
        <f>SUM($BB$48:BB256)</f>
        <v>12884463590.918751</v>
      </c>
      <c r="BH256" s="14">
        <f>SUM($BC$48:BC256)</f>
        <v>4310389949733.4526</v>
      </c>
      <c r="BI256" s="4">
        <f t="shared" si="212"/>
        <v>4323274413324.3716</v>
      </c>
      <c r="BJ256" s="4">
        <f t="shared" si="213"/>
        <v>23516505729.571213</v>
      </c>
      <c r="BK256" s="4">
        <f t="shared" si="214"/>
        <v>70085202.300471887</v>
      </c>
      <c r="BL256" s="4">
        <f t="shared" si="215"/>
        <v>23446420527.270737</v>
      </c>
      <c r="BM256" s="27">
        <f t="shared" si="248"/>
        <v>20.338469603176812</v>
      </c>
      <c r="BN256">
        <f t="shared" si="249"/>
        <v>0.27330514044132032</v>
      </c>
      <c r="BO256">
        <f t="shared" si="216"/>
        <v>1.343784197010727E-2</v>
      </c>
      <c r="BQ256" s="5">
        <f t="shared" si="217"/>
        <v>-175.07991562740744</v>
      </c>
      <c r="BR256" s="5">
        <f t="shared" si="218"/>
        <v>-9867.62824527472</v>
      </c>
      <c r="BS256" s="5">
        <f t="shared" si="250"/>
        <v>-1935.0253261882467</v>
      </c>
      <c r="BU256" s="27">
        <f t="shared" si="219"/>
        <v>0.85138348518285023</v>
      </c>
      <c r="BV256" s="27">
        <f t="shared" si="220"/>
        <v>1.1470742246243459E-2</v>
      </c>
      <c r="BW256" s="27">
        <f t="shared" si="251"/>
        <v>0.85138348518285023</v>
      </c>
      <c r="BX256" s="27">
        <f t="shared" si="252"/>
        <v>1.147074224624346E-2</v>
      </c>
      <c r="BY256" s="27">
        <f t="shared" si="221"/>
        <v>1.343784197010727E-2</v>
      </c>
      <c r="BZ256" s="27">
        <f t="shared" si="222"/>
        <v>0.99738591315597092</v>
      </c>
    </row>
    <row r="257" spans="6:78">
      <c r="F257">
        <f t="shared" si="253"/>
        <v>52250000</v>
      </c>
      <c r="G257">
        <f t="shared" si="223"/>
        <v>1.0000000000000002</v>
      </c>
      <c r="H257">
        <f t="shared" si="224"/>
        <v>0</v>
      </c>
      <c r="I257">
        <f t="shared" si="225"/>
        <v>4.7143143996902228E+19</v>
      </c>
      <c r="J257">
        <f t="shared" si="226"/>
        <v>2.1193285600309779E+20</v>
      </c>
      <c r="K257">
        <f t="shared" si="227"/>
        <v>2.59076E+20</v>
      </c>
      <c r="L257">
        <f t="shared" si="228"/>
        <v>6043992820115670</v>
      </c>
      <c r="M257">
        <f t="shared" si="229"/>
        <v>112999.9999999998</v>
      </c>
      <c r="N257">
        <f t="shared" si="230"/>
        <v>112.9999999999998</v>
      </c>
      <c r="O257">
        <f t="shared" si="231"/>
        <v>149700.0000000002</v>
      </c>
      <c r="P257">
        <f t="shared" si="232"/>
        <v>149.70000000000022</v>
      </c>
      <c r="Q257">
        <f t="shared" si="233"/>
        <v>0.14034375000000018</v>
      </c>
      <c r="R257">
        <f t="shared" si="234"/>
        <v>2004.491</v>
      </c>
      <c r="S257">
        <f t="shared" si="235"/>
        <v>2.6632151440191052</v>
      </c>
      <c r="T257">
        <f t="shared" si="236"/>
        <v>460.48463537865575</v>
      </c>
      <c r="V257">
        <f t="shared" si="237"/>
        <v>112568506329668.94</v>
      </c>
      <c r="W257">
        <f t="shared" si="195"/>
        <v>0</v>
      </c>
      <c r="X257">
        <f t="shared" si="238"/>
        <v>5060537550066.0654</v>
      </c>
      <c r="Y257">
        <f t="shared" si="196"/>
        <v>0</v>
      </c>
      <c r="Z257">
        <f t="shared" si="197"/>
        <v>117629043879735</v>
      </c>
      <c r="AA257">
        <f t="shared" si="239"/>
        <v>2387.8022716742398</v>
      </c>
      <c r="AB257">
        <f t="shared" si="240"/>
        <v>23.878022716742404</v>
      </c>
      <c r="AC257">
        <f t="shared" si="198"/>
        <v>454.03296283613685</v>
      </c>
      <c r="AD257">
        <f t="shared" si="199"/>
        <v>99.999999999999972</v>
      </c>
      <c r="AF257" s="9">
        <f t="shared" si="254"/>
        <v>6186052472698.709</v>
      </c>
      <c r="AG257">
        <f t="shared" si="200"/>
        <v>23.877365995687402</v>
      </c>
      <c r="AH257">
        <f t="shared" si="201"/>
        <v>0</v>
      </c>
      <c r="AI257">
        <v>189</v>
      </c>
      <c r="AJ257">
        <f t="shared" si="202"/>
        <v>5.1740327120740712E-2</v>
      </c>
      <c r="AK257">
        <v>0</v>
      </c>
      <c r="AL257" s="15">
        <f t="shared" si="241"/>
        <v>0</v>
      </c>
      <c r="AM257" s="13">
        <f t="shared" si="203"/>
        <v>5062806625627.3662</v>
      </c>
      <c r="AN257" s="15">
        <f>SUM($AL$48:AL257)</f>
        <v>1123245847071.3408</v>
      </c>
      <c r="AO257" s="4">
        <f t="shared" si="242"/>
        <v>6186052472698.707</v>
      </c>
      <c r="AP257">
        <f t="shared" si="243"/>
        <v>23.88872929430708</v>
      </c>
      <c r="AQ257" s="15">
        <f t="shared" si="244"/>
        <v>23.82628208133826</v>
      </c>
      <c r="AR257">
        <f t="shared" si="204"/>
        <v>0.99738591315597092</v>
      </c>
      <c r="AT257">
        <f t="shared" si="255"/>
        <v>409000883677.67975</v>
      </c>
      <c r="AU257" s="4"/>
      <c r="AV257">
        <f t="shared" si="245"/>
        <v>4324752754012.5742</v>
      </c>
      <c r="AW257" s="5">
        <f t="shared" si="205"/>
        <v>16.692988752383759</v>
      </c>
      <c r="AX257">
        <f t="shared" si="206"/>
        <v>1478340688.2026367</v>
      </c>
      <c r="AY257" s="4">
        <f t="shared" si="207"/>
        <v>5.7062046974734699E-3</v>
      </c>
      <c r="AZ257" s="4">
        <f t="shared" si="246"/>
        <v>1.2364885545520783E-5</v>
      </c>
      <c r="BA257" s="5">
        <v>0</v>
      </c>
      <c r="BB257" s="4">
        <f t="shared" si="247"/>
        <v>0</v>
      </c>
      <c r="BC257" s="4">
        <f t="shared" si="208"/>
        <v>1478340688.2026367</v>
      </c>
      <c r="BD257" s="4">
        <f t="shared" si="209"/>
        <v>8041452.8296488067</v>
      </c>
      <c r="BE257" s="4">
        <f t="shared" si="210"/>
        <v>8041452.8296488067</v>
      </c>
      <c r="BF257" s="4">
        <f t="shared" si="211"/>
        <v>0</v>
      </c>
      <c r="BG257" s="4">
        <f>SUM($BB$48:BB257)</f>
        <v>12884463590.918751</v>
      </c>
      <c r="BH257" s="14">
        <f>SUM($BC$48:BC257)</f>
        <v>4311868290421.6553</v>
      </c>
      <c r="BI257" s="4">
        <f t="shared" si="212"/>
        <v>4324752754012.5742</v>
      </c>
      <c r="BJ257" s="4">
        <f t="shared" si="213"/>
        <v>23524547182.40086</v>
      </c>
      <c r="BK257" s="4">
        <f t="shared" si="214"/>
        <v>70085202.300471887</v>
      </c>
      <c r="BL257" s="4">
        <f t="shared" si="215"/>
        <v>23454461980.100388</v>
      </c>
      <c r="BM257" s="27">
        <f t="shared" si="248"/>
        <v>20.345445117573604</v>
      </c>
      <c r="BN257">
        <f t="shared" si="249"/>
        <v>0.27330514044132032</v>
      </c>
      <c r="BO257">
        <f t="shared" si="216"/>
        <v>1.343323475411457E-2</v>
      </c>
      <c r="BQ257" s="5">
        <f t="shared" si="217"/>
        <v>-171.71024854659822</v>
      </c>
      <c r="BR257" s="5">
        <f t="shared" si="218"/>
        <v>-9867.62824527472</v>
      </c>
      <c r="BS257" s="5">
        <f t="shared" si="250"/>
        <v>-1932.2675136901835</v>
      </c>
      <c r="BU257" s="27">
        <f t="shared" si="219"/>
        <v>0.85167548541069216</v>
      </c>
      <c r="BV257" s="27">
        <f t="shared" si="220"/>
        <v>1.1470742246243459E-2</v>
      </c>
      <c r="BW257" s="27">
        <f t="shared" si="251"/>
        <v>0.85167548541069216</v>
      </c>
      <c r="BX257" s="27">
        <f t="shared" si="252"/>
        <v>1.147074224624346E-2</v>
      </c>
      <c r="BY257" s="27">
        <f t="shared" si="221"/>
        <v>1.343323475411457E-2</v>
      </c>
      <c r="BZ257" s="27">
        <f t="shared" si="222"/>
        <v>0.99738591315597092</v>
      </c>
    </row>
    <row r="258" spans="6:78">
      <c r="F258">
        <f t="shared" si="253"/>
        <v>52500000</v>
      </c>
      <c r="G258">
        <f t="shared" si="223"/>
        <v>1.0000000000000002</v>
      </c>
      <c r="H258">
        <f t="shared" si="224"/>
        <v>0</v>
      </c>
      <c r="I258">
        <f t="shared" si="225"/>
        <v>4.7143143996902228E+19</v>
      </c>
      <c r="J258">
        <f t="shared" si="226"/>
        <v>2.1193285600309779E+20</v>
      </c>
      <c r="K258">
        <f t="shared" si="227"/>
        <v>2.59076E+20</v>
      </c>
      <c r="L258">
        <f t="shared" si="228"/>
        <v>6043992820115670</v>
      </c>
      <c r="M258">
        <f t="shared" si="229"/>
        <v>112999.9999999998</v>
      </c>
      <c r="N258">
        <f t="shared" si="230"/>
        <v>112.9999999999998</v>
      </c>
      <c r="O258">
        <f t="shared" si="231"/>
        <v>149700.0000000002</v>
      </c>
      <c r="P258">
        <f t="shared" si="232"/>
        <v>149.70000000000022</v>
      </c>
      <c r="Q258">
        <f t="shared" si="233"/>
        <v>0.14034375000000018</v>
      </c>
      <c r="R258">
        <f t="shared" si="234"/>
        <v>2004.491</v>
      </c>
      <c r="S258">
        <f t="shared" si="235"/>
        <v>2.6632151440191052</v>
      </c>
      <c r="T258">
        <f t="shared" si="236"/>
        <v>460.48463537865575</v>
      </c>
      <c r="V258">
        <f t="shared" si="237"/>
        <v>112568506329668.94</v>
      </c>
      <c r="W258">
        <f t="shared" si="195"/>
        <v>0</v>
      </c>
      <c r="X258">
        <f t="shared" si="238"/>
        <v>5060537550066.0654</v>
      </c>
      <c r="Y258">
        <f t="shared" si="196"/>
        <v>0</v>
      </c>
      <c r="Z258">
        <f t="shared" si="197"/>
        <v>117629043879735</v>
      </c>
      <c r="AA258">
        <f t="shared" si="239"/>
        <v>2387.8022716742398</v>
      </c>
      <c r="AB258">
        <f t="shared" si="240"/>
        <v>23.878022716742404</v>
      </c>
      <c r="AC258">
        <f t="shared" si="198"/>
        <v>454.03296283613685</v>
      </c>
      <c r="AD258">
        <f t="shared" si="199"/>
        <v>99.999999999999972</v>
      </c>
      <c r="AF258" s="9">
        <f t="shared" si="254"/>
        <v>6186052472698.709</v>
      </c>
      <c r="AG258">
        <f t="shared" si="200"/>
        <v>23.877365995687402</v>
      </c>
      <c r="AH258">
        <f t="shared" si="201"/>
        <v>0</v>
      </c>
      <c r="AI258">
        <v>190</v>
      </c>
      <c r="AJ258">
        <f t="shared" si="202"/>
        <v>5.1740327120740712E-2</v>
      </c>
      <c r="AK258">
        <v>0</v>
      </c>
      <c r="AL258" s="15">
        <f t="shared" si="241"/>
        <v>0</v>
      </c>
      <c r="AM258" s="13">
        <f t="shared" si="203"/>
        <v>5062806625627.3662</v>
      </c>
      <c r="AN258" s="15">
        <f>SUM($AL$48:AL258)</f>
        <v>1123245847071.3408</v>
      </c>
      <c r="AO258" s="4">
        <f t="shared" si="242"/>
        <v>6186052472698.707</v>
      </c>
      <c r="AP258">
        <f t="shared" si="243"/>
        <v>23.88872929430708</v>
      </c>
      <c r="AQ258" s="15">
        <f t="shared" si="244"/>
        <v>23.82628208133826</v>
      </c>
      <c r="AR258">
        <f t="shared" si="204"/>
        <v>0.99738591315597092</v>
      </c>
      <c r="AT258">
        <f t="shared" si="255"/>
        <v>401114486960.92676</v>
      </c>
      <c r="AU258" s="4"/>
      <c r="AV258">
        <f t="shared" si="245"/>
        <v>4326202589184.9819</v>
      </c>
      <c r="AW258" s="5">
        <f t="shared" si="205"/>
        <v>16.698584929460782</v>
      </c>
      <c r="AX258">
        <f t="shared" si="206"/>
        <v>1449835172.4077148</v>
      </c>
      <c r="AY258" s="4">
        <f t="shared" si="207"/>
        <v>5.5961770770264893E-3</v>
      </c>
      <c r="AZ258" s="4">
        <f t="shared" si="246"/>
        <v>1.2126464562432796E-5</v>
      </c>
      <c r="BA258" s="5">
        <v>0</v>
      </c>
      <c r="BB258" s="4">
        <f t="shared" si="247"/>
        <v>0</v>
      </c>
      <c r="BC258" s="4">
        <f t="shared" si="208"/>
        <v>1449835172.4077148</v>
      </c>
      <c r="BD258" s="4">
        <f t="shared" si="209"/>
        <v>7886396.7167521473</v>
      </c>
      <c r="BE258" s="4">
        <f t="shared" si="210"/>
        <v>7886396.7167521473</v>
      </c>
      <c r="BF258" s="4">
        <f t="shared" si="211"/>
        <v>0</v>
      </c>
      <c r="BG258" s="4">
        <f>SUM($BB$48:BB258)</f>
        <v>12884463590.918751</v>
      </c>
      <c r="BH258" s="14">
        <f>SUM($BC$48:BC258)</f>
        <v>4313318125594.063</v>
      </c>
      <c r="BI258" s="4">
        <f t="shared" si="212"/>
        <v>4326202589184.9819</v>
      </c>
      <c r="BJ258" s="4">
        <f t="shared" si="213"/>
        <v>23532433579.117611</v>
      </c>
      <c r="BK258" s="4">
        <f t="shared" si="214"/>
        <v>70085202.300471887</v>
      </c>
      <c r="BL258" s="4">
        <f t="shared" si="215"/>
        <v>23462348376.817139</v>
      </c>
      <c r="BM258" s="27">
        <f t="shared" si="248"/>
        <v>20.352286129390979</v>
      </c>
      <c r="BN258">
        <f t="shared" si="249"/>
        <v>0.27330514044132032</v>
      </c>
      <c r="BO258">
        <f t="shared" si="216"/>
        <v>1.342871944231548E-2</v>
      </c>
      <c r="BQ258" s="5">
        <f t="shared" si="217"/>
        <v>-168.40555572981586</v>
      </c>
      <c r="BR258" s="5">
        <f t="shared" si="218"/>
        <v>-9867.62824527472</v>
      </c>
      <c r="BS258" s="5">
        <f t="shared" si="250"/>
        <v>-1929.5628776137341</v>
      </c>
      <c r="BU258" s="27">
        <f t="shared" si="219"/>
        <v>0.85196185526038548</v>
      </c>
      <c r="BV258" s="27">
        <f t="shared" si="220"/>
        <v>1.1470742246243459E-2</v>
      </c>
      <c r="BW258" s="27">
        <f t="shared" si="251"/>
        <v>0.85196185526038548</v>
      </c>
      <c r="BX258" s="27">
        <f t="shared" si="252"/>
        <v>1.147074224624346E-2</v>
      </c>
      <c r="BY258" s="27">
        <f t="shared" si="221"/>
        <v>1.342871944231548E-2</v>
      </c>
      <c r="BZ258" s="27">
        <f t="shared" si="222"/>
        <v>0.99738591315597092</v>
      </c>
    </row>
    <row r="259" spans="6:78">
      <c r="F259">
        <f t="shared" si="253"/>
        <v>52750000</v>
      </c>
      <c r="G259">
        <f t="shared" si="223"/>
        <v>1.0000000000000002</v>
      </c>
      <c r="H259">
        <f t="shared" si="224"/>
        <v>0</v>
      </c>
      <c r="I259">
        <f t="shared" si="225"/>
        <v>4.7143143996902228E+19</v>
      </c>
      <c r="J259">
        <f t="shared" si="226"/>
        <v>2.1193285600309779E+20</v>
      </c>
      <c r="K259">
        <f t="shared" si="227"/>
        <v>2.59076E+20</v>
      </c>
      <c r="L259">
        <f t="shared" si="228"/>
        <v>6043992820115670</v>
      </c>
      <c r="M259">
        <f t="shared" si="229"/>
        <v>112999.9999999998</v>
      </c>
      <c r="N259">
        <f t="shared" si="230"/>
        <v>112.9999999999998</v>
      </c>
      <c r="O259">
        <f t="shared" si="231"/>
        <v>149700.0000000002</v>
      </c>
      <c r="P259">
        <f t="shared" si="232"/>
        <v>149.70000000000022</v>
      </c>
      <c r="Q259">
        <f t="shared" si="233"/>
        <v>0.14034375000000018</v>
      </c>
      <c r="R259">
        <f t="shared" si="234"/>
        <v>2004.491</v>
      </c>
      <c r="S259">
        <f t="shared" si="235"/>
        <v>2.6632151440191052</v>
      </c>
      <c r="T259">
        <f t="shared" si="236"/>
        <v>460.48463537865575</v>
      </c>
      <c r="V259">
        <f t="shared" si="237"/>
        <v>112568506329668.94</v>
      </c>
      <c r="W259">
        <f t="shared" si="195"/>
        <v>0</v>
      </c>
      <c r="X259">
        <f t="shared" si="238"/>
        <v>5060537550066.0654</v>
      </c>
      <c r="Y259">
        <f t="shared" si="196"/>
        <v>0</v>
      </c>
      <c r="Z259">
        <f t="shared" si="197"/>
        <v>117629043879735</v>
      </c>
      <c r="AA259">
        <f t="shared" si="239"/>
        <v>2387.8022716742398</v>
      </c>
      <c r="AB259">
        <f t="shared" si="240"/>
        <v>23.878022716742404</v>
      </c>
      <c r="AC259">
        <f t="shared" si="198"/>
        <v>454.03296283613685</v>
      </c>
      <c r="AD259">
        <f t="shared" si="199"/>
        <v>99.999999999999972</v>
      </c>
      <c r="AF259" s="9">
        <f t="shared" si="254"/>
        <v>6186052472698.709</v>
      </c>
      <c r="AG259">
        <f t="shared" si="200"/>
        <v>23.877365995687402</v>
      </c>
      <c r="AH259">
        <f t="shared" si="201"/>
        <v>0</v>
      </c>
      <c r="AI259">
        <v>191</v>
      </c>
      <c r="AJ259">
        <f t="shared" si="202"/>
        <v>5.1740327120740712E-2</v>
      </c>
      <c r="AK259">
        <v>0</v>
      </c>
      <c r="AL259" s="15">
        <f t="shared" si="241"/>
        <v>0</v>
      </c>
      <c r="AM259" s="13">
        <f t="shared" si="203"/>
        <v>5062806625627.3662</v>
      </c>
      <c r="AN259" s="15">
        <f>SUM($AL$48:AL259)</f>
        <v>1123245847071.3408</v>
      </c>
      <c r="AO259" s="4">
        <f t="shared" si="242"/>
        <v>6186052472698.707</v>
      </c>
      <c r="AP259">
        <f t="shared" si="243"/>
        <v>23.88872929430708</v>
      </c>
      <c r="AQ259" s="15">
        <f t="shared" si="244"/>
        <v>23.82628208133826</v>
      </c>
      <c r="AR259">
        <f t="shared" si="204"/>
        <v>0.99738591315597092</v>
      </c>
      <c r="AT259">
        <f t="shared" si="255"/>
        <v>393380156549.2995</v>
      </c>
      <c r="AU259" s="4"/>
      <c r="AV259">
        <f t="shared" si="245"/>
        <v>4327624468487.8555</v>
      </c>
      <c r="AW259" s="5">
        <f t="shared" si="205"/>
        <v>16.704073200481155</v>
      </c>
      <c r="AX259">
        <f t="shared" si="206"/>
        <v>1421879302.8735352</v>
      </c>
      <c r="AY259" s="4">
        <f t="shared" si="207"/>
        <v>5.4882710203706057E-3</v>
      </c>
      <c r="AZ259" s="4">
        <f t="shared" si="246"/>
        <v>1.1892640837039761E-5</v>
      </c>
      <c r="BA259" s="5">
        <v>0</v>
      </c>
      <c r="BB259" s="4">
        <f t="shared" si="247"/>
        <v>0</v>
      </c>
      <c r="BC259" s="4">
        <f t="shared" si="208"/>
        <v>1421879302.8735352</v>
      </c>
      <c r="BD259" s="4">
        <f t="shared" si="209"/>
        <v>7734330.4116271492</v>
      </c>
      <c r="BE259" s="4">
        <f t="shared" si="210"/>
        <v>7734330.4116271492</v>
      </c>
      <c r="BF259" s="4">
        <f t="shared" si="211"/>
        <v>0</v>
      </c>
      <c r="BG259" s="4">
        <f>SUM($BB$48:BB259)</f>
        <v>12884463590.918751</v>
      </c>
      <c r="BH259" s="14">
        <f>SUM($BC$48:BC259)</f>
        <v>4314740004896.9365</v>
      </c>
      <c r="BI259" s="4">
        <f t="shared" si="212"/>
        <v>4327624468487.8555</v>
      </c>
      <c r="BJ259" s="4">
        <f t="shared" si="213"/>
        <v>23540167909.52924</v>
      </c>
      <c r="BK259" s="4">
        <f t="shared" si="214"/>
        <v>70085202.300471887</v>
      </c>
      <c r="BL259" s="4">
        <f t="shared" si="215"/>
        <v>23470082707.228767</v>
      </c>
      <c r="BM259" s="27">
        <f t="shared" si="248"/>
        <v>20.358995232121387</v>
      </c>
      <c r="BN259">
        <f t="shared" si="249"/>
        <v>0.27330514044132032</v>
      </c>
      <c r="BO259">
        <f t="shared" si="216"/>
        <v>1.3424294142478768E-2</v>
      </c>
      <c r="BQ259" s="5">
        <f t="shared" si="217"/>
        <v>-165.16458433667779</v>
      </c>
      <c r="BR259" s="5">
        <f t="shared" si="218"/>
        <v>-9867.62824527472</v>
      </c>
      <c r="BS259" s="5">
        <f t="shared" si="250"/>
        <v>-1926.9103926057162</v>
      </c>
      <c r="BU259" s="27">
        <f t="shared" si="219"/>
        <v>0.85224270329745566</v>
      </c>
      <c r="BV259" s="27">
        <f t="shared" si="220"/>
        <v>1.1470742246243459E-2</v>
      </c>
      <c r="BW259" s="27">
        <f t="shared" si="251"/>
        <v>0.85224270329745577</v>
      </c>
      <c r="BX259" s="27">
        <f t="shared" si="252"/>
        <v>1.147074224624346E-2</v>
      </c>
      <c r="BY259" s="27">
        <f t="shared" si="221"/>
        <v>1.3424294142478768E-2</v>
      </c>
      <c r="BZ259" s="27">
        <f t="shared" si="222"/>
        <v>0.99738591315597092</v>
      </c>
    </row>
    <row r="260" spans="6:78">
      <c r="F260">
        <f t="shared" si="253"/>
        <v>53000000</v>
      </c>
      <c r="G260">
        <f t="shared" si="223"/>
        <v>1.0000000000000002</v>
      </c>
      <c r="H260">
        <f t="shared" si="224"/>
        <v>0</v>
      </c>
      <c r="I260">
        <f t="shared" si="225"/>
        <v>4.7143143996902228E+19</v>
      </c>
      <c r="J260">
        <f t="shared" si="226"/>
        <v>2.1193285600309779E+20</v>
      </c>
      <c r="K260">
        <f t="shared" si="227"/>
        <v>2.59076E+20</v>
      </c>
      <c r="L260">
        <f t="shared" si="228"/>
        <v>6043992820115670</v>
      </c>
      <c r="M260">
        <f t="shared" si="229"/>
        <v>112999.9999999998</v>
      </c>
      <c r="N260">
        <f t="shared" si="230"/>
        <v>112.9999999999998</v>
      </c>
      <c r="O260">
        <f t="shared" si="231"/>
        <v>149700.0000000002</v>
      </c>
      <c r="P260">
        <f t="shared" si="232"/>
        <v>149.70000000000022</v>
      </c>
      <c r="Q260">
        <f t="shared" si="233"/>
        <v>0.14034375000000018</v>
      </c>
      <c r="R260">
        <f t="shared" si="234"/>
        <v>2004.491</v>
      </c>
      <c r="S260">
        <f t="shared" si="235"/>
        <v>2.6632151440191052</v>
      </c>
      <c r="T260">
        <f t="shared" si="236"/>
        <v>460.48463537865575</v>
      </c>
      <c r="V260">
        <f t="shared" si="237"/>
        <v>112568506329668.94</v>
      </c>
      <c r="W260">
        <f t="shared" si="195"/>
        <v>0</v>
      </c>
      <c r="X260">
        <f t="shared" si="238"/>
        <v>5060537550066.0654</v>
      </c>
      <c r="Y260">
        <f t="shared" si="196"/>
        <v>0</v>
      </c>
      <c r="Z260">
        <f t="shared" si="197"/>
        <v>117629043879735</v>
      </c>
      <c r="AA260">
        <f t="shared" si="239"/>
        <v>2387.8022716742398</v>
      </c>
      <c r="AB260">
        <f t="shared" si="240"/>
        <v>23.878022716742404</v>
      </c>
      <c r="AC260">
        <f t="shared" si="198"/>
        <v>454.03296283613685</v>
      </c>
      <c r="AD260">
        <f t="shared" si="199"/>
        <v>99.999999999999972</v>
      </c>
      <c r="AF260" s="9">
        <f t="shared" si="254"/>
        <v>6186052472698.709</v>
      </c>
      <c r="AG260">
        <f t="shared" si="200"/>
        <v>23.877365995687402</v>
      </c>
      <c r="AH260">
        <f t="shared" si="201"/>
        <v>0</v>
      </c>
      <c r="AI260">
        <v>192</v>
      </c>
      <c r="AJ260">
        <f t="shared" si="202"/>
        <v>5.1740327120740712E-2</v>
      </c>
      <c r="AK260">
        <v>0</v>
      </c>
      <c r="AL260" s="15">
        <f t="shared" si="241"/>
        <v>0</v>
      </c>
      <c r="AM260" s="13">
        <f t="shared" si="203"/>
        <v>5062806625627.3662</v>
      </c>
      <c r="AN260" s="15">
        <f>SUM($AL$48:AL260)</f>
        <v>1123245847071.3408</v>
      </c>
      <c r="AO260" s="4">
        <f t="shared" si="242"/>
        <v>6186052472698.707</v>
      </c>
      <c r="AP260">
        <f t="shared" si="243"/>
        <v>23.88872929430708</v>
      </c>
      <c r="AQ260" s="15">
        <f t="shared" si="244"/>
        <v>23.82628208133826</v>
      </c>
      <c r="AR260">
        <f t="shared" si="204"/>
        <v>0.99738591315597092</v>
      </c>
      <c r="AT260">
        <f t="shared" si="255"/>
        <v>385794960284.80676</v>
      </c>
      <c r="AU260" s="4"/>
      <c r="AV260">
        <f t="shared" si="245"/>
        <v>4329018930969.1196</v>
      </c>
      <c r="AW260" s="5">
        <f t="shared" si="205"/>
        <v>16.709455646100448</v>
      </c>
      <c r="AX260">
        <f t="shared" si="206"/>
        <v>1394462481.2641602</v>
      </c>
      <c r="AY260" s="4">
        <f t="shared" si="207"/>
        <v>5.382445619293799E-3</v>
      </c>
      <c r="AZ260" s="4">
        <f t="shared" si="246"/>
        <v>1.166332572454425E-5</v>
      </c>
      <c r="BA260" s="5">
        <v>0</v>
      </c>
      <c r="BB260" s="4">
        <f t="shared" si="247"/>
        <v>0</v>
      </c>
      <c r="BC260" s="4">
        <f t="shared" si="208"/>
        <v>1394462481.2641602</v>
      </c>
      <c r="BD260" s="4">
        <f t="shared" si="209"/>
        <v>7585196.2644917322</v>
      </c>
      <c r="BE260" s="4">
        <f t="shared" si="210"/>
        <v>7585196.2644917322</v>
      </c>
      <c r="BF260" s="4">
        <f t="shared" si="211"/>
        <v>0</v>
      </c>
      <c r="BG260" s="4">
        <f>SUM($BB$48:BB260)</f>
        <v>12884463590.918751</v>
      </c>
      <c r="BH260" s="14">
        <f>SUM($BC$48:BC260)</f>
        <v>4316134467378.2007</v>
      </c>
      <c r="BI260" s="4">
        <f t="shared" si="212"/>
        <v>4329018930969.1196</v>
      </c>
      <c r="BJ260" s="4">
        <f t="shared" si="213"/>
        <v>23547753105.793732</v>
      </c>
      <c r="BK260" s="4">
        <f t="shared" si="214"/>
        <v>70085202.300471887</v>
      </c>
      <c r="BL260" s="4">
        <f t="shared" si="215"/>
        <v>23477667903.493259</v>
      </c>
      <c r="BM260" s="27">
        <f t="shared" si="248"/>
        <v>20.36557496924928</v>
      </c>
      <c r="BN260">
        <f t="shared" si="249"/>
        <v>0.27330514044132032</v>
      </c>
      <c r="BO260">
        <f t="shared" si="216"/>
        <v>1.3419957003619767E-2</v>
      </c>
      <c r="BQ260" s="5">
        <f t="shared" si="217"/>
        <v>-161.98610568420091</v>
      </c>
      <c r="BR260" s="5">
        <f t="shared" si="218"/>
        <v>-9867.62824527472</v>
      </c>
      <c r="BS260" s="5">
        <f t="shared" si="250"/>
        <v>-1924.3090530839136</v>
      </c>
      <c r="BU260" s="27">
        <f t="shared" si="219"/>
        <v>0.85251813599405635</v>
      </c>
      <c r="BV260" s="27">
        <f t="shared" si="220"/>
        <v>1.1470742246243459E-2</v>
      </c>
      <c r="BW260" s="27">
        <f t="shared" si="251"/>
        <v>0.85251813599405635</v>
      </c>
      <c r="BX260" s="27">
        <f t="shared" si="252"/>
        <v>1.147074224624346E-2</v>
      </c>
      <c r="BY260" s="27">
        <f t="shared" si="221"/>
        <v>1.3419957003619767E-2</v>
      </c>
      <c r="BZ260" s="27">
        <f t="shared" si="222"/>
        <v>0.99738591315597092</v>
      </c>
    </row>
    <row r="261" spans="6:78">
      <c r="F261">
        <f t="shared" si="253"/>
        <v>53250000</v>
      </c>
      <c r="G261">
        <f t="shared" si="223"/>
        <v>1.0000000000000002</v>
      </c>
      <c r="H261">
        <f t="shared" si="224"/>
        <v>0</v>
      </c>
      <c r="I261">
        <f t="shared" si="225"/>
        <v>4.7143143996902228E+19</v>
      </c>
      <c r="J261">
        <f t="shared" si="226"/>
        <v>2.1193285600309779E+20</v>
      </c>
      <c r="K261">
        <f t="shared" si="227"/>
        <v>2.59076E+20</v>
      </c>
      <c r="L261">
        <f t="shared" si="228"/>
        <v>6043992820115670</v>
      </c>
      <c r="M261">
        <f t="shared" si="229"/>
        <v>112999.9999999998</v>
      </c>
      <c r="N261">
        <f t="shared" si="230"/>
        <v>112.9999999999998</v>
      </c>
      <c r="O261">
        <f t="shared" si="231"/>
        <v>149700.0000000002</v>
      </c>
      <c r="P261">
        <f t="shared" si="232"/>
        <v>149.70000000000022</v>
      </c>
      <c r="Q261">
        <f t="shared" si="233"/>
        <v>0.14034375000000018</v>
      </c>
      <c r="R261">
        <f t="shared" si="234"/>
        <v>2004.491</v>
      </c>
      <c r="S261">
        <f t="shared" si="235"/>
        <v>2.6632151440191052</v>
      </c>
      <c r="T261">
        <f t="shared" si="236"/>
        <v>460.48463537865575</v>
      </c>
      <c r="V261">
        <f t="shared" si="237"/>
        <v>112568506329668.94</v>
      </c>
      <c r="W261">
        <f t="shared" ref="W261:W324" si="256">V261-V260</f>
        <v>0</v>
      </c>
      <c r="X261">
        <f t="shared" si="238"/>
        <v>5060537550066.0654</v>
      </c>
      <c r="Y261">
        <f t="shared" ref="Y261:Y324" si="257">X260-X261</f>
        <v>0</v>
      </c>
      <c r="Z261">
        <f t="shared" ref="Z261:Z324" si="258">V261+X261</f>
        <v>117629043879735</v>
      </c>
      <c r="AA261">
        <f t="shared" si="239"/>
        <v>2387.8022716742398</v>
      </c>
      <c r="AB261">
        <f t="shared" si="240"/>
        <v>23.878022716742404</v>
      </c>
      <c r="AC261">
        <f t="shared" ref="AC261:AC324" si="259">((X261+V261)/$B$21)*10^9</f>
        <v>454.03296283613685</v>
      </c>
      <c r="AD261">
        <f t="shared" ref="AD261:AD324" si="260">AA261/AB261</f>
        <v>99.999999999999972</v>
      </c>
      <c r="AF261" s="9">
        <f t="shared" si="254"/>
        <v>6186052472698.709</v>
      </c>
      <c r="AG261">
        <f t="shared" ref="AG261:AG324" si="261">(AF261/$B$21)*10^9</f>
        <v>23.877365995687402</v>
      </c>
      <c r="AH261">
        <f t="shared" ref="AH261:AH324" si="262">AF261-AF260</f>
        <v>0</v>
      </c>
      <c r="AI261">
        <v>193</v>
      </c>
      <c r="AJ261">
        <f t="shared" ref="AJ261:AJ324" si="263">AG261/(T261+1)</f>
        <v>5.1740327120740712E-2</v>
      </c>
      <c r="AK261">
        <v>0</v>
      </c>
      <c r="AL261" s="15">
        <f t="shared" si="241"/>
        <v>0</v>
      </c>
      <c r="AM261" s="13">
        <f t="shared" ref="AM261:AM324" si="264">AM260-AL261</f>
        <v>5062806625627.3662</v>
      </c>
      <c r="AN261" s="15">
        <f>SUM($AL$48:AL261)</f>
        <v>1123245847071.3408</v>
      </c>
      <c r="AO261" s="4">
        <f t="shared" si="242"/>
        <v>6186052472698.707</v>
      </c>
      <c r="AP261">
        <f t="shared" si="243"/>
        <v>23.88872929430708</v>
      </c>
      <c r="AQ261" s="15">
        <f t="shared" si="244"/>
        <v>23.82628208133826</v>
      </c>
      <c r="AR261">
        <f t="shared" ref="AR261:AR324" si="265">AQ261/AP261</f>
        <v>0.99738591315597092</v>
      </c>
      <c r="AT261">
        <f t="shared" si="255"/>
        <v>378356022547.62653</v>
      </c>
      <c r="AU261" s="4"/>
      <c r="AV261">
        <f t="shared" si="245"/>
        <v>4330386505282.7231</v>
      </c>
      <c r="AW261" s="5">
        <f t="shared" ref="AW261:AW324" si="266">(AV261/$B$21)*10^9</f>
        <v>16.714734306854833</v>
      </c>
      <c r="AX261">
        <f t="shared" ref="AX261:AX324" si="267">AV261-AV260</f>
        <v>1367574313.6035156</v>
      </c>
      <c r="AY261" s="4">
        <f t="shared" ref="AY261:AY324" si="268">(AX261/$B$21)*10^9</f>
        <v>5.278660754386804E-3</v>
      </c>
      <c r="AZ261" s="4">
        <f t="shared" si="246"/>
        <v>1.1438432289420807E-5</v>
      </c>
      <c r="BA261" s="5">
        <v>0</v>
      </c>
      <c r="BB261" s="4">
        <f t="shared" si="247"/>
        <v>0</v>
      </c>
      <c r="BC261" s="4">
        <f t="shared" ref="BC261:BC324" si="269">AX261-BB261</f>
        <v>1367574313.6035156</v>
      </c>
      <c r="BD261" s="4">
        <f t="shared" ref="BD261:BD324" si="270">AX261/$B$20</f>
        <v>7438937.7371818731</v>
      </c>
      <c r="BE261" s="4">
        <f t="shared" ref="BE261:BE324" si="271">BC261/$B$20</f>
        <v>7438937.7371818731</v>
      </c>
      <c r="BF261" s="4">
        <f t="shared" ref="BF261:BF324" si="272">BB261/$B$20</f>
        <v>0</v>
      </c>
      <c r="BG261" s="4">
        <f>SUM($BB$48:BB261)</f>
        <v>12884463590.918751</v>
      </c>
      <c r="BH261" s="14">
        <f>SUM($BC$48:BC261)</f>
        <v>4317502041691.8042</v>
      </c>
      <c r="BI261" s="4">
        <f t="shared" ref="BI261:BI324" si="273">BG261+BH261</f>
        <v>4330386505282.7231</v>
      </c>
      <c r="BJ261" s="4">
        <f t="shared" ref="BJ261:BJ324" si="274">AV261/$B$20</f>
        <v>23555192043.530914</v>
      </c>
      <c r="BK261" s="4">
        <f t="shared" ref="BK261:BK324" si="275">BG261/$B$20</f>
        <v>70085202.300471887</v>
      </c>
      <c r="BL261" s="4">
        <f t="shared" ref="BL261:BL324" si="276">BH261/$B$20</f>
        <v>23485106841.230442</v>
      </c>
      <c r="BM261" s="27">
        <f t="shared" si="248"/>
        <v>20.372027835215395</v>
      </c>
      <c r="BN261">
        <f t="shared" si="249"/>
        <v>0.27330514044132032</v>
      </c>
      <c r="BO261">
        <f t="shared" ref="BO261:BO324" si="277">BN261/BM261</f>
        <v>1.3415706215013163E-2</v>
      </c>
      <c r="BQ261" s="5">
        <f t="shared" ref="BQ261:BQ324" si="278">(((BM261/AP261)/$B$28)-1)*10^4</f>
        <v>-158.86891478099184</v>
      </c>
      <c r="BR261" s="5">
        <f t="shared" ref="BR261:BR324" si="279">(((BN261/AQ261)/$B$28)-1)*10^4</f>
        <v>-9867.62824527472</v>
      </c>
      <c r="BS261" s="5">
        <f t="shared" si="250"/>
        <v>-1921.7578728558503</v>
      </c>
      <c r="BU261" s="27">
        <f t="shared" ref="BU261:BU324" si="280">BM261/AP261</f>
        <v>0.85278825776933431</v>
      </c>
      <c r="BV261" s="27">
        <f t="shared" ref="BV261:BV324" si="281">BN261/AQ261</f>
        <v>1.1470742246243459E-2</v>
      </c>
      <c r="BW261" s="27">
        <f t="shared" si="251"/>
        <v>0.85278825776933431</v>
      </c>
      <c r="BX261" s="27">
        <f t="shared" si="252"/>
        <v>1.147074224624346E-2</v>
      </c>
      <c r="BY261" s="27">
        <f t="shared" ref="BY261:BY324" si="282">BN261/BM261</f>
        <v>1.3415706215013163E-2</v>
      </c>
      <c r="BZ261" s="27">
        <f t="shared" ref="BZ261:BZ324" si="283">AQ261/AP261</f>
        <v>0.99738591315597092</v>
      </c>
    </row>
    <row r="262" spans="6:78">
      <c r="F262">
        <f t="shared" si="253"/>
        <v>53500000</v>
      </c>
      <c r="G262">
        <f t="shared" ref="G262:G325" si="284">G261</f>
        <v>1.0000000000000002</v>
      </c>
      <c r="H262">
        <f t="shared" ref="H262:H325" si="285">H261</f>
        <v>0</v>
      </c>
      <c r="I262">
        <f t="shared" ref="I262:I325" si="286">I261</f>
        <v>4.7143143996902228E+19</v>
      </c>
      <c r="J262">
        <f t="shared" ref="J262:J325" si="287">J261</f>
        <v>2.1193285600309779E+20</v>
      </c>
      <c r="K262">
        <f t="shared" ref="K262:K325" si="288">K261</f>
        <v>2.59076E+20</v>
      </c>
      <c r="L262">
        <f t="shared" ref="L262:L325" si="289">L261</f>
        <v>6043992820115670</v>
      </c>
      <c r="M262">
        <f t="shared" ref="M262:M325" si="290">M261</f>
        <v>112999.9999999998</v>
      </c>
      <c r="N262">
        <f t="shared" ref="N262:N325" si="291">N261</f>
        <v>112.9999999999998</v>
      </c>
      <c r="O262">
        <f t="shared" ref="O262:O325" si="292">O261</f>
        <v>149700.0000000002</v>
      </c>
      <c r="P262">
        <f t="shared" ref="P262:P325" si="293">P261</f>
        <v>149.70000000000022</v>
      </c>
      <c r="Q262">
        <f t="shared" ref="Q262:Q325" si="294">Q261</f>
        <v>0.14034375000000018</v>
      </c>
      <c r="R262">
        <f t="shared" ref="R262:R325" si="295">R261</f>
        <v>2004.491</v>
      </c>
      <c r="S262">
        <f t="shared" ref="S262:S325" si="296">S261</f>
        <v>2.6632151440191052</v>
      </c>
      <c r="T262">
        <f t="shared" ref="T262:T325" si="297">T261</f>
        <v>460.48463537865575</v>
      </c>
      <c r="V262">
        <f t="shared" ref="V262:V325" si="298">V261</f>
        <v>112568506329668.94</v>
      </c>
      <c r="W262">
        <f t="shared" si="256"/>
        <v>0</v>
      </c>
      <c r="X262">
        <f t="shared" ref="X262:X325" si="299">X261</f>
        <v>5060537550066.0654</v>
      </c>
      <c r="Y262">
        <f t="shared" si="257"/>
        <v>0</v>
      </c>
      <c r="Z262">
        <f t="shared" si="258"/>
        <v>117629043879735</v>
      </c>
      <c r="AA262">
        <f t="shared" si="239"/>
        <v>2387.8022716742398</v>
      </c>
      <c r="AB262">
        <f t="shared" si="240"/>
        <v>23.878022716742404</v>
      </c>
      <c r="AC262">
        <f t="shared" si="259"/>
        <v>454.03296283613685</v>
      </c>
      <c r="AD262">
        <f t="shared" si="260"/>
        <v>99.999999999999972</v>
      </c>
      <c r="AF262" s="9">
        <f t="shared" si="254"/>
        <v>6186052472698.709</v>
      </c>
      <c r="AG262">
        <f t="shared" si="261"/>
        <v>23.877365995687402</v>
      </c>
      <c r="AH262">
        <f t="shared" si="262"/>
        <v>0</v>
      </c>
      <c r="AI262">
        <v>194</v>
      </c>
      <c r="AJ262">
        <f t="shared" si="263"/>
        <v>5.1740327120740712E-2</v>
      </c>
      <c r="AK262">
        <v>0</v>
      </c>
      <c r="AL262" s="15">
        <f t="shared" si="241"/>
        <v>0</v>
      </c>
      <c r="AM262" s="13">
        <f t="shared" si="264"/>
        <v>5062806625627.3662</v>
      </c>
      <c r="AN262" s="15">
        <f>SUM($AL$48:AL262)</f>
        <v>1123245847071.3408</v>
      </c>
      <c r="AO262" s="4">
        <f t="shared" si="242"/>
        <v>6186052472698.707</v>
      </c>
      <c r="AP262">
        <f t="shared" si="243"/>
        <v>23.88872929430708</v>
      </c>
      <c r="AQ262" s="15">
        <f t="shared" si="244"/>
        <v>23.82628208133826</v>
      </c>
      <c r="AR262">
        <f t="shared" si="265"/>
        <v>0.99738591315597092</v>
      </c>
      <c r="AT262">
        <f t="shared" si="255"/>
        <v>371060523165.93127</v>
      </c>
      <c r="AU262" s="4"/>
      <c r="AV262">
        <f t="shared" si="245"/>
        <v>4331727709889.0542</v>
      </c>
      <c r="AW262" s="5">
        <f t="shared" si="266"/>
        <v>16.719911183934652</v>
      </c>
      <c r="AX262">
        <f t="shared" si="267"/>
        <v>1341204606.3310547</v>
      </c>
      <c r="AY262" s="4">
        <f t="shared" si="268"/>
        <v>5.1768770798184885E-3</v>
      </c>
      <c r="AZ262" s="4">
        <f t="shared" si="246"/>
        <v>1.1217875272425431E-5</v>
      </c>
      <c r="BA262" s="5">
        <v>0</v>
      </c>
      <c r="BB262" s="4">
        <f t="shared" si="247"/>
        <v>0</v>
      </c>
      <c r="BC262" s="4">
        <f t="shared" si="269"/>
        <v>1341204606.3310547</v>
      </c>
      <c r="BD262" s="4">
        <f t="shared" si="270"/>
        <v>7295499.3816963378</v>
      </c>
      <c r="BE262" s="4">
        <f t="shared" si="271"/>
        <v>7295499.3816963378</v>
      </c>
      <c r="BF262" s="4">
        <f t="shared" si="272"/>
        <v>0</v>
      </c>
      <c r="BG262" s="4">
        <f>SUM($BB$48:BB262)</f>
        <v>12884463590.918751</v>
      </c>
      <c r="BH262" s="14">
        <f>SUM($BC$48:BC262)</f>
        <v>4318843246298.1353</v>
      </c>
      <c r="BI262" s="4">
        <f t="shared" si="273"/>
        <v>4331727709889.0542</v>
      </c>
      <c r="BJ262" s="4">
        <f t="shared" si="274"/>
        <v>23562487542.912609</v>
      </c>
      <c r="BK262" s="4">
        <f t="shared" si="275"/>
        <v>70085202.300471887</v>
      </c>
      <c r="BL262" s="4">
        <f t="shared" si="276"/>
        <v>23492402340.612137</v>
      </c>
      <c r="BM262" s="27">
        <f t="shared" si="248"/>
        <v>20.378356276362393</v>
      </c>
      <c r="BN262">
        <f t="shared" si="249"/>
        <v>0.27330514044132032</v>
      </c>
      <c r="BO262">
        <f t="shared" si="277"/>
        <v>1.341154000523276E-2</v>
      </c>
      <c r="BQ262" s="5">
        <f t="shared" si="278"/>
        <v>-155.81182987042362</v>
      </c>
      <c r="BR262" s="5">
        <f t="shared" si="279"/>
        <v>-9867.62824527472</v>
      </c>
      <c r="BS262" s="5">
        <f t="shared" si="250"/>
        <v>-1919.2558847449127</v>
      </c>
      <c r="BU262" s="27">
        <f t="shared" si="280"/>
        <v>0.85305317102901557</v>
      </c>
      <c r="BV262" s="27">
        <f t="shared" si="281"/>
        <v>1.1470742246243459E-2</v>
      </c>
      <c r="BW262" s="27">
        <f t="shared" si="251"/>
        <v>0.85305317102901568</v>
      </c>
      <c r="BX262" s="27">
        <f t="shared" si="252"/>
        <v>1.147074224624346E-2</v>
      </c>
      <c r="BY262" s="27">
        <f t="shared" si="282"/>
        <v>1.341154000523276E-2</v>
      </c>
      <c r="BZ262" s="27">
        <f t="shared" si="283"/>
        <v>0.99738591315597092</v>
      </c>
    </row>
    <row r="263" spans="6:78">
      <c r="F263">
        <f t="shared" si="253"/>
        <v>53750000</v>
      </c>
      <c r="G263">
        <f t="shared" si="284"/>
        <v>1.0000000000000002</v>
      </c>
      <c r="H263">
        <f t="shared" si="285"/>
        <v>0</v>
      </c>
      <c r="I263">
        <f t="shared" si="286"/>
        <v>4.7143143996902228E+19</v>
      </c>
      <c r="J263">
        <f t="shared" si="287"/>
        <v>2.1193285600309779E+20</v>
      </c>
      <c r="K263">
        <f t="shared" si="288"/>
        <v>2.59076E+20</v>
      </c>
      <c r="L263">
        <f t="shared" si="289"/>
        <v>6043992820115670</v>
      </c>
      <c r="M263">
        <f t="shared" si="290"/>
        <v>112999.9999999998</v>
      </c>
      <c r="N263">
        <f t="shared" si="291"/>
        <v>112.9999999999998</v>
      </c>
      <c r="O263">
        <f t="shared" si="292"/>
        <v>149700.0000000002</v>
      </c>
      <c r="P263">
        <f t="shared" si="293"/>
        <v>149.70000000000022</v>
      </c>
      <c r="Q263">
        <f t="shared" si="294"/>
        <v>0.14034375000000018</v>
      </c>
      <c r="R263">
        <f t="shared" si="295"/>
        <v>2004.491</v>
      </c>
      <c r="S263">
        <f t="shared" si="296"/>
        <v>2.6632151440191052</v>
      </c>
      <c r="T263">
        <f t="shared" si="297"/>
        <v>460.48463537865575</v>
      </c>
      <c r="V263">
        <f t="shared" si="298"/>
        <v>112568506329668.94</v>
      </c>
      <c r="W263">
        <f t="shared" si="256"/>
        <v>0</v>
      </c>
      <c r="X263">
        <f t="shared" si="299"/>
        <v>5060537550066.0654</v>
      </c>
      <c r="Y263">
        <f t="shared" si="257"/>
        <v>0</v>
      </c>
      <c r="Z263">
        <f t="shared" si="258"/>
        <v>117629043879735</v>
      </c>
      <c r="AA263">
        <f t="shared" si="239"/>
        <v>2387.8022716742398</v>
      </c>
      <c r="AB263">
        <f t="shared" si="240"/>
        <v>23.878022716742404</v>
      </c>
      <c r="AC263">
        <f t="shared" si="259"/>
        <v>454.03296283613685</v>
      </c>
      <c r="AD263">
        <f t="shared" si="260"/>
        <v>99.999999999999972</v>
      </c>
      <c r="AF263" s="9">
        <f t="shared" si="254"/>
        <v>6186052472698.709</v>
      </c>
      <c r="AG263">
        <f t="shared" si="261"/>
        <v>23.877365995687402</v>
      </c>
      <c r="AH263">
        <f t="shared" si="262"/>
        <v>0</v>
      </c>
      <c r="AI263">
        <v>195</v>
      </c>
      <c r="AJ263">
        <f t="shared" si="263"/>
        <v>5.1740327120740712E-2</v>
      </c>
      <c r="AK263">
        <v>0</v>
      </c>
      <c r="AL263" s="15">
        <f t="shared" si="241"/>
        <v>0</v>
      </c>
      <c r="AM263" s="13">
        <f t="shared" si="264"/>
        <v>5062806625627.3662</v>
      </c>
      <c r="AN263" s="15">
        <f>SUM($AL$48:AL263)</f>
        <v>1123245847071.3408</v>
      </c>
      <c r="AO263" s="4">
        <f t="shared" si="242"/>
        <v>6186052472698.707</v>
      </c>
      <c r="AP263">
        <f t="shared" si="243"/>
        <v>23.88872929430708</v>
      </c>
      <c r="AQ263" s="15">
        <f t="shared" si="244"/>
        <v>23.82628208133826</v>
      </c>
      <c r="AR263">
        <f t="shared" si="265"/>
        <v>0.99738591315597092</v>
      </c>
      <c r="AT263">
        <f t="shared" si="255"/>
        <v>363905696346.73401</v>
      </c>
      <c r="AU263" s="4"/>
      <c r="AV263">
        <f t="shared" si="245"/>
        <v>4333043053251.4951</v>
      </c>
      <c r="AW263" s="5">
        <f t="shared" si="266"/>
        <v>16.724988239943087</v>
      </c>
      <c r="AX263">
        <f t="shared" si="267"/>
        <v>1315343362.440918</v>
      </c>
      <c r="AY263" s="4">
        <f t="shared" si="268"/>
        <v>5.0770560084335012E-3</v>
      </c>
      <c r="AZ263" s="4">
        <f t="shared" si="246"/>
        <v>1.1001571058303367E-5</v>
      </c>
      <c r="BA263" s="5">
        <v>0</v>
      </c>
      <c r="BB263" s="4">
        <f t="shared" si="247"/>
        <v>0</v>
      </c>
      <c r="BC263" s="4">
        <f t="shared" si="269"/>
        <v>1315343362.440918</v>
      </c>
      <c r="BD263" s="4">
        <f t="shared" si="270"/>
        <v>7154826.8191955937</v>
      </c>
      <c r="BE263" s="4">
        <f t="shared" si="271"/>
        <v>7154826.8191955937</v>
      </c>
      <c r="BF263" s="4">
        <f t="shared" si="272"/>
        <v>0</v>
      </c>
      <c r="BG263" s="4">
        <f>SUM($BB$48:BB263)</f>
        <v>12884463590.918751</v>
      </c>
      <c r="BH263" s="14">
        <f>SUM($BC$48:BC263)</f>
        <v>4320158589660.5762</v>
      </c>
      <c r="BI263" s="4">
        <f t="shared" si="273"/>
        <v>4333043053251.4951</v>
      </c>
      <c r="BJ263" s="4">
        <f t="shared" si="274"/>
        <v>23569642369.731804</v>
      </c>
      <c r="BK263" s="4">
        <f t="shared" si="275"/>
        <v>70085202.300471887</v>
      </c>
      <c r="BL263" s="4">
        <f t="shared" si="276"/>
        <v>23499557167.431332</v>
      </c>
      <c r="BM263" s="27">
        <f t="shared" si="248"/>
        <v>20.384562691862318</v>
      </c>
      <c r="BN263">
        <f t="shared" si="249"/>
        <v>0.27330514044132032</v>
      </c>
      <c r="BO263">
        <f t="shared" si="277"/>
        <v>1.3407456641217324E-2</v>
      </c>
      <c r="BQ263" s="5">
        <f t="shared" si="278"/>
        <v>-152.81369198262286</v>
      </c>
      <c r="BR263" s="5">
        <f t="shared" si="279"/>
        <v>-9867.62824527472</v>
      </c>
      <c r="BS263" s="5">
        <f t="shared" si="250"/>
        <v>-1916.8021402236857</v>
      </c>
      <c r="BU263" s="27">
        <f t="shared" si="280"/>
        <v>0.85331297620422863</v>
      </c>
      <c r="BV263" s="27">
        <f t="shared" si="281"/>
        <v>1.1470742246243459E-2</v>
      </c>
      <c r="BW263" s="27">
        <f t="shared" si="251"/>
        <v>0.85331297620422875</v>
      </c>
      <c r="BX263" s="27">
        <f t="shared" si="252"/>
        <v>1.147074224624346E-2</v>
      </c>
      <c r="BY263" s="27">
        <f t="shared" si="282"/>
        <v>1.3407456641217324E-2</v>
      </c>
      <c r="BZ263" s="27">
        <f t="shared" si="283"/>
        <v>0.99738591315597092</v>
      </c>
    </row>
    <row r="264" spans="6:78">
      <c r="F264">
        <f t="shared" si="253"/>
        <v>54000000</v>
      </c>
      <c r="G264">
        <f t="shared" si="284"/>
        <v>1.0000000000000002</v>
      </c>
      <c r="H264">
        <f t="shared" si="285"/>
        <v>0</v>
      </c>
      <c r="I264">
        <f t="shared" si="286"/>
        <v>4.7143143996902228E+19</v>
      </c>
      <c r="J264">
        <f t="shared" si="287"/>
        <v>2.1193285600309779E+20</v>
      </c>
      <c r="K264">
        <f t="shared" si="288"/>
        <v>2.59076E+20</v>
      </c>
      <c r="L264">
        <f t="shared" si="289"/>
        <v>6043992820115670</v>
      </c>
      <c r="M264">
        <f t="shared" si="290"/>
        <v>112999.9999999998</v>
      </c>
      <c r="N264">
        <f t="shared" si="291"/>
        <v>112.9999999999998</v>
      </c>
      <c r="O264">
        <f t="shared" si="292"/>
        <v>149700.0000000002</v>
      </c>
      <c r="P264">
        <f t="shared" si="293"/>
        <v>149.70000000000022</v>
      </c>
      <c r="Q264">
        <f t="shared" si="294"/>
        <v>0.14034375000000018</v>
      </c>
      <c r="R264">
        <f t="shared" si="295"/>
        <v>2004.491</v>
      </c>
      <c r="S264">
        <f t="shared" si="296"/>
        <v>2.6632151440191052</v>
      </c>
      <c r="T264">
        <f t="shared" si="297"/>
        <v>460.48463537865575</v>
      </c>
      <c r="V264">
        <f t="shared" si="298"/>
        <v>112568506329668.94</v>
      </c>
      <c r="W264">
        <f t="shared" si="256"/>
        <v>0</v>
      </c>
      <c r="X264">
        <f t="shared" si="299"/>
        <v>5060537550066.0654</v>
      </c>
      <c r="Y264">
        <f t="shared" si="257"/>
        <v>0</v>
      </c>
      <c r="Z264">
        <f t="shared" si="258"/>
        <v>117629043879735</v>
      </c>
      <c r="AA264">
        <f t="shared" si="239"/>
        <v>2387.8022716742398</v>
      </c>
      <c r="AB264">
        <f t="shared" si="240"/>
        <v>23.878022716742404</v>
      </c>
      <c r="AC264">
        <f t="shared" si="259"/>
        <v>454.03296283613685</v>
      </c>
      <c r="AD264">
        <f t="shared" si="260"/>
        <v>99.999999999999972</v>
      </c>
      <c r="AF264" s="9">
        <f t="shared" si="254"/>
        <v>6186052472698.709</v>
      </c>
      <c r="AG264">
        <f t="shared" si="261"/>
        <v>23.877365995687402</v>
      </c>
      <c r="AH264">
        <f t="shared" si="262"/>
        <v>0</v>
      </c>
      <c r="AI264">
        <v>196</v>
      </c>
      <c r="AJ264">
        <f t="shared" si="263"/>
        <v>5.1740327120740712E-2</v>
      </c>
      <c r="AK264">
        <v>0</v>
      </c>
      <c r="AL264" s="15">
        <f t="shared" si="241"/>
        <v>0</v>
      </c>
      <c r="AM264" s="13">
        <f t="shared" si="264"/>
        <v>5062806625627.3662</v>
      </c>
      <c r="AN264" s="15">
        <f>SUM($AL$48:AL264)</f>
        <v>1123245847071.3408</v>
      </c>
      <c r="AO264" s="4">
        <f t="shared" si="242"/>
        <v>6186052472698.707</v>
      </c>
      <c r="AP264">
        <f t="shared" si="243"/>
        <v>23.88872929430708</v>
      </c>
      <c r="AQ264" s="15">
        <f t="shared" si="244"/>
        <v>23.82628208133826</v>
      </c>
      <c r="AR264">
        <f t="shared" si="265"/>
        <v>0.99738591315597092</v>
      </c>
      <c r="AT264">
        <f t="shared" si="255"/>
        <v>356888829627.34991</v>
      </c>
      <c r="AU264" s="4"/>
      <c r="AV264">
        <f t="shared" si="245"/>
        <v>4334333034029.1865</v>
      </c>
      <c r="AW264" s="5">
        <f t="shared" si="266"/>
        <v>16.729967399640206</v>
      </c>
      <c r="AX264">
        <f t="shared" si="267"/>
        <v>1289980777.6914062</v>
      </c>
      <c r="AY264" s="4">
        <f t="shared" si="268"/>
        <v>4.9791596971213324E-3</v>
      </c>
      <c r="AZ264" s="4">
        <f t="shared" si="246"/>
        <v>1.0789437644085051E-5</v>
      </c>
      <c r="BA264" s="5">
        <v>0</v>
      </c>
      <c r="BB264" s="4">
        <f t="shared" si="247"/>
        <v>0</v>
      </c>
      <c r="BC264" s="4">
        <f t="shared" si="269"/>
        <v>1289980777.6914062</v>
      </c>
      <c r="BD264" s="4">
        <f t="shared" si="270"/>
        <v>7016866.7193831932</v>
      </c>
      <c r="BE264" s="4">
        <f t="shared" si="271"/>
        <v>7016866.7193831932</v>
      </c>
      <c r="BF264" s="4">
        <f t="shared" si="272"/>
        <v>0</v>
      </c>
      <c r="BG264" s="4">
        <f>SUM($BB$48:BB264)</f>
        <v>12884463590.918751</v>
      </c>
      <c r="BH264" s="14">
        <f>SUM($BC$48:BC264)</f>
        <v>4321448570438.2676</v>
      </c>
      <c r="BI264" s="4">
        <f t="shared" si="273"/>
        <v>4334333034029.1865</v>
      </c>
      <c r="BJ264" s="4">
        <f t="shared" si="274"/>
        <v>23576659236.451187</v>
      </c>
      <c r="BK264" s="4">
        <f t="shared" si="275"/>
        <v>70085202.300471887</v>
      </c>
      <c r="BL264" s="4">
        <f t="shared" si="276"/>
        <v>23506574034.150715</v>
      </c>
      <c r="BM264" s="27">
        <f t="shared" si="248"/>
        <v>20.390649434626134</v>
      </c>
      <c r="BN264">
        <f t="shared" si="249"/>
        <v>0.27330514044132032</v>
      </c>
      <c r="BO264">
        <f t="shared" si="277"/>
        <v>1.3403454427361716E-2</v>
      </c>
      <c r="BQ264" s="5">
        <f t="shared" si="278"/>
        <v>-149.8733644950878</v>
      </c>
      <c r="BR264" s="5">
        <f t="shared" si="279"/>
        <v>-9867.62824527472</v>
      </c>
      <c r="BS264" s="5">
        <f t="shared" si="250"/>
        <v>-1914.3957090543595</v>
      </c>
      <c r="BU264" s="27">
        <f t="shared" si="280"/>
        <v>0.85356777178957888</v>
      </c>
      <c r="BV264" s="27">
        <f t="shared" si="281"/>
        <v>1.1470742246243459E-2</v>
      </c>
      <c r="BW264" s="27">
        <f t="shared" si="251"/>
        <v>0.85356777178957888</v>
      </c>
      <c r="BX264" s="27">
        <f t="shared" si="252"/>
        <v>1.147074224624346E-2</v>
      </c>
      <c r="BY264" s="27">
        <f t="shared" si="282"/>
        <v>1.3403454427361716E-2</v>
      </c>
      <c r="BZ264" s="27">
        <f t="shared" si="283"/>
        <v>0.99738591315597092</v>
      </c>
    </row>
    <row r="265" spans="6:78">
      <c r="F265">
        <f t="shared" si="253"/>
        <v>54250000</v>
      </c>
      <c r="G265">
        <f t="shared" si="284"/>
        <v>1.0000000000000002</v>
      </c>
      <c r="H265">
        <f t="shared" si="285"/>
        <v>0</v>
      </c>
      <c r="I265">
        <f t="shared" si="286"/>
        <v>4.7143143996902228E+19</v>
      </c>
      <c r="J265">
        <f t="shared" si="287"/>
        <v>2.1193285600309779E+20</v>
      </c>
      <c r="K265">
        <f t="shared" si="288"/>
        <v>2.59076E+20</v>
      </c>
      <c r="L265">
        <f t="shared" si="289"/>
        <v>6043992820115670</v>
      </c>
      <c r="M265">
        <f t="shared" si="290"/>
        <v>112999.9999999998</v>
      </c>
      <c r="N265">
        <f t="shared" si="291"/>
        <v>112.9999999999998</v>
      </c>
      <c r="O265">
        <f t="shared" si="292"/>
        <v>149700.0000000002</v>
      </c>
      <c r="P265">
        <f t="shared" si="293"/>
        <v>149.70000000000022</v>
      </c>
      <c r="Q265">
        <f t="shared" si="294"/>
        <v>0.14034375000000018</v>
      </c>
      <c r="R265">
        <f t="shared" si="295"/>
        <v>2004.491</v>
      </c>
      <c r="S265">
        <f t="shared" si="296"/>
        <v>2.6632151440191052</v>
      </c>
      <c r="T265">
        <f t="shared" si="297"/>
        <v>460.48463537865575</v>
      </c>
      <c r="V265">
        <f t="shared" si="298"/>
        <v>112568506329668.94</v>
      </c>
      <c r="W265">
        <f t="shared" si="256"/>
        <v>0</v>
      </c>
      <c r="X265">
        <f t="shared" si="299"/>
        <v>5060537550066.0654</v>
      </c>
      <c r="Y265">
        <f t="shared" si="257"/>
        <v>0</v>
      </c>
      <c r="Z265">
        <f t="shared" si="258"/>
        <v>117629043879735</v>
      </c>
      <c r="AA265">
        <f t="shared" si="239"/>
        <v>2387.8022716742398</v>
      </c>
      <c r="AB265">
        <f t="shared" si="240"/>
        <v>23.878022716742404</v>
      </c>
      <c r="AC265">
        <f t="shared" si="259"/>
        <v>454.03296283613685</v>
      </c>
      <c r="AD265">
        <f t="shared" si="260"/>
        <v>99.999999999999972</v>
      </c>
      <c r="AF265" s="9">
        <f t="shared" si="254"/>
        <v>6186052472698.709</v>
      </c>
      <c r="AG265">
        <f t="shared" si="261"/>
        <v>23.877365995687402</v>
      </c>
      <c r="AH265">
        <f t="shared" si="262"/>
        <v>0</v>
      </c>
      <c r="AI265">
        <v>197</v>
      </c>
      <c r="AJ265">
        <f t="shared" si="263"/>
        <v>5.1740327120740712E-2</v>
      </c>
      <c r="AK265">
        <v>0</v>
      </c>
      <c r="AL265" s="15">
        <f t="shared" si="241"/>
        <v>0</v>
      </c>
      <c r="AM265" s="13">
        <f t="shared" si="264"/>
        <v>5062806625627.3662</v>
      </c>
      <c r="AN265" s="15">
        <f>SUM($AL$48:AL265)</f>
        <v>1123245847071.3408</v>
      </c>
      <c r="AO265" s="4">
        <f t="shared" si="242"/>
        <v>6186052472698.707</v>
      </c>
      <c r="AP265">
        <f t="shared" si="243"/>
        <v>23.88872929430708</v>
      </c>
      <c r="AQ265" s="15">
        <f t="shared" si="244"/>
        <v>23.82628208133826</v>
      </c>
      <c r="AR265">
        <f t="shared" si="265"/>
        <v>0.99738591315597092</v>
      </c>
      <c r="AT265">
        <f t="shared" si="255"/>
        <v>350007262847.07611</v>
      </c>
      <c r="AU265" s="4"/>
      <c r="AV265">
        <f t="shared" si="245"/>
        <v>4335598141266.0728</v>
      </c>
      <c r="AW265" s="5">
        <f t="shared" si="266"/>
        <v>16.734850550672672</v>
      </c>
      <c r="AX265">
        <f t="shared" si="267"/>
        <v>1265107236.8862305</v>
      </c>
      <c r="AY265" s="4">
        <f t="shared" si="268"/>
        <v>4.8831510324624065E-3</v>
      </c>
      <c r="AZ265" s="4">
        <f t="shared" si="246"/>
        <v>1.0581394607982345E-5</v>
      </c>
      <c r="BA265" s="5">
        <v>0</v>
      </c>
      <c r="BB265" s="4">
        <f t="shared" si="247"/>
        <v>0</v>
      </c>
      <c r="BC265" s="4">
        <f t="shared" si="269"/>
        <v>1265107236.8862305</v>
      </c>
      <c r="BD265" s="4">
        <f t="shared" si="270"/>
        <v>6881566.780277581</v>
      </c>
      <c r="BE265" s="4">
        <f t="shared" si="271"/>
        <v>6881566.780277581</v>
      </c>
      <c r="BF265" s="4">
        <f t="shared" si="272"/>
        <v>0</v>
      </c>
      <c r="BG265" s="4">
        <f>SUM($BB$48:BB265)</f>
        <v>12884463590.918751</v>
      </c>
      <c r="BH265" s="14">
        <f>SUM($BC$48:BC265)</f>
        <v>4322713677675.1538</v>
      </c>
      <c r="BI265" s="4">
        <f t="shared" si="273"/>
        <v>4335598141266.0728</v>
      </c>
      <c r="BJ265" s="4">
        <f t="shared" si="274"/>
        <v>23583540803.231464</v>
      </c>
      <c r="BK265" s="4">
        <f t="shared" si="275"/>
        <v>70085202.300471887</v>
      </c>
      <c r="BL265" s="4">
        <f t="shared" si="276"/>
        <v>23513455600.930992</v>
      </c>
      <c r="BM265" s="27">
        <f t="shared" si="248"/>
        <v>20.396618812195733</v>
      </c>
      <c r="BN265">
        <f t="shared" si="249"/>
        <v>0.27330514044132032</v>
      </c>
      <c r="BO265">
        <f t="shared" si="277"/>
        <v>1.3399531704632496E-2</v>
      </c>
      <c r="BQ265" s="5">
        <f t="shared" si="278"/>
        <v>-146.98973270178772</v>
      </c>
      <c r="BR265" s="5">
        <f t="shared" si="279"/>
        <v>-9867.62824527472</v>
      </c>
      <c r="BS265" s="5">
        <f t="shared" si="250"/>
        <v>-1912.0356789360526</v>
      </c>
      <c r="BU265" s="27">
        <f t="shared" si="280"/>
        <v>0.85381765438048851</v>
      </c>
      <c r="BV265" s="27">
        <f t="shared" si="281"/>
        <v>1.1470742246243459E-2</v>
      </c>
      <c r="BW265" s="27">
        <f t="shared" si="251"/>
        <v>0.85381765438048851</v>
      </c>
      <c r="BX265" s="27">
        <f t="shared" si="252"/>
        <v>1.147074224624346E-2</v>
      </c>
      <c r="BY265" s="27">
        <f t="shared" si="282"/>
        <v>1.3399531704632496E-2</v>
      </c>
      <c r="BZ265" s="27">
        <f t="shared" si="283"/>
        <v>0.99738591315597092</v>
      </c>
    </row>
    <row r="266" spans="6:78">
      <c r="F266">
        <f t="shared" si="253"/>
        <v>54500000</v>
      </c>
      <c r="G266">
        <f t="shared" si="284"/>
        <v>1.0000000000000002</v>
      </c>
      <c r="H266">
        <f t="shared" si="285"/>
        <v>0</v>
      </c>
      <c r="I266">
        <f t="shared" si="286"/>
        <v>4.7143143996902228E+19</v>
      </c>
      <c r="J266">
        <f t="shared" si="287"/>
        <v>2.1193285600309779E+20</v>
      </c>
      <c r="K266">
        <f t="shared" si="288"/>
        <v>2.59076E+20</v>
      </c>
      <c r="L266">
        <f t="shared" si="289"/>
        <v>6043992820115670</v>
      </c>
      <c r="M266">
        <f t="shared" si="290"/>
        <v>112999.9999999998</v>
      </c>
      <c r="N266">
        <f t="shared" si="291"/>
        <v>112.9999999999998</v>
      </c>
      <c r="O266">
        <f t="shared" si="292"/>
        <v>149700.0000000002</v>
      </c>
      <c r="P266">
        <f t="shared" si="293"/>
        <v>149.70000000000022</v>
      </c>
      <c r="Q266">
        <f t="shared" si="294"/>
        <v>0.14034375000000018</v>
      </c>
      <c r="R266">
        <f t="shared" si="295"/>
        <v>2004.491</v>
      </c>
      <c r="S266">
        <f t="shared" si="296"/>
        <v>2.6632151440191052</v>
      </c>
      <c r="T266">
        <f t="shared" si="297"/>
        <v>460.48463537865575</v>
      </c>
      <c r="V266">
        <f t="shared" si="298"/>
        <v>112568506329668.94</v>
      </c>
      <c r="W266">
        <f t="shared" si="256"/>
        <v>0</v>
      </c>
      <c r="X266">
        <f t="shared" si="299"/>
        <v>5060537550066.0654</v>
      </c>
      <c r="Y266">
        <f t="shared" si="257"/>
        <v>0</v>
      </c>
      <c r="Z266">
        <f t="shared" si="258"/>
        <v>117629043879735</v>
      </c>
      <c r="AA266">
        <f t="shared" si="239"/>
        <v>2387.8022716742398</v>
      </c>
      <c r="AB266">
        <f t="shared" si="240"/>
        <v>23.878022716742404</v>
      </c>
      <c r="AC266">
        <f t="shared" si="259"/>
        <v>454.03296283613685</v>
      </c>
      <c r="AD266">
        <f t="shared" si="260"/>
        <v>99.999999999999972</v>
      </c>
      <c r="AF266" s="9">
        <f t="shared" si="254"/>
        <v>6186052472698.709</v>
      </c>
      <c r="AG266">
        <f t="shared" si="261"/>
        <v>23.877365995687402</v>
      </c>
      <c r="AH266">
        <f t="shared" si="262"/>
        <v>0</v>
      </c>
      <c r="AI266">
        <v>198</v>
      </c>
      <c r="AJ266">
        <f t="shared" si="263"/>
        <v>5.1740327120740712E-2</v>
      </c>
      <c r="AK266">
        <v>0</v>
      </c>
      <c r="AL266" s="15">
        <f t="shared" si="241"/>
        <v>0</v>
      </c>
      <c r="AM266" s="13">
        <f t="shared" si="264"/>
        <v>5062806625627.3662</v>
      </c>
      <c r="AN266" s="15">
        <f>SUM($AL$48:AL266)</f>
        <v>1123245847071.3408</v>
      </c>
      <c r="AO266" s="4">
        <f t="shared" si="242"/>
        <v>6186052472698.707</v>
      </c>
      <c r="AP266">
        <f t="shared" si="243"/>
        <v>23.88872929430708</v>
      </c>
      <c r="AQ266" s="15">
        <f t="shared" si="244"/>
        <v>23.82628208133826</v>
      </c>
      <c r="AR266">
        <f t="shared" si="265"/>
        <v>0.99738591315597092</v>
      </c>
      <c r="AT266">
        <f t="shared" si="255"/>
        <v>343258387138.69946</v>
      </c>
      <c r="AU266" s="4"/>
      <c r="AV266">
        <f t="shared" si="245"/>
        <v>4336838854576.3003</v>
      </c>
      <c r="AW266" s="5">
        <f t="shared" si="266"/>
        <v>16.739639544289322</v>
      </c>
      <c r="AX266">
        <f t="shared" si="267"/>
        <v>1240713310.2275391</v>
      </c>
      <c r="AY266" s="4">
        <f t="shared" si="268"/>
        <v>4.7889936166512492E-3</v>
      </c>
      <c r="AZ266" s="4">
        <f t="shared" si="246"/>
        <v>1.0377363078885175E-5</v>
      </c>
      <c r="BA266" s="5">
        <v>0</v>
      </c>
      <c r="BB266" s="4">
        <f t="shared" si="247"/>
        <v>0</v>
      </c>
      <c r="BC266" s="4">
        <f t="shared" si="269"/>
        <v>1240713310.2275391</v>
      </c>
      <c r="BD266" s="4">
        <f t="shared" si="270"/>
        <v>6748875.7083743419</v>
      </c>
      <c r="BE266" s="4">
        <f t="shared" si="271"/>
        <v>6748875.7083743419</v>
      </c>
      <c r="BF266" s="4">
        <f t="shared" si="272"/>
        <v>0</v>
      </c>
      <c r="BG266" s="4">
        <f>SUM($BB$48:BB266)</f>
        <v>12884463590.918751</v>
      </c>
      <c r="BH266" s="14">
        <f>SUM($BC$48:BC266)</f>
        <v>4323954390985.3813</v>
      </c>
      <c r="BI266" s="4">
        <f t="shared" si="273"/>
        <v>4336838854576.3003</v>
      </c>
      <c r="BJ266" s="4">
        <f t="shared" si="274"/>
        <v>23590289678.939838</v>
      </c>
      <c r="BK266" s="4">
        <f t="shared" si="275"/>
        <v>70085202.300471887</v>
      </c>
      <c r="BL266" s="4">
        <f t="shared" si="276"/>
        <v>23520204476.639366</v>
      </c>
      <c r="BM266" s="27">
        <f t="shared" si="248"/>
        <v>20.402473087618745</v>
      </c>
      <c r="BN266">
        <f t="shared" si="249"/>
        <v>0.27330514044132032</v>
      </c>
      <c r="BO266">
        <f t="shared" si="277"/>
        <v>1.3395686849707241E-2</v>
      </c>
      <c r="BQ266" s="5">
        <f t="shared" si="278"/>
        <v>-144.16170339057621</v>
      </c>
      <c r="BR266" s="5">
        <f t="shared" si="279"/>
        <v>-9867.62824527472</v>
      </c>
      <c r="BS266" s="5">
        <f t="shared" si="250"/>
        <v>-1909.721155158981</v>
      </c>
      <c r="BU266" s="27">
        <f t="shared" si="280"/>
        <v>0.85406271870981665</v>
      </c>
      <c r="BV266" s="27">
        <f t="shared" si="281"/>
        <v>1.1470742246243459E-2</v>
      </c>
      <c r="BW266" s="27">
        <f t="shared" si="251"/>
        <v>0.85406271870981665</v>
      </c>
      <c r="BX266" s="27">
        <f t="shared" si="252"/>
        <v>1.147074224624346E-2</v>
      </c>
      <c r="BY266" s="27">
        <f t="shared" si="282"/>
        <v>1.3395686849707241E-2</v>
      </c>
      <c r="BZ266" s="27">
        <f t="shared" si="283"/>
        <v>0.99738591315597092</v>
      </c>
    </row>
    <row r="267" spans="6:78">
      <c r="F267">
        <f t="shared" si="253"/>
        <v>54750000</v>
      </c>
      <c r="G267">
        <f t="shared" si="284"/>
        <v>1.0000000000000002</v>
      </c>
      <c r="H267">
        <f t="shared" si="285"/>
        <v>0</v>
      </c>
      <c r="I267">
        <f t="shared" si="286"/>
        <v>4.7143143996902228E+19</v>
      </c>
      <c r="J267">
        <f t="shared" si="287"/>
        <v>2.1193285600309779E+20</v>
      </c>
      <c r="K267">
        <f t="shared" si="288"/>
        <v>2.59076E+20</v>
      </c>
      <c r="L267">
        <f t="shared" si="289"/>
        <v>6043992820115670</v>
      </c>
      <c r="M267">
        <f t="shared" si="290"/>
        <v>112999.9999999998</v>
      </c>
      <c r="N267">
        <f t="shared" si="291"/>
        <v>112.9999999999998</v>
      </c>
      <c r="O267">
        <f t="shared" si="292"/>
        <v>149700.0000000002</v>
      </c>
      <c r="P267">
        <f t="shared" si="293"/>
        <v>149.70000000000022</v>
      </c>
      <c r="Q267">
        <f t="shared" si="294"/>
        <v>0.14034375000000018</v>
      </c>
      <c r="R267">
        <f t="shared" si="295"/>
        <v>2004.491</v>
      </c>
      <c r="S267">
        <f t="shared" si="296"/>
        <v>2.6632151440191052</v>
      </c>
      <c r="T267">
        <f t="shared" si="297"/>
        <v>460.48463537865575</v>
      </c>
      <c r="V267">
        <f t="shared" si="298"/>
        <v>112568506329668.94</v>
      </c>
      <c r="W267">
        <f t="shared" si="256"/>
        <v>0</v>
      </c>
      <c r="X267">
        <f t="shared" si="299"/>
        <v>5060537550066.0654</v>
      </c>
      <c r="Y267">
        <f t="shared" si="257"/>
        <v>0</v>
      </c>
      <c r="Z267">
        <f t="shared" si="258"/>
        <v>117629043879735</v>
      </c>
      <c r="AA267">
        <f t="shared" si="239"/>
        <v>2387.8022716742398</v>
      </c>
      <c r="AB267">
        <f t="shared" si="240"/>
        <v>23.878022716742404</v>
      </c>
      <c r="AC267">
        <f t="shared" si="259"/>
        <v>454.03296283613685</v>
      </c>
      <c r="AD267">
        <f t="shared" si="260"/>
        <v>99.999999999999972</v>
      </c>
      <c r="AF267" s="9">
        <f t="shared" si="254"/>
        <v>6186052472698.709</v>
      </c>
      <c r="AG267">
        <f t="shared" si="261"/>
        <v>23.877365995687402</v>
      </c>
      <c r="AH267">
        <f t="shared" si="262"/>
        <v>0</v>
      </c>
      <c r="AI267">
        <v>199</v>
      </c>
      <c r="AJ267">
        <f t="shared" si="263"/>
        <v>5.1740327120740712E-2</v>
      </c>
      <c r="AK267">
        <v>0</v>
      </c>
      <c r="AL267" s="15">
        <f t="shared" si="241"/>
        <v>0</v>
      </c>
      <c r="AM267" s="13">
        <f t="shared" si="264"/>
        <v>5062806625627.3662</v>
      </c>
      <c r="AN267" s="15">
        <f>SUM($AL$48:AL267)</f>
        <v>1123245847071.3408</v>
      </c>
      <c r="AO267" s="4">
        <f t="shared" si="242"/>
        <v>6186052472698.707</v>
      </c>
      <c r="AP267">
        <f t="shared" si="243"/>
        <v>23.88872929430708</v>
      </c>
      <c r="AQ267" s="15">
        <f t="shared" si="244"/>
        <v>23.82628208133826</v>
      </c>
      <c r="AR267">
        <f t="shared" si="265"/>
        <v>0.99738591315597092</v>
      </c>
      <c r="AT267">
        <f t="shared" si="255"/>
        <v>336639643939.45026</v>
      </c>
      <c r="AU267" s="4"/>
      <c r="AV267">
        <f t="shared" si="245"/>
        <v>4338055644326.0503</v>
      </c>
      <c r="AW267" s="5">
        <f t="shared" si="266"/>
        <v>16.744336196043054</v>
      </c>
      <c r="AX267">
        <f t="shared" si="267"/>
        <v>1216789749.75</v>
      </c>
      <c r="AY267" s="4">
        <f t="shared" si="268"/>
        <v>4.6966517537324962E-3</v>
      </c>
      <c r="AZ267" s="4">
        <f t="shared" si="246"/>
        <v>1.0177265706536071E-5</v>
      </c>
      <c r="BA267" s="5">
        <v>0</v>
      </c>
      <c r="BB267" s="4">
        <f t="shared" si="247"/>
        <v>0</v>
      </c>
      <c r="BC267" s="4">
        <f t="shared" si="269"/>
        <v>1216789749.75</v>
      </c>
      <c r="BD267" s="4">
        <f t="shared" si="270"/>
        <v>6618743.1992493467</v>
      </c>
      <c r="BE267" s="4">
        <f t="shared" si="271"/>
        <v>6618743.1992493467</v>
      </c>
      <c r="BF267" s="4">
        <f t="shared" si="272"/>
        <v>0</v>
      </c>
      <c r="BG267" s="4">
        <f>SUM($BB$48:BB267)</f>
        <v>12884463590.918751</v>
      </c>
      <c r="BH267" s="14">
        <f>SUM($BC$48:BC267)</f>
        <v>4325171180735.1313</v>
      </c>
      <c r="BI267" s="4">
        <f t="shared" si="273"/>
        <v>4338055644326.0503</v>
      </c>
      <c r="BJ267" s="4">
        <f t="shared" si="274"/>
        <v>23596908422.139088</v>
      </c>
      <c r="BK267" s="4">
        <f t="shared" si="275"/>
        <v>70085202.300471887</v>
      </c>
      <c r="BL267" s="4">
        <f t="shared" si="276"/>
        <v>23526823219.838615</v>
      </c>
      <c r="BM267" s="27">
        <f t="shared" si="248"/>
        <v>20.408214480306494</v>
      </c>
      <c r="BN267">
        <f t="shared" si="249"/>
        <v>0.27330514044132032</v>
      </c>
      <c r="BO267">
        <f t="shared" si="277"/>
        <v>1.3391918274136825E-2</v>
      </c>
      <c r="BQ267" s="5">
        <f t="shared" si="278"/>
        <v>-141.38820442872068</v>
      </c>
      <c r="BR267" s="5">
        <f t="shared" si="279"/>
        <v>-9867.62824527472</v>
      </c>
      <c r="BS267" s="5">
        <f t="shared" si="250"/>
        <v>-1907.4512602652294</v>
      </c>
      <c r="BU267" s="27">
        <f t="shared" si="280"/>
        <v>0.85430305768377446</v>
      </c>
      <c r="BV267" s="27">
        <f t="shared" si="281"/>
        <v>1.1470742246243459E-2</v>
      </c>
      <c r="BW267" s="27">
        <f t="shared" si="251"/>
        <v>0.85430305768377446</v>
      </c>
      <c r="BX267" s="27">
        <f t="shared" si="252"/>
        <v>1.147074224624346E-2</v>
      </c>
      <c r="BY267" s="27">
        <f t="shared" si="282"/>
        <v>1.3391918274136825E-2</v>
      </c>
      <c r="BZ267" s="27">
        <f t="shared" si="283"/>
        <v>0.99738591315597092</v>
      </c>
    </row>
    <row r="268" spans="6:78">
      <c r="F268">
        <f t="shared" si="253"/>
        <v>55000000</v>
      </c>
      <c r="G268">
        <f t="shared" si="284"/>
        <v>1.0000000000000002</v>
      </c>
      <c r="H268">
        <f t="shared" si="285"/>
        <v>0</v>
      </c>
      <c r="I268">
        <f t="shared" si="286"/>
        <v>4.7143143996902228E+19</v>
      </c>
      <c r="J268">
        <f t="shared" si="287"/>
        <v>2.1193285600309779E+20</v>
      </c>
      <c r="K268">
        <f t="shared" si="288"/>
        <v>2.59076E+20</v>
      </c>
      <c r="L268">
        <f t="shared" si="289"/>
        <v>6043992820115670</v>
      </c>
      <c r="M268">
        <f t="shared" si="290"/>
        <v>112999.9999999998</v>
      </c>
      <c r="N268">
        <f t="shared" si="291"/>
        <v>112.9999999999998</v>
      </c>
      <c r="O268">
        <f t="shared" si="292"/>
        <v>149700.0000000002</v>
      </c>
      <c r="P268">
        <f t="shared" si="293"/>
        <v>149.70000000000022</v>
      </c>
      <c r="Q268">
        <f t="shared" si="294"/>
        <v>0.14034375000000018</v>
      </c>
      <c r="R268">
        <f t="shared" si="295"/>
        <v>2004.491</v>
      </c>
      <c r="S268">
        <f t="shared" si="296"/>
        <v>2.6632151440191052</v>
      </c>
      <c r="T268">
        <f t="shared" si="297"/>
        <v>460.48463537865575</v>
      </c>
      <c r="V268">
        <f t="shared" si="298"/>
        <v>112568506329668.94</v>
      </c>
      <c r="W268">
        <f t="shared" si="256"/>
        <v>0</v>
      </c>
      <c r="X268">
        <f t="shared" si="299"/>
        <v>5060537550066.0654</v>
      </c>
      <c r="Y268">
        <f t="shared" si="257"/>
        <v>0</v>
      </c>
      <c r="Z268">
        <f t="shared" si="258"/>
        <v>117629043879735</v>
      </c>
      <c r="AA268">
        <f t="shared" si="239"/>
        <v>2387.8022716742398</v>
      </c>
      <c r="AB268">
        <f t="shared" si="240"/>
        <v>23.878022716742404</v>
      </c>
      <c r="AC268">
        <f t="shared" si="259"/>
        <v>454.03296283613685</v>
      </c>
      <c r="AD268">
        <f t="shared" si="260"/>
        <v>99.999999999999972</v>
      </c>
      <c r="AF268" s="9">
        <f t="shared" si="254"/>
        <v>6186052472698.709</v>
      </c>
      <c r="AG268">
        <f t="shared" si="261"/>
        <v>23.877365995687402</v>
      </c>
      <c r="AH268">
        <f t="shared" si="262"/>
        <v>0</v>
      </c>
      <c r="AI268">
        <v>200</v>
      </c>
      <c r="AJ268">
        <f t="shared" si="263"/>
        <v>5.1740327120740712E-2</v>
      </c>
      <c r="AK268">
        <v>0</v>
      </c>
      <c r="AL268" s="15">
        <f t="shared" si="241"/>
        <v>0</v>
      </c>
      <c r="AM268" s="13">
        <f t="shared" si="264"/>
        <v>5062806625627.3662</v>
      </c>
      <c r="AN268" s="15">
        <f>SUM($AL$48:AL268)</f>
        <v>1123245847071.3408</v>
      </c>
      <c r="AO268" s="4">
        <f t="shared" si="242"/>
        <v>6186052472698.707</v>
      </c>
      <c r="AP268">
        <f t="shared" si="243"/>
        <v>23.88872929430708</v>
      </c>
      <c r="AQ268" s="15">
        <f t="shared" si="244"/>
        <v>23.82628208133826</v>
      </c>
      <c r="AR268">
        <f t="shared" si="265"/>
        <v>0.99738591315597092</v>
      </c>
      <c r="AT268">
        <f t="shared" si="255"/>
        <v>330148524021.02679</v>
      </c>
      <c r="AU268" s="4"/>
      <c r="AV268">
        <f t="shared" si="245"/>
        <v>4339248971811.853</v>
      </c>
      <c r="AW268" s="5">
        <f t="shared" si="266"/>
        <v>16.748942286479075</v>
      </c>
      <c r="AX268">
        <f t="shared" si="267"/>
        <v>1193327485.8027344</v>
      </c>
      <c r="AY268" s="4">
        <f t="shared" si="268"/>
        <v>4.6060904360216088E-3</v>
      </c>
      <c r="AZ268" s="4">
        <f t="shared" si="246"/>
        <v>9.9810266321049583E-6</v>
      </c>
      <c r="BA268" s="5">
        <v>0</v>
      </c>
      <c r="BB268" s="4">
        <f t="shared" si="247"/>
        <v>0</v>
      </c>
      <c r="BC268" s="4">
        <f t="shared" si="269"/>
        <v>1193327485.8027344</v>
      </c>
      <c r="BD268" s="4">
        <f t="shared" si="270"/>
        <v>6491119.918422184</v>
      </c>
      <c r="BE268" s="4">
        <f t="shared" si="271"/>
        <v>6491119.918422184</v>
      </c>
      <c r="BF268" s="4">
        <f t="shared" si="272"/>
        <v>0</v>
      </c>
      <c r="BG268" s="4">
        <f>SUM($BB$48:BB268)</f>
        <v>12884463590.918751</v>
      </c>
      <c r="BH268" s="14">
        <f>SUM($BC$48:BC268)</f>
        <v>4326364508220.9341</v>
      </c>
      <c r="BI268" s="4">
        <f t="shared" si="273"/>
        <v>4339248971811.853</v>
      </c>
      <c r="BJ268" s="4">
        <f t="shared" si="274"/>
        <v>23603399542.05751</v>
      </c>
      <c r="BK268" s="4">
        <f t="shared" si="275"/>
        <v>70085202.300471887</v>
      </c>
      <c r="BL268" s="4">
        <f t="shared" si="276"/>
        <v>23533314339.757038</v>
      </c>
      <c r="BM268" s="27">
        <f t="shared" si="248"/>
        <v>20.41384516687538</v>
      </c>
      <c r="BN268">
        <f t="shared" si="249"/>
        <v>0.27330514044132032</v>
      </c>
      <c r="BO268">
        <f t="shared" si="277"/>
        <v>1.3388224423529976E-2</v>
      </c>
      <c r="BQ268" s="5">
        <f t="shared" si="278"/>
        <v>-138.66818435647187</v>
      </c>
      <c r="BR268" s="5">
        <f t="shared" si="279"/>
        <v>-9867.62824527472</v>
      </c>
      <c r="BS268" s="5">
        <f t="shared" si="250"/>
        <v>-1905.2251337161263</v>
      </c>
      <c r="BU268" s="27">
        <f t="shared" si="280"/>
        <v>0.85453876241714544</v>
      </c>
      <c r="BV268" s="27">
        <f t="shared" si="281"/>
        <v>1.1470742246243459E-2</v>
      </c>
      <c r="BW268" s="27">
        <f t="shared" si="251"/>
        <v>0.85453876241714555</v>
      </c>
      <c r="BX268" s="27">
        <f t="shared" si="252"/>
        <v>1.147074224624346E-2</v>
      </c>
      <c r="BY268" s="27">
        <f t="shared" si="282"/>
        <v>1.3388224423529976E-2</v>
      </c>
      <c r="BZ268" s="27">
        <f t="shared" si="283"/>
        <v>0.99738591315597092</v>
      </c>
    </row>
    <row r="269" spans="6:78">
      <c r="F269">
        <f t="shared" si="253"/>
        <v>55250000</v>
      </c>
      <c r="G269">
        <f t="shared" si="284"/>
        <v>1.0000000000000002</v>
      </c>
      <c r="H269">
        <f t="shared" si="285"/>
        <v>0</v>
      </c>
      <c r="I269">
        <f t="shared" si="286"/>
        <v>4.7143143996902228E+19</v>
      </c>
      <c r="J269">
        <f t="shared" si="287"/>
        <v>2.1193285600309779E+20</v>
      </c>
      <c r="K269">
        <f t="shared" si="288"/>
        <v>2.59076E+20</v>
      </c>
      <c r="L269">
        <f t="shared" si="289"/>
        <v>6043992820115670</v>
      </c>
      <c r="M269">
        <f t="shared" si="290"/>
        <v>112999.9999999998</v>
      </c>
      <c r="N269">
        <f t="shared" si="291"/>
        <v>112.9999999999998</v>
      </c>
      <c r="O269">
        <f t="shared" si="292"/>
        <v>149700.0000000002</v>
      </c>
      <c r="P269">
        <f t="shared" si="293"/>
        <v>149.70000000000022</v>
      </c>
      <c r="Q269">
        <f t="shared" si="294"/>
        <v>0.14034375000000018</v>
      </c>
      <c r="R269">
        <f t="shared" si="295"/>
        <v>2004.491</v>
      </c>
      <c r="S269">
        <f t="shared" si="296"/>
        <v>2.6632151440191052</v>
      </c>
      <c r="T269">
        <f t="shared" si="297"/>
        <v>460.48463537865575</v>
      </c>
      <c r="V269">
        <f t="shared" si="298"/>
        <v>112568506329668.94</v>
      </c>
      <c r="W269">
        <f t="shared" si="256"/>
        <v>0</v>
      </c>
      <c r="X269">
        <f t="shared" si="299"/>
        <v>5060537550066.0654</v>
      </c>
      <c r="Y269">
        <f t="shared" si="257"/>
        <v>0</v>
      </c>
      <c r="Z269">
        <f t="shared" si="258"/>
        <v>117629043879735</v>
      </c>
      <c r="AA269">
        <f t="shared" si="239"/>
        <v>2387.8022716742398</v>
      </c>
      <c r="AB269">
        <f t="shared" si="240"/>
        <v>23.878022716742404</v>
      </c>
      <c r="AC269">
        <f t="shared" si="259"/>
        <v>454.03296283613685</v>
      </c>
      <c r="AD269">
        <f t="shared" si="260"/>
        <v>99.999999999999972</v>
      </c>
      <c r="AF269" s="9">
        <f t="shared" si="254"/>
        <v>6186052472698.709</v>
      </c>
      <c r="AG269">
        <f t="shared" si="261"/>
        <v>23.877365995687402</v>
      </c>
      <c r="AH269">
        <f t="shared" si="262"/>
        <v>0</v>
      </c>
      <c r="AI269">
        <v>201</v>
      </c>
      <c r="AJ269">
        <f t="shared" si="263"/>
        <v>5.1740327120740712E-2</v>
      </c>
      <c r="AK269">
        <v>0</v>
      </c>
      <c r="AL269" s="15">
        <f t="shared" si="241"/>
        <v>0</v>
      </c>
      <c r="AM269" s="13">
        <f t="shared" si="264"/>
        <v>5062806625627.3662</v>
      </c>
      <c r="AN269" s="15">
        <f>SUM($AL$48:AL269)</f>
        <v>1123245847071.3408</v>
      </c>
      <c r="AO269" s="4">
        <f t="shared" si="242"/>
        <v>6186052472698.707</v>
      </c>
      <c r="AP269">
        <f t="shared" si="243"/>
        <v>23.88872929430708</v>
      </c>
      <c r="AQ269" s="15">
        <f t="shared" si="244"/>
        <v>23.82628208133826</v>
      </c>
      <c r="AR269">
        <f t="shared" si="265"/>
        <v>0.99738591315597092</v>
      </c>
      <c r="AT269">
        <f t="shared" si="255"/>
        <v>323782566538.3233</v>
      </c>
      <c r="AU269" s="4"/>
      <c r="AV269">
        <f t="shared" si="245"/>
        <v>4340419289435.4731</v>
      </c>
      <c r="AW269" s="5">
        <f t="shared" si="266"/>
        <v>16.753459561809944</v>
      </c>
      <c r="AX269">
        <f t="shared" si="267"/>
        <v>1170317623.6201172</v>
      </c>
      <c r="AY269" s="4">
        <f t="shared" si="268"/>
        <v>4.5172753308686149E-3</v>
      </c>
      <c r="AZ269" s="4">
        <f t="shared" si="246"/>
        <v>9.7885714595072394E-6</v>
      </c>
      <c r="BA269" s="5">
        <v>0</v>
      </c>
      <c r="BB269" s="4">
        <f t="shared" si="247"/>
        <v>0</v>
      </c>
      <c r="BC269" s="4">
        <f t="shared" si="269"/>
        <v>1170317623.6201172</v>
      </c>
      <c r="BD269" s="4">
        <f t="shared" si="270"/>
        <v>6365957.4827029873</v>
      </c>
      <c r="BE269" s="4">
        <f t="shared" si="271"/>
        <v>6365957.4827029873</v>
      </c>
      <c r="BF269" s="4">
        <f t="shared" si="272"/>
        <v>0</v>
      </c>
      <c r="BG269" s="4">
        <f>SUM($BB$48:BB269)</f>
        <v>12884463590.918751</v>
      </c>
      <c r="BH269" s="14">
        <f>SUM($BC$48:BC269)</f>
        <v>4327534825844.5542</v>
      </c>
      <c r="BI269" s="4">
        <f t="shared" si="273"/>
        <v>4340419289435.4731</v>
      </c>
      <c r="BJ269" s="4">
        <f t="shared" si="274"/>
        <v>23609765499.540215</v>
      </c>
      <c r="BK269" s="4">
        <f t="shared" si="275"/>
        <v>70085202.300471887</v>
      </c>
      <c r="BL269" s="4">
        <f t="shared" si="276"/>
        <v>23539680297.239742</v>
      </c>
      <c r="BM269" s="27">
        <f t="shared" si="248"/>
        <v>20.419367281972075</v>
      </c>
      <c r="BN269">
        <f t="shared" si="249"/>
        <v>0.27330514044132032</v>
      </c>
      <c r="BO269">
        <f t="shared" si="277"/>
        <v>1.3384603776759377E-2</v>
      </c>
      <c r="BQ269" s="5">
        <f t="shared" si="278"/>
        <v>-136.00061198842829</v>
      </c>
      <c r="BR269" s="5">
        <f t="shared" si="279"/>
        <v>-9867.62824527472</v>
      </c>
      <c r="BS269" s="5">
        <f t="shared" si="250"/>
        <v>-1903.0419315659874</v>
      </c>
      <c r="BU269" s="27">
        <f t="shared" si="280"/>
        <v>0.85476992226782911</v>
      </c>
      <c r="BV269" s="27">
        <f t="shared" si="281"/>
        <v>1.1470742246243459E-2</v>
      </c>
      <c r="BW269" s="27">
        <f t="shared" si="251"/>
        <v>0.85476992226782911</v>
      </c>
      <c r="BX269" s="27">
        <f t="shared" si="252"/>
        <v>1.147074224624346E-2</v>
      </c>
      <c r="BY269" s="27">
        <f t="shared" si="282"/>
        <v>1.3384603776759377E-2</v>
      </c>
      <c r="BZ269" s="27">
        <f t="shared" si="283"/>
        <v>0.99738591315597092</v>
      </c>
    </row>
    <row r="270" spans="6:78">
      <c r="F270">
        <f t="shared" si="253"/>
        <v>55500000</v>
      </c>
      <c r="G270">
        <f t="shared" si="284"/>
        <v>1.0000000000000002</v>
      </c>
      <c r="H270">
        <f t="shared" si="285"/>
        <v>0</v>
      </c>
      <c r="I270">
        <f t="shared" si="286"/>
        <v>4.7143143996902228E+19</v>
      </c>
      <c r="J270">
        <f t="shared" si="287"/>
        <v>2.1193285600309779E+20</v>
      </c>
      <c r="K270">
        <f t="shared" si="288"/>
        <v>2.59076E+20</v>
      </c>
      <c r="L270">
        <f t="shared" si="289"/>
        <v>6043992820115670</v>
      </c>
      <c r="M270">
        <f t="shared" si="290"/>
        <v>112999.9999999998</v>
      </c>
      <c r="N270">
        <f t="shared" si="291"/>
        <v>112.9999999999998</v>
      </c>
      <c r="O270">
        <f t="shared" si="292"/>
        <v>149700.0000000002</v>
      </c>
      <c r="P270">
        <f t="shared" si="293"/>
        <v>149.70000000000022</v>
      </c>
      <c r="Q270">
        <f t="shared" si="294"/>
        <v>0.14034375000000018</v>
      </c>
      <c r="R270">
        <f t="shared" si="295"/>
        <v>2004.491</v>
      </c>
      <c r="S270">
        <f t="shared" si="296"/>
        <v>2.6632151440191052</v>
      </c>
      <c r="T270">
        <f t="shared" si="297"/>
        <v>460.48463537865575</v>
      </c>
      <c r="V270">
        <f t="shared" si="298"/>
        <v>112568506329668.94</v>
      </c>
      <c r="W270">
        <f t="shared" si="256"/>
        <v>0</v>
      </c>
      <c r="X270">
        <f t="shared" si="299"/>
        <v>5060537550066.0654</v>
      </c>
      <c r="Y270">
        <f t="shared" si="257"/>
        <v>0</v>
      </c>
      <c r="Z270">
        <f t="shared" si="258"/>
        <v>117629043879735</v>
      </c>
      <c r="AA270">
        <f t="shared" si="239"/>
        <v>2387.8022716742398</v>
      </c>
      <c r="AB270">
        <f t="shared" si="240"/>
        <v>23.878022716742404</v>
      </c>
      <c r="AC270">
        <f t="shared" si="259"/>
        <v>454.03296283613685</v>
      </c>
      <c r="AD270">
        <f t="shared" si="260"/>
        <v>99.999999999999972</v>
      </c>
      <c r="AF270" s="9">
        <f t="shared" si="254"/>
        <v>6186052472698.709</v>
      </c>
      <c r="AG270">
        <f t="shared" si="261"/>
        <v>23.877365995687402</v>
      </c>
      <c r="AH270">
        <f t="shared" si="262"/>
        <v>0</v>
      </c>
      <c r="AI270">
        <v>202</v>
      </c>
      <c r="AJ270">
        <f t="shared" si="263"/>
        <v>5.1740327120740712E-2</v>
      </c>
      <c r="AK270">
        <v>0</v>
      </c>
      <c r="AL270" s="15">
        <f t="shared" si="241"/>
        <v>0</v>
      </c>
      <c r="AM270" s="13">
        <f t="shared" si="264"/>
        <v>5062806625627.3662</v>
      </c>
      <c r="AN270" s="15">
        <f>SUM($AL$48:AL270)</f>
        <v>1123245847071.3408</v>
      </c>
      <c r="AO270" s="4">
        <f t="shared" si="242"/>
        <v>6186052472698.707</v>
      </c>
      <c r="AP270">
        <f t="shared" si="243"/>
        <v>23.88872929430708</v>
      </c>
      <c r="AQ270" s="15">
        <f t="shared" si="244"/>
        <v>23.82628208133826</v>
      </c>
      <c r="AR270">
        <f t="shared" si="265"/>
        <v>0.99738591315597092</v>
      </c>
      <c r="AT270">
        <f t="shared" si="255"/>
        <v>317539358096.5</v>
      </c>
      <c r="AU270" s="4"/>
      <c r="AV270">
        <f t="shared" si="245"/>
        <v>4341567040875.418</v>
      </c>
      <c r="AW270" s="5">
        <f t="shared" si="266"/>
        <v>16.757889734577567</v>
      </c>
      <c r="AX270">
        <f t="shared" si="267"/>
        <v>1147751439.9448242</v>
      </c>
      <c r="AY270" s="4">
        <f t="shared" si="268"/>
        <v>4.430172767623493E-3</v>
      </c>
      <c r="AZ270" s="4">
        <f t="shared" si="246"/>
        <v>9.5998272271588489E-6</v>
      </c>
      <c r="BA270" s="5">
        <v>0</v>
      </c>
      <c r="BB270" s="4">
        <f t="shared" si="247"/>
        <v>0</v>
      </c>
      <c r="BC270" s="4">
        <f t="shared" si="269"/>
        <v>1147751439.9448242</v>
      </c>
      <c r="BD270" s="4">
        <f t="shared" si="270"/>
        <v>6243208.4418234564</v>
      </c>
      <c r="BE270" s="4">
        <f t="shared" si="271"/>
        <v>6243208.4418234564</v>
      </c>
      <c r="BF270" s="4">
        <f t="shared" si="272"/>
        <v>0</v>
      </c>
      <c r="BG270" s="4">
        <f>SUM($BB$48:BB270)</f>
        <v>12884463590.918751</v>
      </c>
      <c r="BH270" s="14">
        <f>SUM($BC$48:BC270)</f>
        <v>4328682577284.499</v>
      </c>
      <c r="BI270" s="4">
        <f t="shared" si="273"/>
        <v>4341567040875.418</v>
      </c>
      <c r="BJ270" s="4">
        <f t="shared" si="274"/>
        <v>23616008707.982037</v>
      </c>
      <c r="BK270" s="4">
        <f t="shared" si="275"/>
        <v>70085202.300471887</v>
      </c>
      <c r="BL270" s="4">
        <f t="shared" si="276"/>
        <v>23545923505.681564</v>
      </c>
      <c r="BM270" s="27">
        <f t="shared" si="248"/>
        <v>20.424782919082766</v>
      </c>
      <c r="BN270">
        <f t="shared" si="249"/>
        <v>0.27330514044132032</v>
      </c>
      <c r="BO270">
        <f t="shared" si="277"/>
        <v>1.3381054845188723E-2</v>
      </c>
      <c r="BQ270" s="5">
        <f t="shared" si="278"/>
        <v>-133.38447602261328</v>
      </c>
      <c r="BR270" s="5">
        <f t="shared" si="279"/>
        <v>-9867.62824527472</v>
      </c>
      <c r="BS270" s="5">
        <f t="shared" si="250"/>
        <v>-1900.9008261421777</v>
      </c>
      <c r="BU270" s="27">
        <f t="shared" si="280"/>
        <v>0.85499662487071648</v>
      </c>
      <c r="BV270" s="27">
        <f t="shared" si="281"/>
        <v>1.1470742246243459E-2</v>
      </c>
      <c r="BW270" s="27">
        <f t="shared" si="251"/>
        <v>0.85499662487071648</v>
      </c>
      <c r="BX270" s="27">
        <f t="shared" si="252"/>
        <v>1.147074224624346E-2</v>
      </c>
      <c r="BY270" s="27">
        <f t="shared" si="282"/>
        <v>1.3381054845188723E-2</v>
      </c>
      <c r="BZ270" s="27">
        <f t="shared" si="283"/>
        <v>0.99738591315597092</v>
      </c>
    </row>
    <row r="271" spans="6:78">
      <c r="F271">
        <f t="shared" si="253"/>
        <v>55750000</v>
      </c>
      <c r="G271">
        <f t="shared" si="284"/>
        <v>1.0000000000000002</v>
      </c>
      <c r="H271">
        <f t="shared" si="285"/>
        <v>0</v>
      </c>
      <c r="I271">
        <f t="shared" si="286"/>
        <v>4.7143143996902228E+19</v>
      </c>
      <c r="J271">
        <f t="shared" si="287"/>
        <v>2.1193285600309779E+20</v>
      </c>
      <c r="K271">
        <f t="shared" si="288"/>
        <v>2.59076E+20</v>
      </c>
      <c r="L271">
        <f t="shared" si="289"/>
        <v>6043992820115670</v>
      </c>
      <c r="M271">
        <f t="shared" si="290"/>
        <v>112999.9999999998</v>
      </c>
      <c r="N271">
        <f t="shared" si="291"/>
        <v>112.9999999999998</v>
      </c>
      <c r="O271">
        <f t="shared" si="292"/>
        <v>149700.0000000002</v>
      </c>
      <c r="P271">
        <f t="shared" si="293"/>
        <v>149.70000000000022</v>
      </c>
      <c r="Q271">
        <f t="shared" si="294"/>
        <v>0.14034375000000018</v>
      </c>
      <c r="R271">
        <f t="shared" si="295"/>
        <v>2004.491</v>
      </c>
      <c r="S271">
        <f t="shared" si="296"/>
        <v>2.6632151440191052</v>
      </c>
      <c r="T271">
        <f t="shared" si="297"/>
        <v>460.48463537865575</v>
      </c>
      <c r="V271">
        <f t="shared" si="298"/>
        <v>112568506329668.94</v>
      </c>
      <c r="W271">
        <f t="shared" si="256"/>
        <v>0</v>
      </c>
      <c r="X271">
        <f t="shared" si="299"/>
        <v>5060537550066.0654</v>
      </c>
      <c r="Y271">
        <f t="shared" si="257"/>
        <v>0</v>
      </c>
      <c r="Z271">
        <f t="shared" si="258"/>
        <v>117629043879735</v>
      </c>
      <c r="AA271">
        <f t="shared" si="239"/>
        <v>2387.8022716742398</v>
      </c>
      <c r="AB271">
        <f t="shared" si="240"/>
        <v>23.878022716742404</v>
      </c>
      <c r="AC271">
        <f t="shared" si="259"/>
        <v>454.03296283613685</v>
      </c>
      <c r="AD271">
        <f t="shared" si="260"/>
        <v>99.999999999999972</v>
      </c>
      <c r="AF271" s="9">
        <f t="shared" si="254"/>
        <v>6186052472698.709</v>
      </c>
      <c r="AG271">
        <f t="shared" si="261"/>
        <v>23.877365995687402</v>
      </c>
      <c r="AH271">
        <f t="shared" si="262"/>
        <v>0</v>
      </c>
      <c r="AI271">
        <v>203</v>
      </c>
      <c r="AJ271">
        <f t="shared" si="263"/>
        <v>5.1740327120740712E-2</v>
      </c>
      <c r="AK271">
        <v>0</v>
      </c>
      <c r="AL271" s="15">
        <f t="shared" si="241"/>
        <v>0</v>
      </c>
      <c r="AM271" s="13">
        <f t="shared" si="264"/>
        <v>5062806625627.3662</v>
      </c>
      <c r="AN271" s="15">
        <f>SUM($AL$48:AL271)</f>
        <v>1123245847071.3408</v>
      </c>
      <c r="AO271" s="4">
        <f t="shared" si="242"/>
        <v>6186052472698.707</v>
      </c>
      <c r="AP271">
        <f t="shared" si="243"/>
        <v>23.88872929430708</v>
      </c>
      <c r="AQ271" s="15">
        <f t="shared" si="244"/>
        <v>23.82628208133826</v>
      </c>
      <c r="AR271">
        <f t="shared" si="265"/>
        <v>0.99738591315597092</v>
      </c>
      <c r="AT271">
        <f t="shared" si="255"/>
        <v>311416531836.04236</v>
      </c>
      <c r="AU271" s="4"/>
      <c r="AV271">
        <f t="shared" si="245"/>
        <v>4342692661255.1406</v>
      </c>
      <c r="AW271" s="5">
        <f t="shared" si="266"/>
        <v>16.762234484302446</v>
      </c>
      <c r="AX271">
        <f t="shared" si="267"/>
        <v>1125620379.7226562</v>
      </c>
      <c r="AY271" s="4">
        <f t="shared" si="268"/>
        <v>4.3447497248786313E-3</v>
      </c>
      <c r="AZ271" s="4">
        <f t="shared" si="246"/>
        <v>9.4147223803316711E-6</v>
      </c>
      <c r="BA271" s="5">
        <v>0</v>
      </c>
      <c r="BB271" s="4">
        <f t="shared" si="247"/>
        <v>0</v>
      </c>
      <c r="BC271" s="4">
        <f t="shared" si="269"/>
        <v>1125620379.7226562</v>
      </c>
      <c r="BD271" s="4">
        <f t="shared" si="270"/>
        <v>6122826.2604583129</v>
      </c>
      <c r="BE271" s="4">
        <f t="shared" si="271"/>
        <v>6122826.2604583129</v>
      </c>
      <c r="BF271" s="4">
        <f t="shared" si="272"/>
        <v>0</v>
      </c>
      <c r="BG271" s="4">
        <f>SUM($BB$48:BB271)</f>
        <v>12884463590.918751</v>
      </c>
      <c r="BH271" s="14">
        <f>SUM($BC$48:BC271)</f>
        <v>4329808197664.2217</v>
      </c>
      <c r="BI271" s="4">
        <f t="shared" si="273"/>
        <v>4342692661255.1406</v>
      </c>
      <c r="BJ271" s="4">
        <f t="shared" si="274"/>
        <v>23622131534.242496</v>
      </c>
      <c r="BK271" s="4">
        <f t="shared" si="275"/>
        <v>70085202.300471887</v>
      </c>
      <c r="BL271" s="4">
        <f t="shared" si="276"/>
        <v>23552046331.942024</v>
      </c>
      <c r="BM271" s="27">
        <f t="shared" si="248"/>
        <v>20.430094131326829</v>
      </c>
      <c r="BN271">
        <f t="shared" si="249"/>
        <v>0.27330514044132032</v>
      </c>
      <c r="BO271">
        <f t="shared" si="277"/>
        <v>1.3377576171919994E-2</v>
      </c>
      <c r="BQ271" s="5">
        <f t="shared" si="278"/>
        <v>-130.81878465707854</v>
      </c>
      <c r="BR271" s="5">
        <f t="shared" si="279"/>
        <v>-9867.62824527472</v>
      </c>
      <c r="BS271" s="5">
        <f t="shared" si="250"/>
        <v>-1898.8010057313309</v>
      </c>
      <c r="BU271" s="27">
        <f t="shared" si="280"/>
        <v>0.8552189561709137</v>
      </c>
      <c r="BV271" s="27">
        <f t="shared" si="281"/>
        <v>1.1470742246243459E-2</v>
      </c>
      <c r="BW271" s="27">
        <f t="shared" si="251"/>
        <v>0.85521895617091359</v>
      </c>
      <c r="BX271" s="27">
        <f t="shared" si="252"/>
        <v>1.147074224624346E-2</v>
      </c>
      <c r="BY271" s="27">
        <f t="shared" si="282"/>
        <v>1.3377576171919994E-2</v>
      </c>
      <c r="BZ271" s="27">
        <f t="shared" si="283"/>
        <v>0.99738591315597092</v>
      </c>
    </row>
    <row r="272" spans="6:78">
      <c r="F272">
        <f t="shared" si="253"/>
        <v>56000000</v>
      </c>
      <c r="G272">
        <f t="shared" si="284"/>
        <v>1.0000000000000002</v>
      </c>
      <c r="H272">
        <f t="shared" si="285"/>
        <v>0</v>
      </c>
      <c r="I272">
        <f t="shared" si="286"/>
        <v>4.7143143996902228E+19</v>
      </c>
      <c r="J272">
        <f t="shared" si="287"/>
        <v>2.1193285600309779E+20</v>
      </c>
      <c r="K272">
        <f t="shared" si="288"/>
        <v>2.59076E+20</v>
      </c>
      <c r="L272">
        <f t="shared" si="289"/>
        <v>6043992820115670</v>
      </c>
      <c r="M272">
        <f t="shared" si="290"/>
        <v>112999.9999999998</v>
      </c>
      <c r="N272">
        <f t="shared" si="291"/>
        <v>112.9999999999998</v>
      </c>
      <c r="O272">
        <f t="shared" si="292"/>
        <v>149700.0000000002</v>
      </c>
      <c r="P272">
        <f t="shared" si="293"/>
        <v>149.70000000000022</v>
      </c>
      <c r="Q272">
        <f t="shared" si="294"/>
        <v>0.14034375000000018</v>
      </c>
      <c r="R272">
        <f t="shared" si="295"/>
        <v>2004.491</v>
      </c>
      <c r="S272">
        <f t="shared" si="296"/>
        <v>2.6632151440191052</v>
      </c>
      <c r="T272">
        <f t="shared" si="297"/>
        <v>460.48463537865575</v>
      </c>
      <c r="V272">
        <f t="shared" si="298"/>
        <v>112568506329668.94</v>
      </c>
      <c r="W272">
        <f t="shared" si="256"/>
        <v>0</v>
      </c>
      <c r="X272">
        <f t="shared" si="299"/>
        <v>5060537550066.0654</v>
      </c>
      <c r="Y272">
        <f t="shared" si="257"/>
        <v>0</v>
      </c>
      <c r="Z272">
        <f t="shared" si="258"/>
        <v>117629043879735</v>
      </c>
      <c r="AA272">
        <f t="shared" si="239"/>
        <v>2387.8022716742398</v>
      </c>
      <c r="AB272">
        <f t="shared" si="240"/>
        <v>23.878022716742404</v>
      </c>
      <c r="AC272">
        <f t="shared" si="259"/>
        <v>454.03296283613685</v>
      </c>
      <c r="AD272">
        <f t="shared" si="260"/>
        <v>99.999999999999972</v>
      </c>
      <c r="AF272" s="9">
        <f t="shared" si="254"/>
        <v>6186052472698.709</v>
      </c>
      <c r="AG272">
        <f t="shared" si="261"/>
        <v>23.877365995687402</v>
      </c>
      <c r="AH272">
        <f t="shared" si="262"/>
        <v>0</v>
      </c>
      <c r="AI272">
        <v>204</v>
      </c>
      <c r="AJ272">
        <f t="shared" si="263"/>
        <v>5.1740327120740712E-2</v>
      </c>
      <c r="AK272">
        <v>0</v>
      </c>
      <c r="AL272" s="15">
        <f t="shared" si="241"/>
        <v>0</v>
      </c>
      <c r="AM272" s="13">
        <f t="shared" si="264"/>
        <v>5062806625627.3662</v>
      </c>
      <c r="AN272" s="15">
        <f>SUM($AL$48:AL272)</f>
        <v>1123245847071.3408</v>
      </c>
      <c r="AO272" s="4">
        <f t="shared" si="242"/>
        <v>6186052472698.707</v>
      </c>
      <c r="AP272">
        <f t="shared" si="243"/>
        <v>23.88872929430708</v>
      </c>
      <c r="AQ272" s="15">
        <f t="shared" si="244"/>
        <v>23.82628208133826</v>
      </c>
      <c r="AR272">
        <f t="shared" si="265"/>
        <v>0.99738591315597092</v>
      </c>
      <c r="AT272">
        <f t="shared" si="255"/>
        <v>305411766535.46216</v>
      </c>
      <c r="AU272" s="4"/>
      <c r="AV272">
        <f t="shared" si="245"/>
        <v>4343796577307.9995</v>
      </c>
      <c r="AW272" s="5">
        <f t="shared" si="266"/>
        <v>16.766495458120396</v>
      </c>
      <c r="AX272">
        <f t="shared" si="267"/>
        <v>1103916052.8588867</v>
      </c>
      <c r="AY272" s="4">
        <f t="shared" si="268"/>
        <v>4.260973817948736E-3</v>
      </c>
      <c r="AZ272" s="4">
        <f t="shared" si="246"/>
        <v>9.233186744023529E-6</v>
      </c>
      <c r="BA272" s="5">
        <v>0</v>
      </c>
      <c r="BB272" s="4">
        <f t="shared" si="247"/>
        <v>0</v>
      </c>
      <c r="BC272" s="4">
        <f t="shared" si="269"/>
        <v>1103916052.8588867</v>
      </c>
      <c r="BD272" s="4">
        <f t="shared" si="270"/>
        <v>6004765.3005814115</v>
      </c>
      <c r="BE272" s="4">
        <f t="shared" si="271"/>
        <v>6004765.3005814115</v>
      </c>
      <c r="BF272" s="4">
        <f t="shared" si="272"/>
        <v>0</v>
      </c>
      <c r="BG272" s="4">
        <f>SUM($BB$48:BB272)</f>
        <v>12884463590.918751</v>
      </c>
      <c r="BH272" s="14">
        <f>SUM($BC$48:BC272)</f>
        <v>4330912113717.0806</v>
      </c>
      <c r="BI272" s="4">
        <f t="shared" si="273"/>
        <v>4343796577307.9995</v>
      </c>
      <c r="BJ272" s="4">
        <f t="shared" si="274"/>
        <v>23628136299.543079</v>
      </c>
      <c r="BK272" s="4">
        <f t="shared" si="275"/>
        <v>70085202.300471887</v>
      </c>
      <c r="BL272" s="4">
        <f t="shared" si="276"/>
        <v>23558051097.242603</v>
      </c>
      <c r="BM272" s="27">
        <f t="shared" si="248"/>
        <v>20.435302932235182</v>
      </c>
      <c r="BN272">
        <f t="shared" si="249"/>
        <v>0.27330514044132032</v>
      </c>
      <c r="BO272">
        <f t="shared" si="277"/>
        <v>1.3374166331060434E-2</v>
      </c>
      <c r="BQ272" s="5">
        <f t="shared" si="278"/>
        <v>-128.30256521390137</v>
      </c>
      <c r="BR272" s="5">
        <f t="shared" si="279"/>
        <v>-9867.62824527472</v>
      </c>
      <c r="BS272" s="5">
        <f t="shared" si="250"/>
        <v>-1896.7416742716202</v>
      </c>
      <c r="BU272" s="27">
        <f t="shared" si="280"/>
        <v>0.85543700045632465</v>
      </c>
      <c r="BV272" s="27">
        <f t="shared" si="281"/>
        <v>1.1470742246243459E-2</v>
      </c>
      <c r="BW272" s="27">
        <f t="shared" si="251"/>
        <v>0.85543700045632465</v>
      </c>
      <c r="BX272" s="27">
        <f t="shared" si="252"/>
        <v>1.147074224624346E-2</v>
      </c>
      <c r="BY272" s="27">
        <f t="shared" si="282"/>
        <v>1.3374166331060434E-2</v>
      </c>
      <c r="BZ272" s="27">
        <f t="shared" si="283"/>
        <v>0.99738591315597092</v>
      </c>
    </row>
    <row r="273" spans="6:78">
      <c r="F273">
        <f t="shared" si="253"/>
        <v>56250000</v>
      </c>
      <c r="G273">
        <f t="shared" si="284"/>
        <v>1.0000000000000002</v>
      </c>
      <c r="H273">
        <f t="shared" si="285"/>
        <v>0</v>
      </c>
      <c r="I273">
        <f t="shared" si="286"/>
        <v>4.7143143996902228E+19</v>
      </c>
      <c r="J273">
        <f t="shared" si="287"/>
        <v>2.1193285600309779E+20</v>
      </c>
      <c r="K273">
        <f t="shared" si="288"/>
        <v>2.59076E+20</v>
      </c>
      <c r="L273">
        <f t="shared" si="289"/>
        <v>6043992820115670</v>
      </c>
      <c r="M273">
        <f t="shared" si="290"/>
        <v>112999.9999999998</v>
      </c>
      <c r="N273">
        <f t="shared" si="291"/>
        <v>112.9999999999998</v>
      </c>
      <c r="O273">
        <f t="shared" si="292"/>
        <v>149700.0000000002</v>
      </c>
      <c r="P273">
        <f t="shared" si="293"/>
        <v>149.70000000000022</v>
      </c>
      <c r="Q273">
        <f t="shared" si="294"/>
        <v>0.14034375000000018</v>
      </c>
      <c r="R273">
        <f t="shared" si="295"/>
        <v>2004.491</v>
      </c>
      <c r="S273">
        <f t="shared" si="296"/>
        <v>2.6632151440191052</v>
      </c>
      <c r="T273">
        <f t="shared" si="297"/>
        <v>460.48463537865575</v>
      </c>
      <c r="V273">
        <f t="shared" si="298"/>
        <v>112568506329668.94</v>
      </c>
      <c r="W273">
        <f t="shared" si="256"/>
        <v>0</v>
      </c>
      <c r="X273">
        <f t="shared" si="299"/>
        <v>5060537550066.0654</v>
      </c>
      <c r="Y273">
        <f t="shared" si="257"/>
        <v>0</v>
      </c>
      <c r="Z273">
        <f t="shared" si="258"/>
        <v>117629043879735</v>
      </c>
      <c r="AA273">
        <f t="shared" si="239"/>
        <v>2387.8022716742398</v>
      </c>
      <c r="AB273">
        <f t="shared" si="240"/>
        <v>23.878022716742404</v>
      </c>
      <c r="AC273">
        <f t="shared" si="259"/>
        <v>454.03296283613685</v>
      </c>
      <c r="AD273">
        <f t="shared" si="260"/>
        <v>99.999999999999972</v>
      </c>
      <c r="AF273" s="9">
        <f t="shared" si="254"/>
        <v>6186052472698.709</v>
      </c>
      <c r="AG273">
        <f t="shared" si="261"/>
        <v>23.877365995687402</v>
      </c>
      <c r="AH273">
        <f t="shared" si="262"/>
        <v>0</v>
      </c>
      <c r="AI273">
        <v>205</v>
      </c>
      <c r="AJ273">
        <f t="shared" si="263"/>
        <v>5.1740327120740712E-2</v>
      </c>
      <c r="AK273">
        <v>0</v>
      </c>
      <c r="AL273" s="15">
        <f t="shared" si="241"/>
        <v>0</v>
      </c>
      <c r="AM273" s="13">
        <f t="shared" si="264"/>
        <v>5062806625627.3662</v>
      </c>
      <c r="AN273" s="15">
        <f>SUM($AL$48:AL273)</f>
        <v>1123245847071.3408</v>
      </c>
      <c r="AO273" s="4">
        <f t="shared" si="242"/>
        <v>6186052472698.707</v>
      </c>
      <c r="AP273">
        <f t="shared" si="243"/>
        <v>23.88872929430708</v>
      </c>
      <c r="AQ273" s="15">
        <f t="shared" si="244"/>
        <v>23.82628208133826</v>
      </c>
      <c r="AR273">
        <f t="shared" si="265"/>
        <v>0.99738591315597092</v>
      </c>
      <c r="AT273">
        <f t="shared" si="255"/>
        <v>299522785731.30054</v>
      </c>
      <c r="AU273" s="4"/>
      <c r="AV273">
        <f t="shared" si="245"/>
        <v>4344879207539.0361</v>
      </c>
      <c r="AW273" s="5">
        <f t="shared" si="266"/>
        <v>16.770674271406985</v>
      </c>
      <c r="AX273">
        <f t="shared" si="267"/>
        <v>1082630231.0366211</v>
      </c>
      <c r="AY273" s="4">
        <f t="shared" si="268"/>
        <v>4.1788132865901162E-3</v>
      </c>
      <c r="AZ273" s="4">
        <f t="shared" si="246"/>
        <v>9.0551514963468519E-6</v>
      </c>
      <c r="BA273" s="5">
        <v>0</v>
      </c>
      <c r="BB273" s="4">
        <f t="shared" si="247"/>
        <v>0</v>
      </c>
      <c r="BC273" s="4">
        <f t="shared" si="269"/>
        <v>1082630231.0366211</v>
      </c>
      <c r="BD273" s="4">
        <f t="shared" si="270"/>
        <v>5888980.8041591663</v>
      </c>
      <c r="BE273" s="4">
        <f t="shared" si="271"/>
        <v>5888980.8041591663</v>
      </c>
      <c r="BF273" s="4">
        <f t="shared" si="272"/>
        <v>0</v>
      </c>
      <c r="BG273" s="4">
        <f>SUM($BB$48:BB273)</f>
        <v>12884463590.918751</v>
      </c>
      <c r="BH273" s="14">
        <f>SUM($BC$48:BC273)</f>
        <v>4331994743948.1172</v>
      </c>
      <c r="BI273" s="4">
        <f t="shared" si="273"/>
        <v>4344879207539.0361</v>
      </c>
      <c r="BJ273" s="4">
        <f t="shared" si="274"/>
        <v>23634025280.347237</v>
      </c>
      <c r="BK273" s="4">
        <f t="shared" si="275"/>
        <v>70085202.300471887</v>
      </c>
      <c r="BL273" s="4">
        <f t="shared" si="276"/>
        <v>23563940078.046764</v>
      </c>
      <c r="BM273" s="27">
        <f t="shared" si="248"/>
        <v>20.440411296513631</v>
      </c>
      <c r="BN273">
        <f t="shared" si="249"/>
        <v>0.27330514044132032</v>
      </c>
      <c r="BO273">
        <f t="shared" si="277"/>
        <v>1.337082392700855E-2</v>
      </c>
      <c r="BQ273" s="5">
        <f t="shared" si="278"/>
        <v>-125.83486377043651</v>
      </c>
      <c r="BR273" s="5">
        <f t="shared" si="279"/>
        <v>-9867.62824527472</v>
      </c>
      <c r="BS273" s="5">
        <f t="shared" si="250"/>
        <v>-1894.7220510509644</v>
      </c>
      <c r="BU273" s="27">
        <f t="shared" si="280"/>
        <v>0.85565084038960515</v>
      </c>
      <c r="BV273" s="27">
        <f t="shared" si="281"/>
        <v>1.1470742246243459E-2</v>
      </c>
      <c r="BW273" s="27">
        <f t="shared" si="251"/>
        <v>0.85565084038960515</v>
      </c>
      <c r="BX273" s="27">
        <f t="shared" si="252"/>
        <v>1.147074224624346E-2</v>
      </c>
      <c r="BY273" s="27">
        <f t="shared" si="282"/>
        <v>1.337082392700855E-2</v>
      </c>
      <c r="BZ273" s="27">
        <f t="shared" si="283"/>
        <v>0.99738591315597092</v>
      </c>
    </row>
    <row r="274" spans="6:78">
      <c r="F274">
        <f t="shared" si="253"/>
        <v>56500000</v>
      </c>
      <c r="G274">
        <f t="shared" si="284"/>
        <v>1.0000000000000002</v>
      </c>
      <c r="H274">
        <f t="shared" si="285"/>
        <v>0</v>
      </c>
      <c r="I274">
        <f t="shared" si="286"/>
        <v>4.7143143996902228E+19</v>
      </c>
      <c r="J274">
        <f t="shared" si="287"/>
        <v>2.1193285600309779E+20</v>
      </c>
      <c r="K274">
        <f t="shared" si="288"/>
        <v>2.59076E+20</v>
      </c>
      <c r="L274">
        <f t="shared" si="289"/>
        <v>6043992820115670</v>
      </c>
      <c r="M274">
        <f t="shared" si="290"/>
        <v>112999.9999999998</v>
      </c>
      <c r="N274">
        <f t="shared" si="291"/>
        <v>112.9999999999998</v>
      </c>
      <c r="O274">
        <f t="shared" si="292"/>
        <v>149700.0000000002</v>
      </c>
      <c r="P274">
        <f t="shared" si="293"/>
        <v>149.70000000000022</v>
      </c>
      <c r="Q274">
        <f t="shared" si="294"/>
        <v>0.14034375000000018</v>
      </c>
      <c r="R274">
        <f t="shared" si="295"/>
        <v>2004.491</v>
      </c>
      <c r="S274">
        <f t="shared" si="296"/>
        <v>2.6632151440191052</v>
      </c>
      <c r="T274">
        <f t="shared" si="297"/>
        <v>460.48463537865575</v>
      </c>
      <c r="V274">
        <f t="shared" si="298"/>
        <v>112568506329668.94</v>
      </c>
      <c r="W274">
        <f t="shared" si="256"/>
        <v>0</v>
      </c>
      <c r="X274">
        <f t="shared" si="299"/>
        <v>5060537550066.0654</v>
      </c>
      <c r="Y274">
        <f t="shared" si="257"/>
        <v>0</v>
      </c>
      <c r="Z274">
        <f t="shared" si="258"/>
        <v>117629043879735</v>
      </c>
      <c r="AA274">
        <f t="shared" si="239"/>
        <v>2387.8022716742398</v>
      </c>
      <c r="AB274">
        <f t="shared" si="240"/>
        <v>23.878022716742404</v>
      </c>
      <c r="AC274">
        <f t="shared" si="259"/>
        <v>454.03296283613685</v>
      </c>
      <c r="AD274">
        <f t="shared" si="260"/>
        <v>99.999999999999972</v>
      </c>
      <c r="AF274" s="9">
        <f t="shared" si="254"/>
        <v>6186052472698.709</v>
      </c>
      <c r="AG274">
        <f t="shared" si="261"/>
        <v>23.877365995687402</v>
      </c>
      <c r="AH274">
        <f t="shared" si="262"/>
        <v>0</v>
      </c>
      <c r="AI274">
        <v>206</v>
      </c>
      <c r="AJ274">
        <f t="shared" si="263"/>
        <v>5.1740327120740712E-2</v>
      </c>
      <c r="AK274">
        <v>0</v>
      </c>
      <c r="AL274" s="15">
        <f t="shared" si="241"/>
        <v>0</v>
      </c>
      <c r="AM274" s="13">
        <f t="shared" si="264"/>
        <v>5062806625627.3662</v>
      </c>
      <c r="AN274" s="15">
        <f>SUM($AL$48:AL274)</f>
        <v>1123245847071.3408</v>
      </c>
      <c r="AO274" s="4">
        <f t="shared" si="242"/>
        <v>6186052472698.707</v>
      </c>
      <c r="AP274">
        <f t="shared" si="243"/>
        <v>23.88872929430708</v>
      </c>
      <c r="AQ274" s="15">
        <f t="shared" si="244"/>
        <v>23.82628208133826</v>
      </c>
      <c r="AR274">
        <f t="shared" si="265"/>
        <v>0.99738591315597092</v>
      </c>
      <c r="AT274">
        <f t="shared" si="255"/>
        <v>293747356855.09894</v>
      </c>
      <c r="AU274" s="4"/>
      <c r="AV274">
        <f t="shared" si="245"/>
        <v>4345940962383.6377</v>
      </c>
      <c r="AW274" s="5">
        <f t="shared" si="266"/>
        <v>16.774772508389962</v>
      </c>
      <c r="AX274">
        <f t="shared" si="267"/>
        <v>1061754844.6015625</v>
      </c>
      <c r="AY274" s="4">
        <f t="shared" si="268"/>
        <v>4.0982369829762793E-3</v>
      </c>
      <c r="AZ274" s="4">
        <f t="shared" si="246"/>
        <v>8.8805491424727677E-6</v>
      </c>
      <c r="BA274" s="5">
        <v>0</v>
      </c>
      <c r="BB274" s="4">
        <f t="shared" si="247"/>
        <v>0</v>
      </c>
      <c r="BC274" s="4">
        <f t="shared" si="269"/>
        <v>1061754844.6015625</v>
      </c>
      <c r="BD274" s="4">
        <f t="shared" si="270"/>
        <v>5775428.8762051919</v>
      </c>
      <c r="BE274" s="4">
        <f t="shared" si="271"/>
        <v>5775428.8762051919</v>
      </c>
      <c r="BF274" s="4">
        <f t="shared" si="272"/>
        <v>0</v>
      </c>
      <c r="BG274" s="4">
        <f>SUM($BB$48:BB274)</f>
        <v>12884463590.918751</v>
      </c>
      <c r="BH274" s="14">
        <f>SUM($BC$48:BC274)</f>
        <v>4333056498792.7188</v>
      </c>
      <c r="BI274" s="4">
        <f t="shared" si="273"/>
        <v>4345940962383.6377</v>
      </c>
      <c r="BJ274" s="4">
        <f t="shared" si="274"/>
        <v>23639800709.223442</v>
      </c>
      <c r="BK274" s="4">
        <f t="shared" si="275"/>
        <v>70085202.300471887</v>
      </c>
      <c r="BL274" s="4">
        <f t="shared" si="276"/>
        <v>23569715506.92297</v>
      </c>
      <c r="BM274" s="27">
        <f t="shared" si="248"/>
        <v>20.445421160791525</v>
      </c>
      <c r="BN274">
        <f t="shared" si="249"/>
        <v>0.27330514044132032</v>
      </c>
      <c r="BO274">
        <f t="shared" si="277"/>
        <v>1.3367547593758619E-2</v>
      </c>
      <c r="BQ274" s="5">
        <f t="shared" si="278"/>
        <v>-123.4147447976619</v>
      </c>
      <c r="BR274" s="5">
        <f t="shared" si="279"/>
        <v>-9867.62824527472</v>
      </c>
      <c r="BS274" s="5">
        <f t="shared" si="250"/>
        <v>-1892.7413704110506</v>
      </c>
      <c r="BU274" s="27">
        <f t="shared" si="280"/>
        <v>0.85586055703950192</v>
      </c>
      <c r="BV274" s="27">
        <f t="shared" si="281"/>
        <v>1.1470742246243459E-2</v>
      </c>
      <c r="BW274" s="27">
        <f t="shared" si="251"/>
        <v>0.85586055703950192</v>
      </c>
      <c r="BX274" s="27">
        <f t="shared" si="252"/>
        <v>1.147074224624346E-2</v>
      </c>
      <c r="BY274" s="27">
        <f t="shared" si="282"/>
        <v>1.3367547593758619E-2</v>
      </c>
      <c r="BZ274" s="27">
        <f t="shared" si="283"/>
        <v>0.99738591315597092</v>
      </c>
    </row>
    <row r="275" spans="6:78">
      <c r="F275">
        <f t="shared" si="253"/>
        <v>56750000</v>
      </c>
      <c r="G275">
        <f t="shared" si="284"/>
        <v>1.0000000000000002</v>
      </c>
      <c r="H275">
        <f t="shared" si="285"/>
        <v>0</v>
      </c>
      <c r="I275">
        <f t="shared" si="286"/>
        <v>4.7143143996902228E+19</v>
      </c>
      <c r="J275">
        <f t="shared" si="287"/>
        <v>2.1193285600309779E+20</v>
      </c>
      <c r="K275">
        <f t="shared" si="288"/>
        <v>2.59076E+20</v>
      </c>
      <c r="L275">
        <f t="shared" si="289"/>
        <v>6043992820115670</v>
      </c>
      <c r="M275">
        <f t="shared" si="290"/>
        <v>112999.9999999998</v>
      </c>
      <c r="N275">
        <f t="shared" si="291"/>
        <v>112.9999999999998</v>
      </c>
      <c r="O275">
        <f t="shared" si="292"/>
        <v>149700.0000000002</v>
      </c>
      <c r="P275">
        <f t="shared" si="293"/>
        <v>149.70000000000022</v>
      </c>
      <c r="Q275">
        <f t="shared" si="294"/>
        <v>0.14034375000000018</v>
      </c>
      <c r="R275">
        <f t="shared" si="295"/>
        <v>2004.491</v>
      </c>
      <c r="S275">
        <f t="shared" si="296"/>
        <v>2.6632151440191052</v>
      </c>
      <c r="T275">
        <f t="shared" si="297"/>
        <v>460.48463537865575</v>
      </c>
      <c r="V275">
        <f t="shared" si="298"/>
        <v>112568506329668.94</v>
      </c>
      <c r="W275">
        <f t="shared" si="256"/>
        <v>0</v>
      </c>
      <c r="X275">
        <f t="shared" si="299"/>
        <v>5060537550066.0654</v>
      </c>
      <c r="Y275">
        <f t="shared" si="257"/>
        <v>0</v>
      </c>
      <c r="Z275">
        <f t="shared" si="258"/>
        <v>117629043879735</v>
      </c>
      <c r="AA275">
        <f t="shared" si="239"/>
        <v>2387.8022716742398</v>
      </c>
      <c r="AB275">
        <f t="shared" si="240"/>
        <v>23.878022716742404</v>
      </c>
      <c r="AC275">
        <f t="shared" si="259"/>
        <v>454.03296283613685</v>
      </c>
      <c r="AD275">
        <f t="shared" si="260"/>
        <v>99.999999999999972</v>
      </c>
      <c r="AF275" s="9">
        <f t="shared" si="254"/>
        <v>6186052472698.709</v>
      </c>
      <c r="AG275">
        <f t="shared" si="261"/>
        <v>23.877365995687402</v>
      </c>
      <c r="AH275">
        <f t="shared" si="262"/>
        <v>0</v>
      </c>
      <c r="AI275">
        <v>207</v>
      </c>
      <c r="AJ275">
        <f t="shared" si="263"/>
        <v>5.1740327120740712E-2</v>
      </c>
      <c r="AK275">
        <v>0</v>
      </c>
      <c r="AL275" s="15">
        <f t="shared" si="241"/>
        <v>0</v>
      </c>
      <c r="AM275" s="13">
        <f t="shared" si="264"/>
        <v>5062806625627.3662</v>
      </c>
      <c r="AN275" s="15">
        <f>SUM($AL$48:AL275)</f>
        <v>1123245847071.3408</v>
      </c>
      <c r="AO275" s="4">
        <f t="shared" si="242"/>
        <v>6186052472698.707</v>
      </c>
      <c r="AP275">
        <f t="shared" si="243"/>
        <v>23.88872929430708</v>
      </c>
      <c r="AQ275" s="15">
        <f t="shared" si="244"/>
        <v>23.82628208133826</v>
      </c>
      <c r="AR275">
        <f t="shared" si="265"/>
        <v>0.99738591315597092</v>
      </c>
      <c r="AT275">
        <f t="shared" si="255"/>
        <v>288083290387.01141</v>
      </c>
      <c r="AU275" s="4"/>
      <c r="AV275">
        <f t="shared" si="245"/>
        <v>4346982244363.1304</v>
      </c>
      <c r="AW275" s="5">
        <f t="shared" si="266"/>
        <v>16.778791722749812</v>
      </c>
      <c r="AX275">
        <f t="shared" si="267"/>
        <v>1041281979.4926758</v>
      </c>
      <c r="AY275" s="4">
        <f t="shared" si="268"/>
        <v>4.0192143598506841E-3</v>
      </c>
      <c r="AZ275" s="4">
        <f t="shared" si="246"/>
        <v>8.7093134889590696E-6</v>
      </c>
      <c r="BA275" s="5">
        <v>0</v>
      </c>
      <c r="BB275" s="4">
        <f t="shared" si="247"/>
        <v>0</v>
      </c>
      <c r="BC275" s="4">
        <f t="shared" si="269"/>
        <v>1041281979.4926758</v>
      </c>
      <c r="BD275" s="4">
        <f t="shared" si="270"/>
        <v>5664066.4680846157</v>
      </c>
      <c r="BE275" s="4">
        <f t="shared" si="271"/>
        <v>5664066.4680846157</v>
      </c>
      <c r="BF275" s="4">
        <f t="shared" si="272"/>
        <v>0</v>
      </c>
      <c r="BG275" s="4">
        <f>SUM($BB$48:BB275)</f>
        <v>12884463590.918751</v>
      </c>
      <c r="BH275" s="14">
        <f>SUM($BC$48:BC275)</f>
        <v>4334097780772.2114</v>
      </c>
      <c r="BI275" s="4">
        <f t="shared" si="273"/>
        <v>4346982244363.1304</v>
      </c>
      <c r="BJ275" s="4">
        <f t="shared" si="274"/>
        <v>23645464775.691528</v>
      </c>
      <c r="BK275" s="4">
        <f t="shared" si="275"/>
        <v>70085202.300471887</v>
      </c>
      <c r="BL275" s="4">
        <f t="shared" si="276"/>
        <v>23575379573.391052</v>
      </c>
      <c r="BM275" s="27">
        <f t="shared" si="248"/>
        <v>20.450334424355894</v>
      </c>
      <c r="BN275">
        <f t="shared" si="249"/>
        <v>0.27330514044132032</v>
      </c>
      <c r="BO275">
        <f t="shared" si="277"/>
        <v>1.3364335994223153E-2</v>
      </c>
      <c r="BQ275" s="5">
        <f t="shared" si="278"/>
        <v>-121.04129080553582</v>
      </c>
      <c r="BR275" s="5">
        <f t="shared" si="279"/>
        <v>-9867.62824527472</v>
      </c>
      <c r="BS275" s="5">
        <f t="shared" si="250"/>
        <v>-1890.7988814570708</v>
      </c>
      <c r="BU275" s="27">
        <f t="shared" si="280"/>
        <v>0.85606622991158476</v>
      </c>
      <c r="BV275" s="27">
        <f t="shared" si="281"/>
        <v>1.1470742246243459E-2</v>
      </c>
      <c r="BW275" s="27">
        <f t="shared" si="251"/>
        <v>0.85606622991158476</v>
      </c>
      <c r="BX275" s="27">
        <f t="shared" si="252"/>
        <v>1.147074224624346E-2</v>
      </c>
      <c r="BY275" s="27">
        <f t="shared" si="282"/>
        <v>1.3364335994223153E-2</v>
      </c>
      <c r="BZ275" s="27">
        <f t="shared" si="283"/>
        <v>0.99738591315597092</v>
      </c>
    </row>
    <row r="276" spans="6:78">
      <c r="F276">
        <f t="shared" si="253"/>
        <v>57000000</v>
      </c>
      <c r="G276">
        <f t="shared" si="284"/>
        <v>1.0000000000000002</v>
      </c>
      <c r="H276">
        <f t="shared" si="285"/>
        <v>0</v>
      </c>
      <c r="I276">
        <f t="shared" si="286"/>
        <v>4.7143143996902228E+19</v>
      </c>
      <c r="J276">
        <f t="shared" si="287"/>
        <v>2.1193285600309779E+20</v>
      </c>
      <c r="K276">
        <f t="shared" si="288"/>
        <v>2.59076E+20</v>
      </c>
      <c r="L276">
        <f t="shared" si="289"/>
        <v>6043992820115670</v>
      </c>
      <c r="M276">
        <f t="shared" si="290"/>
        <v>112999.9999999998</v>
      </c>
      <c r="N276">
        <f t="shared" si="291"/>
        <v>112.9999999999998</v>
      </c>
      <c r="O276">
        <f t="shared" si="292"/>
        <v>149700.0000000002</v>
      </c>
      <c r="P276">
        <f t="shared" si="293"/>
        <v>149.70000000000022</v>
      </c>
      <c r="Q276">
        <f t="shared" si="294"/>
        <v>0.14034375000000018</v>
      </c>
      <c r="R276">
        <f t="shared" si="295"/>
        <v>2004.491</v>
      </c>
      <c r="S276">
        <f t="shared" si="296"/>
        <v>2.6632151440191052</v>
      </c>
      <c r="T276">
        <f t="shared" si="297"/>
        <v>460.48463537865575</v>
      </c>
      <c r="V276">
        <f t="shared" si="298"/>
        <v>112568506329668.94</v>
      </c>
      <c r="W276">
        <f t="shared" si="256"/>
        <v>0</v>
      </c>
      <c r="X276">
        <f t="shared" si="299"/>
        <v>5060537550066.0654</v>
      </c>
      <c r="Y276">
        <f t="shared" si="257"/>
        <v>0</v>
      </c>
      <c r="Z276">
        <f t="shared" si="258"/>
        <v>117629043879735</v>
      </c>
      <c r="AA276">
        <f t="shared" si="239"/>
        <v>2387.8022716742398</v>
      </c>
      <c r="AB276">
        <f t="shared" si="240"/>
        <v>23.878022716742404</v>
      </c>
      <c r="AC276">
        <f t="shared" si="259"/>
        <v>454.03296283613685</v>
      </c>
      <c r="AD276">
        <f t="shared" si="260"/>
        <v>99.999999999999972</v>
      </c>
      <c r="AF276" s="9">
        <f t="shared" si="254"/>
        <v>6186052472698.709</v>
      </c>
      <c r="AG276">
        <f t="shared" si="261"/>
        <v>23.877365995687402</v>
      </c>
      <c r="AH276">
        <f t="shared" si="262"/>
        <v>0</v>
      </c>
      <c r="AI276">
        <v>208</v>
      </c>
      <c r="AJ276">
        <f t="shared" si="263"/>
        <v>5.1740327120740712E-2</v>
      </c>
      <c r="AK276">
        <v>0</v>
      </c>
      <c r="AL276" s="15">
        <f t="shared" si="241"/>
        <v>0</v>
      </c>
      <c r="AM276" s="13">
        <f t="shared" si="264"/>
        <v>5062806625627.3662</v>
      </c>
      <c r="AN276" s="15">
        <f>SUM($AL$48:AL276)</f>
        <v>1123245847071.3408</v>
      </c>
      <c r="AO276" s="4">
        <f t="shared" si="242"/>
        <v>6186052472698.707</v>
      </c>
      <c r="AP276">
        <f t="shared" si="243"/>
        <v>23.88872929430708</v>
      </c>
      <c r="AQ276" s="15">
        <f t="shared" si="244"/>
        <v>23.82628208133826</v>
      </c>
      <c r="AR276">
        <f t="shared" si="265"/>
        <v>0.99738591315597092</v>
      </c>
      <c r="AT276">
        <f t="shared" si="255"/>
        <v>282528439025.73669</v>
      </c>
      <c r="AU276" s="4"/>
      <c r="AV276">
        <f t="shared" si="245"/>
        <v>4348003448237.3872</v>
      </c>
      <c r="AW276" s="5">
        <f t="shared" si="266"/>
        <v>16.782733438208815</v>
      </c>
      <c r="AX276">
        <f t="shared" si="267"/>
        <v>1021203874.2568359</v>
      </c>
      <c r="AY276" s="4">
        <f t="shared" si="268"/>
        <v>3.9417154590036738E-3</v>
      </c>
      <c r="AZ276" s="4">
        <f t="shared" si="246"/>
        <v>8.5413796187806582E-6</v>
      </c>
      <c r="BA276" s="5">
        <v>0</v>
      </c>
      <c r="BB276" s="4">
        <f t="shared" si="247"/>
        <v>0</v>
      </c>
      <c r="BC276" s="4">
        <f t="shared" si="269"/>
        <v>1021203874.2568359</v>
      </c>
      <c r="BD276" s="4">
        <f t="shared" si="270"/>
        <v>5554851.3612752175</v>
      </c>
      <c r="BE276" s="4">
        <f t="shared" si="271"/>
        <v>5554851.3612752175</v>
      </c>
      <c r="BF276" s="4">
        <f t="shared" si="272"/>
        <v>0</v>
      </c>
      <c r="BG276" s="4">
        <f>SUM($BB$48:BB276)</f>
        <v>12884463590.918751</v>
      </c>
      <c r="BH276" s="14">
        <f>SUM($BC$48:BC276)</f>
        <v>4335118984646.4683</v>
      </c>
      <c r="BI276" s="4">
        <f t="shared" si="273"/>
        <v>4348003448237.3872</v>
      </c>
      <c r="BJ276" s="4">
        <f t="shared" si="274"/>
        <v>23651019627.052803</v>
      </c>
      <c r="BK276" s="4">
        <f t="shared" si="275"/>
        <v>70085202.300471887</v>
      </c>
      <c r="BL276" s="4">
        <f t="shared" si="276"/>
        <v>23580934424.752331</v>
      </c>
      <c r="BM276" s="27">
        <f t="shared" si="248"/>
        <v>20.45515294987155</v>
      </c>
      <c r="BN276">
        <f t="shared" si="249"/>
        <v>0.27330514044132032</v>
      </c>
      <c r="BO276">
        <f t="shared" si="277"/>
        <v>1.3361187819572698E-2</v>
      </c>
      <c r="BQ276" s="5">
        <f t="shared" si="278"/>
        <v>-118.71360199514291</v>
      </c>
      <c r="BR276" s="5">
        <f t="shared" si="279"/>
        <v>-9867.62824527472</v>
      </c>
      <c r="BS276" s="5">
        <f t="shared" si="250"/>
        <v>-1888.8938477730421</v>
      </c>
      <c r="BU276" s="27">
        <f t="shared" si="280"/>
        <v>0.85626793697838988</v>
      </c>
      <c r="BV276" s="27">
        <f t="shared" si="281"/>
        <v>1.1470742246243459E-2</v>
      </c>
      <c r="BW276" s="27">
        <f t="shared" si="251"/>
        <v>0.85626793697838988</v>
      </c>
      <c r="BX276" s="27">
        <f t="shared" si="252"/>
        <v>1.147074224624346E-2</v>
      </c>
      <c r="BY276" s="27">
        <f t="shared" si="282"/>
        <v>1.3361187819572698E-2</v>
      </c>
      <c r="BZ276" s="27">
        <f t="shared" si="283"/>
        <v>0.99738591315597092</v>
      </c>
    </row>
    <row r="277" spans="6:78">
      <c r="F277">
        <f t="shared" si="253"/>
        <v>57250000</v>
      </c>
      <c r="G277">
        <f t="shared" si="284"/>
        <v>1.0000000000000002</v>
      </c>
      <c r="H277">
        <f t="shared" si="285"/>
        <v>0</v>
      </c>
      <c r="I277">
        <f t="shared" si="286"/>
        <v>4.7143143996902228E+19</v>
      </c>
      <c r="J277">
        <f t="shared" si="287"/>
        <v>2.1193285600309779E+20</v>
      </c>
      <c r="K277">
        <f t="shared" si="288"/>
        <v>2.59076E+20</v>
      </c>
      <c r="L277">
        <f t="shared" si="289"/>
        <v>6043992820115670</v>
      </c>
      <c r="M277">
        <f t="shared" si="290"/>
        <v>112999.9999999998</v>
      </c>
      <c r="N277">
        <f t="shared" si="291"/>
        <v>112.9999999999998</v>
      </c>
      <c r="O277">
        <f t="shared" si="292"/>
        <v>149700.0000000002</v>
      </c>
      <c r="P277">
        <f t="shared" si="293"/>
        <v>149.70000000000022</v>
      </c>
      <c r="Q277">
        <f t="shared" si="294"/>
        <v>0.14034375000000018</v>
      </c>
      <c r="R277">
        <f t="shared" si="295"/>
        <v>2004.491</v>
      </c>
      <c r="S277">
        <f t="shared" si="296"/>
        <v>2.6632151440191052</v>
      </c>
      <c r="T277">
        <f t="shared" si="297"/>
        <v>460.48463537865575</v>
      </c>
      <c r="V277">
        <f t="shared" si="298"/>
        <v>112568506329668.94</v>
      </c>
      <c r="W277">
        <f t="shared" si="256"/>
        <v>0</v>
      </c>
      <c r="X277">
        <f t="shared" si="299"/>
        <v>5060537550066.0654</v>
      </c>
      <c r="Y277">
        <f t="shared" si="257"/>
        <v>0</v>
      </c>
      <c r="Z277">
        <f t="shared" si="258"/>
        <v>117629043879735</v>
      </c>
      <c r="AA277">
        <f t="shared" si="239"/>
        <v>2387.8022716742398</v>
      </c>
      <c r="AB277">
        <f t="shared" si="240"/>
        <v>23.878022716742404</v>
      </c>
      <c r="AC277">
        <f t="shared" si="259"/>
        <v>454.03296283613685</v>
      </c>
      <c r="AD277">
        <f t="shared" si="260"/>
        <v>99.999999999999972</v>
      </c>
      <c r="AF277" s="9">
        <f t="shared" si="254"/>
        <v>6186052472698.709</v>
      </c>
      <c r="AG277">
        <f t="shared" si="261"/>
        <v>23.877365995687402</v>
      </c>
      <c r="AH277">
        <f t="shared" si="262"/>
        <v>0</v>
      </c>
      <c r="AI277">
        <v>209</v>
      </c>
      <c r="AJ277">
        <f t="shared" si="263"/>
        <v>5.1740327120740712E-2</v>
      </c>
      <c r="AK277">
        <v>0</v>
      </c>
      <c r="AL277" s="15">
        <f t="shared" si="241"/>
        <v>0</v>
      </c>
      <c r="AM277" s="13">
        <f t="shared" si="264"/>
        <v>5062806625627.3662</v>
      </c>
      <c r="AN277" s="15">
        <f>SUM($AL$48:AL277)</f>
        <v>1123245847071.3408</v>
      </c>
      <c r="AO277" s="4">
        <f t="shared" si="242"/>
        <v>6186052472698.707</v>
      </c>
      <c r="AP277">
        <f t="shared" si="243"/>
        <v>23.88872929430708</v>
      </c>
      <c r="AQ277" s="15">
        <f t="shared" si="244"/>
        <v>23.82628208133826</v>
      </c>
      <c r="AR277">
        <f t="shared" si="265"/>
        <v>0.99738591315597092</v>
      </c>
      <c r="AT277">
        <f t="shared" si="255"/>
        <v>277080696874.45605</v>
      </c>
      <c r="AU277" s="4"/>
      <c r="AV277">
        <f t="shared" si="245"/>
        <v>4349004961154.4785</v>
      </c>
      <c r="AW277" s="5">
        <f t="shared" si="266"/>
        <v>16.786599149108675</v>
      </c>
      <c r="AX277">
        <f t="shared" si="267"/>
        <v>1001512917.0913086</v>
      </c>
      <c r="AY277" s="4">
        <f t="shared" si="268"/>
        <v>3.8657108998568319E-3</v>
      </c>
      <c r="AZ277" s="4">
        <f t="shared" si="246"/>
        <v>8.3766838665927684E-6</v>
      </c>
      <c r="BA277" s="5">
        <v>0</v>
      </c>
      <c r="BB277" s="4">
        <f t="shared" si="247"/>
        <v>0</v>
      </c>
      <c r="BC277" s="4">
        <f t="shared" si="269"/>
        <v>1001512917.0913086</v>
      </c>
      <c r="BD277" s="4">
        <f t="shared" si="270"/>
        <v>5447742.1512799636</v>
      </c>
      <c r="BE277" s="4">
        <f t="shared" si="271"/>
        <v>5447742.1512799636</v>
      </c>
      <c r="BF277" s="4">
        <f t="shared" si="272"/>
        <v>0</v>
      </c>
      <c r="BG277" s="4">
        <f>SUM($BB$48:BB277)</f>
        <v>12884463590.918751</v>
      </c>
      <c r="BH277" s="14">
        <f>SUM($BC$48:BC277)</f>
        <v>4336120497563.5596</v>
      </c>
      <c r="BI277" s="4">
        <f t="shared" si="273"/>
        <v>4349004961154.4785</v>
      </c>
      <c r="BJ277" s="4">
        <f t="shared" si="274"/>
        <v>23656467369.204082</v>
      </c>
      <c r="BK277" s="4">
        <f t="shared" si="275"/>
        <v>70085202.300471887</v>
      </c>
      <c r="BL277" s="4">
        <f t="shared" si="276"/>
        <v>23586382166.90361</v>
      </c>
      <c r="BM277" s="27">
        <f t="shared" si="248"/>
        <v>20.459878564087198</v>
      </c>
      <c r="BN277">
        <f t="shared" si="249"/>
        <v>0.27330514044132032</v>
      </c>
      <c r="BO277">
        <f t="shared" si="277"/>
        <v>1.3358101788592586E-2</v>
      </c>
      <c r="BQ277" s="5">
        <f t="shared" si="278"/>
        <v>-116.43079591758698</v>
      </c>
      <c r="BR277" s="5">
        <f t="shared" si="279"/>
        <v>-9867.62824527472</v>
      </c>
      <c r="BS277" s="5">
        <f t="shared" si="250"/>
        <v>-1887.0255471426356</v>
      </c>
      <c r="BU277" s="27">
        <f t="shared" si="280"/>
        <v>0.85646575470897857</v>
      </c>
      <c r="BV277" s="27">
        <f t="shared" si="281"/>
        <v>1.1470742246243459E-2</v>
      </c>
      <c r="BW277" s="27">
        <f t="shared" si="251"/>
        <v>0.85646575470897857</v>
      </c>
      <c r="BX277" s="27">
        <f t="shared" si="252"/>
        <v>1.147074224624346E-2</v>
      </c>
      <c r="BY277" s="27">
        <f t="shared" si="282"/>
        <v>1.3358101788592586E-2</v>
      </c>
      <c r="BZ277" s="27">
        <f t="shared" si="283"/>
        <v>0.99738591315597092</v>
      </c>
    </row>
    <row r="278" spans="6:78">
      <c r="F278">
        <f t="shared" si="253"/>
        <v>57500000</v>
      </c>
      <c r="G278">
        <f t="shared" si="284"/>
        <v>1.0000000000000002</v>
      </c>
      <c r="H278">
        <f t="shared" si="285"/>
        <v>0</v>
      </c>
      <c r="I278">
        <f t="shared" si="286"/>
        <v>4.7143143996902228E+19</v>
      </c>
      <c r="J278">
        <f t="shared" si="287"/>
        <v>2.1193285600309779E+20</v>
      </c>
      <c r="K278">
        <f t="shared" si="288"/>
        <v>2.59076E+20</v>
      </c>
      <c r="L278">
        <f t="shared" si="289"/>
        <v>6043992820115670</v>
      </c>
      <c r="M278">
        <f t="shared" si="290"/>
        <v>112999.9999999998</v>
      </c>
      <c r="N278">
        <f t="shared" si="291"/>
        <v>112.9999999999998</v>
      </c>
      <c r="O278">
        <f t="shared" si="292"/>
        <v>149700.0000000002</v>
      </c>
      <c r="P278">
        <f t="shared" si="293"/>
        <v>149.70000000000022</v>
      </c>
      <c r="Q278">
        <f t="shared" si="294"/>
        <v>0.14034375000000018</v>
      </c>
      <c r="R278">
        <f t="shared" si="295"/>
        <v>2004.491</v>
      </c>
      <c r="S278">
        <f t="shared" si="296"/>
        <v>2.6632151440191052</v>
      </c>
      <c r="T278">
        <f t="shared" si="297"/>
        <v>460.48463537865575</v>
      </c>
      <c r="V278">
        <f t="shared" si="298"/>
        <v>112568506329668.94</v>
      </c>
      <c r="W278">
        <f t="shared" si="256"/>
        <v>0</v>
      </c>
      <c r="X278">
        <f t="shared" si="299"/>
        <v>5060537550066.0654</v>
      </c>
      <c r="Y278">
        <f t="shared" si="257"/>
        <v>0</v>
      </c>
      <c r="Z278">
        <f t="shared" si="258"/>
        <v>117629043879735</v>
      </c>
      <c r="AA278">
        <f t="shared" si="239"/>
        <v>2387.8022716742398</v>
      </c>
      <c r="AB278">
        <f t="shared" si="240"/>
        <v>23.878022716742404</v>
      </c>
      <c r="AC278">
        <f t="shared" si="259"/>
        <v>454.03296283613685</v>
      </c>
      <c r="AD278">
        <f t="shared" si="260"/>
        <v>99.999999999999972</v>
      </c>
      <c r="AF278" s="9">
        <f t="shared" si="254"/>
        <v>6186052472698.709</v>
      </c>
      <c r="AG278">
        <f t="shared" si="261"/>
        <v>23.877365995687402</v>
      </c>
      <c r="AH278">
        <f t="shared" si="262"/>
        <v>0</v>
      </c>
      <c r="AI278">
        <v>210</v>
      </c>
      <c r="AJ278">
        <f t="shared" si="263"/>
        <v>5.1740327120740712E-2</v>
      </c>
      <c r="AK278">
        <v>0</v>
      </c>
      <c r="AL278" s="15">
        <f t="shared" si="241"/>
        <v>0</v>
      </c>
      <c r="AM278" s="13">
        <f t="shared" si="264"/>
        <v>5062806625627.3662</v>
      </c>
      <c r="AN278" s="15">
        <f>SUM($AL$48:AL278)</f>
        <v>1123245847071.3408</v>
      </c>
      <c r="AO278" s="4">
        <f t="shared" si="242"/>
        <v>6186052472698.707</v>
      </c>
      <c r="AP278">
        <f t="shared" si="243"/>
        <v>23.88872929430708</v>
      </c>
      <c r="AQ278" s="15">
        <f t="shared" si="244"/>
        <v>23.82628208133826</v>
      </c>
      <c r="AR278">
        <f t="shared" si="265"/>
        <v>0.99738591315597092</v>
      </c>
      <c r="AT278">
        <f t="shared" si="255"/>
        <v>271737998642.4679</v>
      </c>
      <c r="AU278" s="4"/>
      <c r="AV278">
        <f t="shared" si="245"/>
        <v>4349987162797.4473</v>
      </c>
      <c r="AW278" s="5">
        <f t="shared" si="266"/>
        <v>16.790390320977039</v>
      </c>
      <c r="AX278">
        <f t="shared" si="267"/>
        <v>982201642.96875</v>
      </c>
      <c r="AY278" s="4">
        <f t="shared" si="268"/>
        <v>3.7911718683658461E-3</v>
      </c>
      <c r="AZ278" s="4">
        <f t="shared" si="246"/>
        <v>8.2151637946843606E-6</v>
      </c>
      <c r="BA278" s="5">
        <v>0</v>
      </c>
      <c r="BB278" s="4">
        <f t="shared" si="247"/>
        <v>0</v>
      </c>
      <c r="BC278" s="4">
        <f t="shared" si="269"/>
        <v>982201642.96875</v>
      </c>
      <c r="BD278" s="4">
        <f t="shared" si="270"/>
        <v>5342698.2319884142</v>
      </c>
      <c r="BE278" s="4">
        <f t="shared" si="271"/>
        <v>5342698.2319884142</v>
      </c>
      <c r="BF278" s="4">
        <f t="shared" si="272"/>
        <v>0</v>
      </c>
      <c r="BG278" s="4">
        <f>SUM($BB$48:BB278)</f>
        <v>12884463590.918751</v>
      </c>
      <c r="BH278" s="14">
        <f>SUM($BC$48:BC278)</f>
        <v>4337102699206.5283</v>
      </c>
      <c r="BI278" s="4">
        <f t="shared" si="273"/>
        <v>4349987162797.4473</v>
      </c>
      <c r="BJ278" s="4">
        <f t="shared" si="274"/>
        <v>23661810067.436069</v>
      </c>
      <c r="BK278" s="4">
        <f t="shared" si="275"/>
        <v>70085202.300471887</v>
      </c>
      <c r="BL278" s="4">
        <f t="shared" si="276"/>
        <v>23591724865.135597</v>
      </c>
      <c r="BM278" s="27">
        <f t="shared" si="248"/>
        <v>20.464513058527995</v>
      </c>
      <c r="BN278">
        <f t="shared" si="249"/>
        <v>0.27330514044132032</v>
      </c>
      <c r="BO278">
        <f t="shared" si="277"/>
        <v>1.3355076647056026E-2</v>
      </c>
      <c r="BQ278" s="5">
        <f t="shared" si="278"/>
        <v>-114.19200713943867</v>
      </c>
      <c r="BR278" s="5">
        <f t="shared" si="279"/>
        <v>-9867.62824527472</v>
      </c>
      <c r="BS278" s="5">
        <f t="shared" si="250"/>
        <v>-1885.1932712753649</v>
      </c>
      <c r="BU278" s="27">
        <f t="shared" si="280"/>
        <v>0.85665975809792827</v>
      </c>
      <c r="BV278" s="27">
        <f t="shared" si="281"/>
        <v>1.1470742246243459E-2</v>
      </c>
      <c r="BW278" s="27">
        <f t="shared" si="251"/>
        <v>0.85665975809792838</v>
      </c>
      <c r="BX278" s="27">
        <f t="shared" si="252"/>
        <v>1.147074224624346E-2</v>
      </c>
      <c r="BY278" s="27">
        <f t="shared" si="282"/>
        <v>1.3355076647056026E-2</v>
      </c>
      <c r="BZ278" s="27">
        <f t="shared" si="283"/>
        <v>0.99738591315597092</v>
      </c>
    </row>
    <row r="279" spans="6:78">
      <c r="F279">
        <f t="shared" si="253"/>
        <v>57750000</v>
      </c>
      <c r="G279">
        <f t="shared" si="284"/>
        <v>1.0000000000000002</v>
      </c>
      <c r="H279">
        <f t="shared" si="285"/>
        <v>0</v>
      </c>
      <c r="I279">
        <f t="shared" si="286"/>
        <v>4.7143143996902228E+19</v>
      </c>
      <c r="J279">
        <f t="shared" si="287"/>
        <v>2.1193285600309779E+20</v>
      </c>
      <c r="K279">
        <f t="shared" si="288"/>
        <v>2.59076E+20</v>
      </c>
      <c r="L279">
        <f t="shared" si="289"/>
        <v>6043992820115670</v>
      </c>
      <c r="M279">
        <f t="shared" si="290"/>
        <v>112999.9999999998</v>
      </c>
      <c r="N279">
        <f t="shared" si="291"/>
        <v>112.9999999999998</v>
      </c>
      <c r="O279">
        <f t="shared" si="292"/>
        <v>149700.0000000002</v>
      </c>
      <c r="P279">
        <f t="shared" si="293"/>
        <v>149.70000000000022</v>
      </c>
      <c r="Q279">
        <f t="shared" si="294"/>
        <v>0.14034375000000018</v>
      </c>
      <c r="R279">
        <f t="shared" si="295"/>
        <v>2004.491</v>
      </c>
      <c r="S279">
        <f t="shared" si="296"/>
        <v>2.6632151440191052</v>
      </c>
      <c r="T279">
        <f t="shared" si="297"/>
        <v>460.48463537865575</v>
      </c>
      <c r="V279">
        <f t="shared" si="298"/>
        <v>112568506329668.94</v>
      </c>
      <c r="W279">
        <f t="shared" si="256"/>
        <v>0</v>
      </c>
      <c r="X279">
        <f t="shared" si="299"/>
        <v>5060537550066.0654</v>
      </c>
      <c r="Y279">
        <f t="shared" si="257"/>
        <v>0</v>
      </c>
      <c r="Z279">
        <f t="shared" si="258"/>
        <v>117629043879735</v>
      </c>
      <c r="AA279">
        <f t="shared" si="239"/>
        <v>2387.8022716742398</v>
      </c>
      <c r="AB279">
        <f t="shared" si="240"/>
        <v>23.878022716742404</v>
      </c>
      <c r="AC279">
        <f t="shared" si="259"/>
        <v>454.03296283613685</v>
      </c>
      <c r="AD279">
        <f t="shared" si="260"/>
        <v>99.999999999999972</v>
      </c>
      <c r="AF279" s="9">
        <f t="shared" si="254"/>
        <v>6186052472698.709</v>
      </c>
      <c r="AG279">
        <f t="shared" si="261"/>
        <v>23.877365995687402</v>
      </c>
      <c r="AH279">
        <f t="shared" si="262"/>
        <v>0</v>
      </c>
      <c r="AI279">
        <v>211</v>
      </c>
      <c r="AJ279">
        <f t="shared" si="263"/>
        <v>5.1740327120740712E-2</v>
      </c>
      <c r="AK279">
        <v>0</v>
      </c>
      <c r="AL279" s="15">
        <f t="shared" si="241"/>
        <v>0</v>
      </c>
      <c r="AM279" s="13">
        <f t="shared" si="264"/>
        <v>5062806625627.3662</v>
      </c>
      <c r="AN279" s="15">
        <f>SUM($AL$48:AL279)</f>
        <v>1123245847071.3408</v>
      </c>
      <c r="AO279" s="4">
        <f t="shared" si="242"/>
        <v>6186052472698.707</v>
      </c>
      <c r="AP279">
        <f t="shared" si="243"/>
        <v>23.88872929430708</v>
      </c>
      <c r="AQ279" s="15">
        <f t="shared" si="244"/>
        <v>23.82628208133826</v>
      </c>
      <c r="AR279">
        <f t="shared" si="265"/>
        <v>0.99738591315597092</v>
      </c>
      <c r="AT279">
        <f t="shared" si="255"/>
        <v>266498318862.21628</v>
      </c>
      <c r="AU279" s="4"/>
      <c r="AV279">
        <f t="shared" si="245"/>
        <v>4350950425528.249</v>
      </c>
      <c r="AW279" s="5">
        <f t="shared" si="266"/>
        <v>16.794108391083114</v>
      </c>
      <c r="AX279">
        <f t="shared" si="267"/>
        <v>963262730.80175781</v>
      </c>
      <c r="AY279" s="4">
        <f t="shared" si="268"/>
        <v>3.7180701060760464E-3</v>
      </c>
      <c r="AZ279" s="4">
        <f t="shared" si="246"/>
        <v>8.0567581692623607E-6</v>
      </c>
      <c r="BA279" s="5">
        <v>0</v>
      </c>
      <c r="BB279" s="4">
        <f t="shared" si="247"/>
        <v>0</v>
      </c>
      <c r="BC279" s="4">
        <f t="shared" si="269"/>
        <v>963262730.80175781</v>
      </c>
      <c r="BD279" s="4">
        <f t="shared" si="270"/>
        <v>5239679.780253252</v>
      </c>
      <c r="BE279" s="4">
        <f t="shared" si="271"/>
        <v>5239679.780253252</v>
      </c>
      <c r="BF279" s="4">
        <f t="shared" si="272"/>
        <v>0</v>
      </c>
      <c r="BG279" s="4">
        <f>SUM($BB$48:BB279)</f>
        <v>12884463590.918751</v>
      </c>
      <c r="BH279" s="14">
        <f>SUM($BC$48:BC279)</f>
        <v>4338065961937.3301</v>
      </c>
      <c r="BI279" s="4">
        <f t="shared" si="273"/>
        <v>4350950425528.249</v>
      </c>
      <c r="BJ279" s="4">
        <f t="shared" si="274"/>
        <v>23667049747.216324</v>
      </c>
      <c r="BK279" s="4">
        <f t="shared" si="275"/>
        <v>70085202.300471887</v>
      </c>
      <c r="BL279" s="4">
        <f t="shared" si="276"/>
        <v>23596964544.915852</v>
      </c>
      <c r="BM279" s="27">
        <f t="shared" si="248"/>
        <v>20.469058190174728</v>
      </c>
      <c r="BN279">
        <f t="shared" si="249"/>
        <v>0.27330514044132032</v>
      </c>
      <c r="BO279">
        <f t="shared" si="277"/>
        <v>1.3352111167113124E-2</v>
      </c>
      <c r="BQ279" s="5">
        <f t="shared" si="278"/>
        <v>-111.99638691464453</v>
      </c>
      <c r="BR279" s="5">
        <f t="shared" si="279"/>
        <v>-9867.62824527472</v>
      </c>
      <c r="BS279" s="5">
        <f t="shared" si="250"/>
        <v>-1883.3963255380793</v>
      </c>
      <c r="BU279" s="27">
        <f t="shared" si="280"/>
        <v>0.85685002069376315</v>
      </c>
      <c r="BV279" s="27">
        <f t="shared" si="281"/>
        <v>1.1470742246243459E-2</v>
      </c>
      <c r="BW279" s="27">
        <f t="shared" si="251"/>
        <v>0.85685002069376315</v>
      </c>
      <c r="BX279" s="27">
        <f t="shared" si="252"/>
        <v>1.147074224624346E-2</v>
      </c>
      <c r="BY279" s="27">
        <f t="shared" si="282"/>
        <v>1.3352111167113124E-2</v>
      </c>
      <c r="BZ279" s="27">
        <f t="shared" si="283"/>
        <v>0.99738591315597092</v>
      </c>
    </row>
    <row r="280" spans="6:78">
      <c r="F280">
        <f t="shared" si="253"/>
        <v>58000000</v>
      </c>
      <c r="G280">
        <f t="shared" si="284"/>
        <v>1.0000000000000002</v>
      </c>
      <c r="H280">
        <f t="shared" si="285"/>
        <v>0</v>
      </c>
      <c r="I280">
        <f t="shared" si="286"/>
        <v>4.7143143996902228E+19</v>
      </c>
      <c r="J280">
        <f t="shared" si="287"/>
        <v>2.1193285600309779E+20</v>
      </c>
      <c r="K280">
        <f t="shared" si="288"/>
        <v>2.59076E+20</v>
      </c>
      <c r="L280">
        <f t="shared" si="289"/>
        <v>6043992820115670</v>
      </c>
      <c r="M280">
        <f t="shared" si="290"/>
        <v>112999.9999999998</v>
      </c>
      <c r="N280">
        <f t="shared" si="291"/>
        <v>112.9999999999998</v>
      </c>
      <c r="O280">
        <f t="shared" si="292"/>
        <v>149700.0000000002</v>
      </c>
      <c r="P280">
        <f t="shared" si="293"/>
        <v>149.70000000000022</v>
      </c>
      <c r="Q280">
        <f t="shared" si="294"/>
        <v>0.14034375000000018</v>
      </c>
      <c r="R280">
        <f t="shared" si="295"/>
        <v>2004.491</v>
      </c>
      <c r="S280">
        <f t="shared" si="296"/>
        <v>2.6632151440191052</v>
      </c>
      <c r="T280">
        <f t="shared" si="297"/>
        <v>460.48463537865575</v>
      </c>
      <c r="V280">
        <f t="shared" si="298"/>
        <v>112568506329668.94</v>
      </c>
      <c r="W280">
        <f t="shared" si="256"/>
        <v>0</v>
      </c>
      <c r="X280">
        <f t="shared" si="299"/>
        <v>5060537550066.0654</v>
      </c>
      <c r="Y280">
        <f t="shared" si="257"/>
        <v>0</v>
      </c>
      <c r="Z280">
        <f t="shared" si="258"/>
        <v>117629043879735</v>
      </c>
      <c r="AA280">
        <f t="shared" si="239"/>
        <v>2387.8022716742398</v>
      </c>
      <c r="AB280">
        <f t="shared" si="240"/>
        <v>23.878022716742404</v>
      </c>
      <c r="AC280">
        <f t="shared" si="259"/>
        <v>454.03296283613685</v>
      </c>
      <c r="AD280">
        <f t="shared" si="260"/>
        <v>99.999999999999972</v>
      </c>
      <c r="AF280" s="9">
        <f t="shared" si="254"/>
        <v>6186052472698.709</v>
      </c>
      <c r="AG280">
        <f t="shared" si="261"/>
        <v>23.877365995687402</v>
      </c>
      <c r="AH280">
        <f t="shared" si="262"/>
        <v>0</v>
      </c>
      <c r="AI280">
        <v>212</v>
      </c>
      <c r="AJ280">
        <f t="shared" si="263"/>
        <v>5.1740327120740712E-2</v>
      </c>
      <c r="AK280">
        <v>0</v>
      </c>
      <c r="AL280" s="15">
        <f t="shared" si="241"/>
        <v>0</v>
      </c>
      <c r="AM280" s="13">
        <f t="shared" si="264"/>
        <v>5062806625627.3662</v>
      </c>
      <c r="AN280" s="15">
        <f>SUM($AL$48:AL280)</f>
        <v>1123245847071.3408</v>
      </c>
      <c r="AO280" s="4">
        <f t="shared" si="242"/>
        <v>6186052472698.707</v>
      </c>
      <c r="AP280">
        <f t="shared" si="243"/>
        <v>23.88872929430708</v>
      </c>
      <c r="AQ280" s="15">
        <f t="shared" si="244"/>
        <v>23.82628208133826</v>
      </c>
      <c r="AR280">
        <f t="shared" si="265"/>
        <v>0.99738591315597092</v>
      </c>
      <c r="AT280">
        <f t="shared" si="255"/>
        <v>261359671121.41711</v>
      </c>
      <c r="AU280" s="4"/>
      <c r="AV280">
        <f t="shared" si="245"/>
        <v>4351895114528.917</v>
      </c>
      <c r="AW280" s="5">
        <f t="shared" si="266"/>
        <v>16.797754768982529</v>
      </c>
      <c r="AX280">
        <f t="shared" si="267"/>
        <v>944689000.66796875</v>
      </c>
      <c r="AY280" s="4">
        <f t="shared" si="268"/>
        <v>3.6463778994116351E-3</v>
      </c>
      <c r="AZ280" s="4">
        <f t="shared" si="246"/>
        <v>7.9014069372422814E-6</v>
      </c>
      <c r="BA280" s="5">
        <v>0</v>
      </c>
      <c r="BB280" s="4">
        <f t="shared" si="247"/>
        <v>0</v>
      </c>
      <c r="BC280" s="4">
        <f t="shared" si="269"/>
        <v>944689000.66796875</v>
      </c>
      <c r="BD280" s="4">
        <f t="shared" si="270"/>
        <v>5138647.7407961749</v>
      </c>
      <c r="BE280" s="4">
        <f t="shared" si="271"/>
        <v>5138647.7407961749</v>
      </c>
      <c r="BF280" s="4">
        <f t="shared" si="272"/>
        <v>0</v>
      </c>
      <c r="BG280" s="4">
        <f>SUM($BB$48:BB280)</f>
        <v>12884463590.918751</v>
      </c>
      <c r="BH280" s="14">
        <f>SUM($BC$48:BC280)</f>
        <v>4339010650937.998</v>
      </c>
      <c r="BI280" s="4">
        <f t="shared" si="273"/>
        <v>4351895114528.917</v>
      </c>
      <c r="BJ280" s="4">
        <f t="shared" si="274"/>
        <v>23672188394.957119</v>
      </c>
      <c r="BK280" s="4">
        <f t="shared" si="275"/>
        <v>70085202.300471887</v>
      </c>
      <c r="BL280" s="4">
        <f t="shared" si="276"/>
        <v>23602103192.656647</v>
      </c>
      <c r="BM280" s="27">
        <f t="shared" si="248"/>
        <v>20.473515682129889</v>
      </c>
      <c r="BN280">
        <f t="shared" si="249"/>
        <v>0.27330514044132032</v>
      </c>
      <c r="BO280">
        <f t="shared" si="277"/>
        <v>1.3349204146695336E-2</v>
      </c>
      <c r="BQ280" s="5">
        <f t="shared" si="278"/>
        <v>-109.84310286276333</v>
      </c>
      <c r="BR280" s="5">
        <f t="shared" si="279"/>
        <v>-9867.62824527472</v>
      </c>
      <c r="BS280" s="5">
        <f t="shared" si="250"/>
        <v>-1881.63402869161</v>
      </c>
      <c r="BU280" s="27">
        <f t="shared" si="280"/>
        <v>0.857036614626837</v>
      </c>
      <c r="BV280" s="27">
        <f t="shared" si="281"/>
        <v>1.1470742246243459E-2</v>
      </c>
      <c r="BW280" s="27">
        <f t="shared" si="251"/>
        <v>0.857036614626837</v>
      </c>
      <c r="BX280" s="27">
        <f t="shared" si="252"/>
        <v>1.147074224624346E-2</v>
      </c>
      <c r="BY280" s="27">
        <f t="shared" si="282"/>
        <v>1.3349204146695336E-2</v>
      </c>
      <c r="BZ280" s="27">
        <f t="shared" si="283"/>
        <v>0.99738591315597092</v>
      </c>
    </row>
    <row r="281" spans="6:78">
      <c r="F281">
        <f t="shared" si="253"/>
        <v>58250000</v>
      </c>
      <c r="G281">
        <f t="shared" si="284"/>
        <v>1.0000000000000002</v>
      </c>
      <c r="H281">
        <f t="shared" si="285"/>
        <v>0</v>
      </c>
      <c r="I281">
        <f t="shared" si="286"/>
        <v>4.7143143996902228E+19</v>
      </c>
      <c r="J281">
        <f t="shared" si="287"/>
        <v>2.1193285600309779E+20</v>
      </c>
      <c r="K281">
        <f t="shared" si="288"/>
        <v>2.59076E+20</v>
      </c>
      <c r="L281">
        <f t="shared" si="289"/>
        <v>6043992820115670</v>
      </c>
      <c r="M281">
        <f t="shared" si="290"/>
        <v>112999.9999999998</v>
      </c>
      <c r="N281">
        <f t="shared" si="291"/>
        <v>112.9999999999998</v>
      </c>
      <c r="O281">
        <f t="shared" si="292"/>
        <v>149700.0000000002</v>
      </c>
      <c r="P281">
        <f t="shared" si="293"/>
        <v>149.70000000000022</v>
      </c>
      <c r="Q281">
        <f t="shared" si="294"/>
        <v>0.14034375000000018</v>
      </c>
      <c r="R281">
        <f t="shared" si="295"/>
        <v>2004.491</v>
      </c>
      <c r="S281">
        <f t="shared" si="296"/>
        <v>2.6632151440191052</v>
      </c>
      <c r="T281">
        <f t="shared" si="297"/>
        <v>460.48463537865575</v>
      </c>
      <c r="V281">
        <f t="shared" si="298"/>
        <v>112568506329668.94</v>
      </c>
      <c r="W281">
        <f t="shared" si="256"/>
        <v>0</v>
      </c>
      <c r="X281">
        <f t="shared" si="299"/>
        <v>5060537550066.0654</v>
      </c>
      <c r="Y281">
        <f t="shared" si="257"/>
        <v>0</v>
      </c>
      <c r="Z281">
        <f t="shared" si="258"/>
        <v>117629043879735</v>
      </c>
      <c r="AA281">
        <f t="shared" si="239"/>
        <v>2387.8022716742398</v>
      </c>
      <c r="AB281">
        <f t="shared" si="240"/>
        <v>23.878022716742404</v>
      </c>
      <c r="AC281">
        <f t="shared" si="259"/>
        <v>454.03296283613685</v>
      </c>
      <c r="AD281">
        <f t="shared" si="260"/>
        <v>99.999999999999972</v>
      </c>
      <c r="AF281" s="9">
        <f t="shared" si="254"/>
        <v>6186052472698.709</v>
      </c>
      <c r="AG281">
        <f t="shared" si="261"/>
        <v>23.877365995687402</v>
      </c>
      <c r="AH281">
        <f t="shared" si="262"/>
        <v>0</v>
      </c>
      <c r="AI281">
        <v>213</v>
      </c>
      <c r="AJ281">
        <f t="shared" si="263"/>
        <v>5.1740327120740712E-2</v>
      </c>
      <c r="AK281">
        <v>0</v>
      </c>
      <c r="AL281" s="15">
        <f t="shared" si="241"/>
        <v>0</v>
      </c>
      <c r="AM281" s="13">
        <f t="shared" si="264"/>
        <v>5062806625627.3662</v>
      </c>
      <c r="AN281" s="15">
        <f>SUM($AL$48:AL281)</f>
        <v>1123245847071.3408</v>
      </c>
      <c r="AO281" s="4">
        <f t="shared" si="242"/>
        <v>6186052472698.707</v>
      </c>
      <c r="AP281">
        <f t="shared" si="243"/>
        <v>23.88872929430708</v>
      </c>
      <c r="AQ281" s="15">
        <f t="shared" si="244"/>
        <v>23.82628208133826</v>
      </c>
      <c r="AR281">
        <f t="shared" si="265"/>
        <v>0.99738591315597092</v>
      </c>
      <c r="AT281">
        <f t="shared" si="255"/>
        <v>256320107309.99039</v>
      </c>
      <c r="AU281" s="4"/>
      <c r="AV281">
        <f t="shared" si="245"/>
        <v>4352821587940.0098</v>
      </c>
      <c r="AW281" s="5">
        <f t="shared" si="266"/>
        <v>16.801330837051715</v>
      </c>
      <c r="AX281">
        <f t="shared" si="267"/>
        <v>926473411.09277344</v>
      </c>
      <c r="AY281" s="4">
        <f t="shared" si="268"/>
        <v>3.5760680691873173E-3</v>
      </c>
      <c r="AZ281" s="4">
        <f t="shared" si="246"/>
        <v>7.749051203520773E-6</v>
      </c>
      <c r="BA281" s="5">
        <v>0</v>
      </c>
      <c r="BB281" s="4">
        <f t="shared" si="247"/>
        <v>0</v>
      </c>
      <c r="BC281" s="4">
        <f t="shared" si="269"/>
        <v>926473411.09277344</v>
      </c>
      <c r="BD281" s="4">
        <f t="shared" si="270"/>
        <v>5039563.8114271834</v>
      </c>
      <c r="BE281" s="4">
        <f t="shared" si="271"/>
        <v>5039563.8114271834</v>
      </c>
      <c r="BF281" s="4">
        <f t="shared" si="272"/>
        <v>0</v>
      </c>
      <c r="BG281" s="4">
        <f>SUM($BB$48:BB281)</f>
        <v>12884463590.918751</v>
      </c>
      <c r="BH281" s="14">
        <f>SUM($BC$48:BC281)</f>
        <v>4339937124349.0908</v>
      </c>
      <c r="BI281" s="4">
        <f t="shared" si="273"/>
        <v>4352821587940.0098</v>
      </c>
      <c r="BJ281" s="4">
        <f t="shared" si="274"/>
        <v>23677227958.768547</v>
      </c>
      <c r="BK281" s="4">
        <f t="shared" si="275"/>
        <v>70085202.300471887</v>
      </c>
      <c r="BL281" s="4">
        <f t="shared" si="276"/>
        <v>23607142756.468075</v>
      </c>
      <c r="BM281" s="27">
        <f t="shared" si="248"/>
        <v>20.477887224270948</v>
      </c>
      <c r="BN281">
        <f t="shared" si="249"/>
        <v>0.27330514044132032</v>
      </c>
      <c r="BO281">
        <f t="shared" si="277"/>
        <v>1.3346354408934905E-2</v>
      </c>
      <c r="BQ281" s="5">
        <f t="shared" si="278"/>
        <v>-107.73133865339291</v>
      </c>
      <c r="BR281" s="5">
        <f t="shared" si="279"/>
        <v>-9867.62824527472</v>
      </c>
      <c r="BS281" s="5">
        <f t="shared" si="250"/>
        <v>-1879.9057126325158</v>
      </c>
      <c r="BU281" s="27">
        <f t="shared" si="280"/>
        <v>0.85721961063667917</v>
      </c>
      <c r="BV281" s="27">
        <f t="shared" si="281"/>
        <v>1.1470742246243459E-2</v>
      </c>
      <c r="BW281" s="27">
        <f t="shared" si="251"/>
        <v>0.85721961063667929</v>
      </c>
      <c r="BX281" s="27">
        <f t="shared" si="252"/>
        <v>1.147074224624346E-2</v>
      </c>
      <c r="BY281" s="27">
        <f t="shared" si="282"/>
        <v>1.3346354408934905E-2</v>
      </c>
      <c r="BZ281" s="27">
        <f t="shared" si="283"/>
        <v>0.99738591315597092</v>
      </c>
    </row>
    <row r="282" spans="6:78">
      <c r="F282">
        <f t="shared" si="253"/>
        <v>58500000</v>
      </c>
      <c r="G282">
        <f t="shared" si="284"/>
        <v>1.0000000000000002</v>
      </c>
      <c r="H282">
        <f t="shared" si="285"/>
        <v>0</v>
      </c>
      <c r="I282">
        <f t="shared" si="286"/>
        <v>4.7143143996902228E+19</v>
      </c>
      <c r="J282">
        <f t="shared" si="287"/>
        <v>2.1193285600309779E+20</v>
      </c>
      <c r="K282">
        <f t="shared" si="288"/>
        <v>2.59076E+20</v>
      </c>
      <c r="L282">
        <f t="shared" si="289"/>
        <v>6043992820115670</v>
      </c>
      <c r="M282">
        <f t="shared" si="290"/>
        <v>112999.9999999998</v>
      </c>
      <c r="N282">
        <f t="shared" si="291"/>
        <v>112.9999999999998</v>
      </c>
      <c r="O282">
        <f t="shared" si="292"/>
        <v>149700.0000000002</v>
      </c>
      <c r="P282">
        <f t="shared" si="293"/>
        <v>149.70000000000022</v>
      </c>
      <c r="Q282">
        <f t="shared" si="294"/>
        <v>0.14034375000000018</v>
      </c>
      <c r="R282">
        <f t="shared" si="295"/>
        <v>2004.491</v>
      </c>
      <c r="S282">
        <f t="shared" si="296"/>
        <v>2.6632151440191052</v>
      </c>
      <c r="T282">
        <f t="shared" si="297"/>
        <v>460.48463537865575</v>
      </c>
      <c r="V282">
        <f t="shared" si="298"/>
        <v>112568506329668.94</v>
      </c>
      <c r="W282">
        <f t="shared" si="256"/>
        <v>0</v>
      </c>
      <c r="X282">
        <f t="shared" si="299"/>
        <v>5060537550066.0654</v>
      </c>
      <c r="Y282">
        <f t="shared" si="257"/>
        <v>0</v>
      </c>
      <c r="Z282">
        <f t="shared" si="258"/>
        <v>117629043879735</v>
      </c>
      <c r="AA282">
        <f t="shared" si="239"/>
        <v>2387.8022716742398</v>
      </c>
      <c r="AB282">
        <f t="shared" si="240"/>
        <v>23.878022716742404</v>
      </c>
      <c r="AC282">
        <f t="shared" si="259"/>
        <v>454.03296283613685</v>
      </c>
      <c r="AD282">
        <f t="shared" si="260"/>
        <v>99.999999999999972</v>
      </c>
      <c r="AF282" s="9">
        <f t="shared" si="254"/>
        <v>6186052472698.709</v>
      </c>
      <c r="AG282">
        <f t="shared" si="261"/>
        <v>23.877365995687402</v>
      </c>
      <c r="AH282">
        <f t="shared" si="262"/>
        <v>0</v>
      </c>
      <c r="AI282">
        <v>214</v>
      </c>
      <c r="AJ282">
        <f t="shared" si="263"/>
        <v>5.1740327120740712E-2</v>
      </c>
      <c r="AK282">
        <v>0</v>
      </c>
      <c r="AL282" s="15">
        <f t="shared" si="241"/>
        <v>0</v>
      </c>
      <c r="AM282" s="13">
        <f t="shared" si="264"/>
        <v>5062806625627.3662</v>
      </c>
      <c r="AN282" s="15">
        <f>SUM($AL$48:AL282)</f>
        <v>1123245847071.3408</v>
      </c>
      <c r="AO282" s="4">
        <f t="shared" si="242"/>
        <v>6186052472698.707</v>
      </c>
      <c r="AP282">
        <f t="shared" si="243"/>
        <v>23.88872929430708</v>
      </c>
      <c r="AQ282" s="15">
        <f t="shared" si="244"/>
        <v>23.82628208133826</v>
      </c>
      <c r="AR282">
        <f t="shared" si="265"/>
        <v>0.99738591315597092</v>
      </c>
      <c r="AT282">
        <f t="shared" si="255"/>
        <v>251377716881.51318</v>
      </c>
      <c r="AU282" s="4"/>
      <c r="AV282">
        <f t="shared" si="245"/>
        <v>4353730196996.3813</v>
      </c>
      <c r="AW282" s="5">
        <f t="shared" si="266"/>
        <v>16.804837951011987</v>
      </c>
      <c r="AX282">
        <f t="shared" si="267"/>
        <v>908609056.37158203</v>
      </c>
      <c r="AY282" s="4">
        <f t="shared" si="268"/>
        <v>3.507113960272592E-3</v>
      </c>
      <c r="AZ282" s="4">
        <f t="shared" si="246"/>
        <v>7.5996332085789752E-6</v>
      </c>
      <c r="BA282" s="5">
        <v>0</v>
      </c>
      <c r="BB282" s="4">
        <f t="shared" si="247"/>
        <v>0</v>
      </c>
      <c r="BC282" s="4">
        <f t="shared" si="269"/>
        <v>908609056.37158203</v>
      </c>
      <c r="BD282" s="4">
        <f t="shared" si="270"/>
        <v>4942390.4284790149</v>
      </c>
      <c r="BE282" s="4">
        <f t="shared" si="271"/>
        <v>4942390.4284790149</v>
      </c>
      <c r="BF282" s="4">
        <f t="shared" si="272"/>
        <v>0</v>
      </c>
      <c r="BG282" s="4">
        <f>SUM($BB$48:BB282)</f>
        <v>12884463590.918751</v>
      </c>
      <c r="BH282" s="14">
        <f>SUM($BC$48:BC282)</f>
        <v>4340845733405.4624</v>
      </c>
      <c r="BI282" s="4">
        <f t="shared" si="273"/>
        <v>4353730196996.3813</v>
      </c>
      <c r="BJ282" s="4">
        <f t="shared" si="274"/>
        <v>23682170349.197025</v>
      </c>
      <c r="BK282" s="4">
        <f t="shared" si="275"/>
        <v>70085202.300471887</v>
      </c>
      <c r="BL282" s="4">
        <f t="shared" si="276"/>
        <v>23612085146.896553</v>
      </c>
      <c r="BM282" s="27">
        <f t="shared" si="248"/>
        <v>20.482174473890979</v>
      </c>
      <c r="BN282">
        <f t="shared" si="249"/>
        <v>0.27330514044132032</v>
      </c>
      <c r="BO282">
        <f t="shared" si="277"/>
        <v>1.3343560801598856E-2</v>
      </c>
      <c r="BQ282" s="5">
        <f t="shared" si="278"/>
        <v>-105.66029369669661</v>
      </c>
      <c r="BR282" s="5">
        <f t="shared" si="279"/>
        <v>-9867.62824527472</v>
      </c>
      <c r="BS282" s="5">
        <f t="shared" si="250"/>
        <v>-1878.2107221397903</v>
      </c>
      <c r="BU282" s="27">
        <f t="shared" si="280"/>
        <v>0.85739907809881222</v>
      </c>
      <c r="BV282" s="27">
        <f t="shared" si="281"/>
        <v>1.1470742246243459E-2</v>
      </c>
      <c r="BW282" s="27">
        <f t="shared" si="251"/>
        <v>0.85739907809881233</v>
      </c>
      <c r="BX282" s="27">
        <f t="shared" si="252"/>
        <v>1.147074224624346E-2</v>
      </c>
      <c r="BY282" s="27">
        <f t="shared" si="282"/>
        <v>1.3343560801598856E-2</v>
      </c>
      <c r="BZ282" s="27">
        <f t="shared" si="283"/>
        <v>0.99738591315597092</v>
      </c>
    </row>
    <row r="283" spans="6:78">
      <c r="F283">
        <f t="shared" si="253"/>
        <v>58750000</v>
      </c>
      <c r="G283">
        <f t="shared" si="284"/>
        <v>1.0000000000000002</v>
      </c>
      <c r="H283">
        <f t="shared" si="285"/>
        <v>0</v>
      </c>
      <c r="I283">
        <f t="shared" si="286"/>
        <v>4.7143143996902228E+19</v>
      </c>
      <c r="J283">
        <f t="shared" si="287"/>
        <v>2.1193285600309779E+20</v>
      </c>
      <c r="K283">
        <f t="shared" si="288"/>
        <v>2.59076E+20</v>
      </c>
      <c r="L283">
        <f t="shared" si="289"/>
        <v>6043992820115670</v>
      </c>
      <c r="M283">
        <f t="shared" si="290"/>
        <v>112999.9999999998</v>
      </c>
      <c r="N283">
        <f t="shared" si="291"/>
        <v>112.9999999999998</v>
      </c>
      <c r="O283">
        <f t="shared" si="292"/>
        <v>149700.0000000002</v>
      </c>
      <c r="P283">
        <f t="shared" si="293"/>
        <v>149.70000000000022</v>
      </c>
      <c r="Q283">
        <f t="shared" si="294"/>
        <v>0.14034375000000018</v>
      </c>
      <c r="R283">
        <f t="shared" si="295"/>
        <v>2004.491</v>
      </c>
      <c r="S283">
        <f t="shared" si="296"/>
        <v>2.6632151440191052</v>
      </c>
      <c r="T283">
        <f t="shared" si="297"/>
        <v>460.48463537865575</v>
      </c>
      <c r="V283">
        <f t="shared" si="298"/>
        <v>112568506329668.94</v>
      </c>
      <c r="W283">
        <f t="shared" si="256"/>
        <v>0</v>
      </c>
      <c r="X283">
        <f t="shared" si="299"/>
        <v>5060537550066.0654</v>
      </c>
      <c r="Y283">
        <f t="shared" si="257"/>
        <v>0</v>
      </c>
      <c r="Z283">
        <f t="shared" si="258"/>
        <v>117629043879735</v>
      </c>
      <c r="AA283">
        <f t="shared" si="239"/>
        <v>2387.8022716742398</v>
      </c>
      <c r="AB283">
        <f t="shared" si="240"/>
        <v>23.878022716742404</v>
      </c>
      <c r="AC283">
        <f t="shared" si="259"/>
        <v>454.03296283613685</v>
      </c>
      <c r="AD283">
        <f t="shared" si="260"/>
        <v>99.999999999999972</v>
      </c>
      <c r="AF283" s="9">
        <f t="shared" si="254"/>
        <v>6186052472698.709</v>
      </c>
      <c r="AG283">
        <f t="shared" si="261"/>
        <v>23.877365995687402</v>
      </c>
      <c r="AH283">
        <f t="shared" si="262"/>
        <v>0</v>
      </c>
      <c r="AI283">
        <v>215</v>
      </c>
      <c r="AJ283">
        <f t="shared" si="263"/>
        <v>5.1740327120740712E-2</v>
      </c>
      <c r="AK283">
        <v>0</v>
      </c>
      <c r="AL283" s="15">
        <f t="shared" si="241"/>
        <v>0</v>
      </c>
      <c r="AM283" s="13">
        <f t="shared" si="264"/>
        <v>5062806625627.3662</v>
      </c>
      <c r="AN283" s="15">
        <f>SUM($AL$48:AL283)</f>
        <v>1123245847071.3408</v>
      </c>
      <c r="AO283" s="4">
        <f t="shared" si="242"/>
        <v>6186052472698.707</v>
      </c>
      <c r="AP283">
        <f t="shared" si="243"/>
        <v>23.88872929430708</v>
      </c>
      <c r="AQ283" s="15">
        <f t="shared" si="244"/>
        <v>23.82628208133826</v>
      </c>
      <c r="AR283">
        <f t="shared" si="265"/>
        <v>0.99738591315597092</v>
      </c>
      <c r="AT283">
        <f t="shared" si="255"/>
        <v>246530626128.91339</v>
      </c>
      <c r="AU283" s="4"/>
      <c r="AV283">
        <f t="shared" si="245"/>
        <v>4354621286160.3394</v>
      </c>
      <c r="AW283" s="5">
        <f t="shared" si="266"/>
        <v>16.808277440443497</v>
      </c>
      <c r="AX283">
        <f t="shared" si="267"/>
        <v>891089163.95800781</v>
      </c>
      <c r="AY283" s="4">
        <f t="shared" si="268"/>
        <v>3.4394894315104749E-3</v>
      </c>
      <c r="AZ283" s="4">
        <f t="shared" si="246"/>
        <v>7.4530963066372015E-6</v>
      </c>
      <c r="BA283" s="5">
        <v>0</v>
      </c>
      <c r="BB283" s="4">
        <f t="shared" si="247"/>
        <v>0</v>
      </c>
      <c r="BC283" s="4">
        <f t="shared" si="269"/>
        <v>891089163.95800781</v>
      </c>
      <c r="BD283" s="4">
        <f t="shared" si="270"/>
        <v>4847090.7526001297</v>
      </c>
      <c r="BE283" s="4">
        <f t="shared" si="271"/>
        <v>4847090.7526001297</v>
      </c>
      <c r="BF283" s="4">
        <f t="shared" si="272"/>
        <v>0</v>
      </c>
      <c r="BG283" s="4">
        <f>SUM($BB$48:BB283)</f>
        <v>12884463590.918751</v>
      </c>
      <c r="BH283" s="14">
        <f>SUM($BC$48:BC283)</f>
        <v>4341736822569.4204</v>
      </c>
      <c r="BI283" s="4">
        <f t="shared" si="273"/>
        <v>4354621286160.3394</v>
      </c>
      <c r="BJ283" s="4">
        <f t="shared" si="274"/>
        <v>23687017439.949627</v>
      </c>
      <c r="BK283" s="4">
        <f t="shared" si="275"/>
        <v>70085202.300471887</v>
      </c>
      <c r="BL283" s="4">
        <f t="shared" si="276"/>
        <v>23616932237.649155</v>
      </c>
      <c r="BM283" s="27">
        <f t="shared" si="248"/>
        <v>20.486379056326964</v>
      </c>
      <c r="BN283">
        <f t="shared" si="249"/>
        <v>0.27330514044132032</v>
      </c>
      <c r="BO283">
        <f t="shared" si="277"/>
        <v>1.3340822196537138E-2</v>
      </c>
      <c r="BQ283" s="5">
        <f t="shared" si="278"/>
        <v>-103.6291828398972</v>
      </c>
      <c r="BR283" s="5">
        <f t="shared" si="279"/>
        <v>-9867.62824527472</v>
      </c>
      <c r="BS283" s="5">
        <f t="shared" si="250"/>
        <v>-1876.5484146264666</v>
      </c>
      <c r="BU283" s="27">
        <f t="shared" si="280"/>
        <v>0.85757508505105251</v>
      </c>
      <c r="BV283" s="27">
        <f t="shared" si="281"/>
        <v>1.1470742246243459E-2</v>
      </c>
      <c r="BW283" s="27">
        <f t="shared" si="251"/>
        <v>0.8575750850510524</v>
      </c>
      <c r="BX283" s="27">
        <f t="shared" si="252"/>
        <v>1.147074224624346E-2</v>
      </c>
      <c r="BY283" s="27">
        <f t="shared" si="282"/>
        <v>1.3340822196537138E-2</v>
      </c>
      <c r="BZ283" s="27">
        <f t="shared" si="283"/>
        <v>0.99738591315597092</v>
      </c>
    </row>
    <row r="284" spans="6:78">
      <c r="F284">
        <f t="shared" si="253"/>
        <v>59000000</v>
      </c>
      <c r="G284">
        <f t="shared" si="284"/>
        <v>1.0000000000000002</v>
      </c>
      <c r="H284">
        <f t="shared" si="285"/>
        <v>0</v>
      </c>
      <c r="I284">
        <f t="shared" si="286"/>
        <v>4.7143143996902228E+19</v>
      </c>
      <c r="J284">
        <f t="shared" si="287"/>
        <v>2.1193285600309779E+20</v>
      </c>
      <c r="K284">
        <f t="shared" si="288"/>
        <v>2.59076E+20</v>
      </c>
      <c r="L284">
        <f t="shared" si="289"/>
        <v>6043992820115670</v>
      </c>
      <c r="M284">
        <f t="shared" si="290"/>
        <v>112999.9999999998</v>
      </c>
      <c r="N284">
        <f t="shared" si="291"/>
        <v>112.9999999999998</v>
      </c>
      <c r="O284">
        <f t="shared" si="292"/>
        <v>149700.0000000002</v>
      </c>
      <c r="P284">
        <f t="shared" si="293"/>
        <v>149.70000000000022</v>
      </c>
      <c r="Q284">
        <f t="shared" si="294"/>
        <v>0.14034375000000018</v>
      </c>
      <c r="R284">
        <f t="shared" si="295"/>
        <v>2004.491</v>
      </c>
      <c r="S284">
        <f t="shared" si="296"/>
        <v>2.6632151440191052</v>
      </c>
      <c r="T284">
        <f t="shared" si="297"/>
        <v>460.48463537865575</v>
      </c>
      <c r="V284">
        <f t="shared" si="298"/>
        <v>112568506329668.94</v>
      </c>
      <c r="W284">
        <f t="shared" si="256"/>
        <v>0</v>
      </c>
      <c r="X284">
        <f t="shared" si="299"/>
        <v>5060537550066.0654</v>
      </c>
      <c r="Y284">
        <f t="shared" si="257"/>
        <v>0</v>
      </c>
      <c r="Z284">
        <f t="shared" si="258"/>
        <v>117629043879735</v>
      </c>
      <c r="AA284">
        <f t="shared" si="239"/>
        <v>2387.8022716742398</v>
      </c>
      <c r="AB284">
        <f t="shared" si="240"/>
        <v>23.878022716742404</v>
      </c>
      <c r="AC284">
        <f t="shared" si="259"/>
        <v>454.03296283613685</v>
      </c>
      <c r="AD284">
        <f t="shared" si="260"/>
        <v>99.999999999999972</v>
      </c>
      <c r="AF284" s="9">
        <f t="shared" si="254"/>
        <v>6186052472698.709</v>
      </c>
      <c r="AG284">
        <f t="shared" si="261"/>
        <v>23.877365995687402</v>
      </c>
      <c r="AH284">
        <f t="shared" si="262"/>
        <v>0</v>
      </c>
      <c r="AI284">
        <v>216</v>
      </c>
      <c r="AJ284">
        <f t="shared" si="263"/>
        <v>5.1740327120740712E-2</v>
      </c>
      <c r="AK284">
        <v>0</v>
      </c>
      <c r="AL284" s="15">
        <f t="shared" si="241"/>
        <v>0</v>
      </c>
      <c r="AM284" s="13">
        <f t="shared" si="264"/>
        <v>5062806625627.3662</v>
      </c>
      <c r="AN284" s="15">
        <f>SUM($AL$48:AL284)</f>
        <v>1123245847071.3408</v>
      </c>
      <c r="AO284" s="4">
        <f t="shared" si="242"/>
        <v>6186052472698.707</v>
      </c>
      <c r="AP284">
        <f t="shared" si="243"/>
        <v>23.88872929430708</v>
      </c>
      <c r="AQ284" s="15">
        <f t="shared" si="244"/>
        <v>23.82628208133826</v>
      </c>
      <c r="AR284">
        <f t="shared" si="265"/>
        <v>0.99738591315597092</v>
      </c>
      <c r="AT284">
        <f t="shared" si="255"/>
        <v>241776997474.12958</v>
      </c>
      <c r="AU284" s="4"/>
      <c r="AV284">
        <f t="shared" si="245"/>
        <v>4355495193252.2349</v>
      </c>
      <c r="AW284" s="5">
        <f t="shared" si="266"/>
        <v>16.811650609289302</v>
      </c>
      <c r="AX284">
        <f t="shared" si="267"/>
        <v>873907091.89550781</v>
      </c>
      <c r="AY284" s="4">
        <f t="shared" si="268"/>
        <v>3.3731688458039639E-3</v>
      </c>
      <c r="AZ284" s="4">
        <f t="shared" si="246"/>
        <v>7.3093849441731101E-6</v>
      </c>
      <c r="BA284" s="5">
        <v>0</v>
      </c>
      <c r="BB284" s="4">
        <f t="shared" si="247"/>
        <v>0</v>
      </c>
      <c r="BC284" s="4">
        <f t="shared" si="269"/>
        <v>873907091.89550781</v>
      </c>
      <c r="BD284" s="4">
        <f t="shared" si="270"/>
        <v>4753628.6547840936</v>
      </c>
      <c r="BE284" s="4">
        <f t="shared" si="271"/>
        <v>4753628.6547840936</v>
      </c>
      <c r="BF284" s="4">
        <f t="shared" si="272"/>
        <v>0</v>
      </c>
      <c r="BG284" s="4">
        <f>SUM($BB$48:BB284)</f>
        <v>12884463590.918751</v>
      </c>
      <c r="BH284" s="14">
        <f>SUM($BC$48:BC284)</f>
        <v>4342610729661.3159</v>
      </c>
      <c r="BI284" s="4">
        <f t="shared" si="273"/>
        <v>4355495193252.2349</v>
      </c>
      <c r="BJ284" s="4">
        <f t="shared" si="274"/>
        <v>23691771068.604412</v>
      </c>
      <c r="BK284" s="4">
        <f t="shared" si="275"/>
        <v>70085202.300471887</v>
      </c>
      <c r="BL284" s="4">
        <f t="shared" si="276"/>
        <v>23621685866.303936</v>
      </c>
      <c r="BM284" s="27">
        <f t="shared" si="248"/>
        <v>20.490502565575962</v>
      </c>
      <c r="BN284">
        <f t="shared" si="249"/>
        <v>0.27330514044132032</v>
      </c>
      <c r="BO284">
        <f t="shared" si="277"/>
        <v>1.3338137489144501E-2</v>
      </c>
      <c r="BQ284" s="5">
        <f t="shared" si="278"/>
        <v>-101.63723606961162</v>
      </c>
      <c r="BR284" s="5">
        <f t="shared" si="279"/>
        <v>-9867.62824527472</v>
      </c>
      <c r="BS284" s="5">
        <f t="shared" si="250"/>
        <v>-1874.9181598960051</v>
      </c>
      <c r="BU284" s="27">
        <f t="shared" si="280"/>
        <v>0.8577476982193043</v>
      </c>
      <c r="BV284" s="27">
        <f t="shared" si="281"/>
        <v>1.1470742246243459E-2</v>
      </c>
      <c r="BW284" s="27">
        <f t="shared" si="251"/>
        <v>0.85774769821930419</v>
      </c>
      <c r="BX284" s="27">
        <f t="shared" si="252"/>
        <v>1.147074224624346E-2</v>
      </c>
      <c r="BY284" s="27">
        <f t="shared" si="282"/>
        <v>1.3338137489144501E-2</v>
      </c>
      <c r="BZ284" s="27">
        <f t="shared" si="283"/>
        <v>0.99738591315597092</v>
      </c>
    </row>
    <row r="285" spans="6:78">
      <c r="F285">
        <f t="shared" si="253"/>
        <v>59250000</v>
      </c>
      <c r="G285">
        <f t="shared" si="284"/>
        <v>1.0000000000000002</v>
      </c>
      <c r="H285">
        <f t="shared" si="285"/>
        <v>0</v>
      </c>
      <c r="I285">
        <f t="shared" si="286"/>
        <v>4.7143143996902228E+19</v>
      </c>
      <c r="J285">
        <f t="shared" si="287"/>
        <v>2.1193285600309779E+20</v>
      </c>
      <c r="K285">
        <f t="shared" si="288"/>
        <v>2.59076E+20</v>
      </c>
      <c r="L285">
        <f t="shared" si="289"/>
        <v>6043992820115670</v>
      </c>
      <c r="M285">
        <f t="shared" si="290"/>
        <v>112999.9999999998</v>
      </c>
      <c r="N285">
        <f t="shared" si="291"/>
        <v>112.9999999999998</v>
      </c>
      <c r="O285">
        <f t="shared" si="292"/>
        <v>149700.0000000002</v>
      </c>
      <c r="P285">
        <f t="shared" si="293"/>
        <v>149.70000000000022</v>
      </c>
      <c r="Q285">
        <f t="shared" si="294"/>
        <v>0.14034375000000018</v>
      </c>
      <c r="R285">
        <f t="shared" si="295"/>
        <v>2004.491</v>
      </c>
      <c r="S285">
        <f t="shared" si="296"/>
        <v>2.6632151440191052</v>
      </c>
      <c r="T285">
        <f t="shared" si="297"/>
        <v>460.48463537865575</v>
      </c>
      <c r="V285">
        <f t="shared" si="298"/>
        <v>112568506329668.94</v>
      </c>
      <c r="W285">
        <f t="shared" si="256"/>
        <v>0</v>
      </c>
      <c r="X285">
        <f t="shared" si="299"/>
        <v>5060537550066.0654</v>
      </c>
      <c r="Y285">
        <f t="shared" si="257"/>
        <v>0</v>
      </c>
      <c r="Z285">
        <f t="shared" si="258"/>
        <v>117629043879735</v>
      </c>
      <c r="AA285">
        <f t="shared" si="239"/>
        <v>2387.8022716742398</v>
      </c>
      <c r="AB285">
        <f t="shared" si="240"/>
        <v>23.878022716742404</v>
      </c>
      <c r="AC285">
        <f t="shared" si="259"/>
        <v>454.03296283613685</v>
      </c>
      <c r="AD285">
        <f t="shared" si="260"/>
        <v>99.999999999999972</v>
      </c>
      <c r="AF285" s="9">
        <f t="shared" si="254"/>
        <v>6186052472698.709</v>
      </c>
      <c r="AG285">
        <f t="shared" si="261"/>
        <v>23.877365995687402</v>
      </c>
      <c r="AH285">
        <f t="shared" si="262"/>
        <v>0</v>
      </c>
      <c r="AI285">
        <v>217</v>
      </c>
      <c r="AJ285">
        <f t="shared" si="263"/>
        <v>5.1740327120740712E-2</v>
      </c>
      <c r="AK285">
        <v>0</v>
      </c>
      <c r="AL285" s="15">
        <f t="shared" si="241"/>
        <v>0</v>
      </c>
      <c r="AM285" s="13">
        <f t="shared" si="264"/>
        <v>5062806625627.3662</v>
      </c>
      <c r="AN285" s="15">
        <f>SUM($AL$48:AL285)</f>
        <v>1123245847071.3408</v>
      </c>
      <c r="AO285" s="4">
        <f t="shared" si="242"/>
        <v>6186052472698.707</v>
      </c>
      <c r="AP285">
        <f t="shared" si="243"/>
        <v>23.88872929430708</v>
      </c>
      <c r="AQ285" s="15">
        <f t="shared" si="244"/>
        <v>23.82628208133826</v>
      </c>
      <c r="AR285">
        <f t="shared" si="265"/>
        <v>0.99738591315597092</v>
      </c>
      <c r="AT285">
        <f t="shared" si="255"/>
        <v>237115028771.46777</v>
      </c>
      <c r="AU285" s="4"/>
      <c r="AV285">
        <f t="shared" si="245"/>
        <v>4356352249578.5317</v>
      </c>
      <c r="AW285" s="5">
        <f t="shared" si="266"/>
        <v>16.814958736349688</v>
      </c>
      <c r="AX285">
        <f t="shared" si="267"/>
        <v>857056326.296875</v>
      </c>
      <c r="AY285" s="4">
        <f t="shared" si="268"/>
        <v>3.3081270603872027E-3</v>
      </c>
      <c r="AZ285" s="4">
        <f t="shared" si="246"/>
        <v>7.1684446388400993E-6</v>
      </c>
      <c r="BA285" s="5">
        <v>0</v>
      </c>
      <c r="BB285" s="4">
        <f t="shared" si="247"/>
        <v>0</v>
      </c>
      <c r="BC285" s="4">
        <f t="shared" si="269"/>
        <v>857056326.296875</v>
      </c>
      <c r="BD285" s="4">
        <f t="shared" si="270"/>
        <v>4661968.7026592419</v>
      </c>
      <c r="BE285" s="4">
        <f t="shared" si="271"/>
        <v>4661968.7026592419</v>
      </c>
      <c r="BF285" s="4">
        <f t="shared" si="272"/>
        <v>0</v>
      </c>
      <c r="BG285" s="4">
        <f>SUM($BB$48:BB285)</f>
        <v>12884463590.918751</v>
      </c>
      <c r="BH285" s="14">
        <f>SUM($BC$48:BC285)</f>
        <v>4343467785987.6128</v>
      </c>
      <c r="BI285" s="4">
        <f t="shared" si="273"/>
        <v>4356352249578.5317</v>
      </c>
      <c r="BJ285" s="4">
        <f t="shared" si="274"/>
        <v>23696433037.307068</v>
      </c>
      <c r="BK285" s="4">
        <f t="shared" si="275"/>
        <v>70085202.300471887</v>
      </c>
      <c r="BL285" s="4">
        <f t="shared" si="276"/>
        <v>23626347835.006596</v>
      </c>
      <c r="BM285" s="27">
        <f t="shared" si="248"/>
        <v>20.494546564899426</v>
      </c>
      <c r="BN285">
        <f t="shared" si="249"/>
        <v>0.27330514044132032</v>
      </c>
      <c r="BO285">
        <f t="shared" si="277"/>
        <v>1.333550559783568E-2</v>
      </c>
      <c r="BQ285" s="5">
        <f t="shared" si="278"/>
        <v>-99.683698219935607</v>
      </c>
      <c r="BR285" s="5">
        <f t="shared" si="279"/>
        <v>-9867.62824527472</v>
      </c>
      <c r="BS285" s="5">
        <f t="shared" si="250"/>
        <v>-1873.3193399033833</v>
      </c>
      <c r="BU285" s="27">
        <f t="shared" si="280"/>
        <v>0.85791698304285613</v>
      </c>
      <c r="BV285" s="27">
        <f t="shared" si="281"/>
        <v>1.1470742246243459E-2</v>
      </c>
      <c r="BW285" s="27">
        <f t="shared" si="251"/>
        <v>0.85791698304285613</v>
      </c>
      <c r="BX285" s="27">
        <f t="shared" si="252"/>
        <v>1.147074224624346E-2</v>
      </c>
      <c r="BY285" s="27">
        <f t="shared" si="282"/>
        <v>1.333550559783568E-2</v>
      </c>
      <c r="BZ285" s="27">
        <f t="shared" si="283"/>
        <v>0.99738591315597092</v>
      </c>
    </row>
    <row r="286" spans="6:78">
      <c r="F286">
        <f t="shared" si="253"/>
        <v>59500000</v>
      </c>
      <c r="G286">
        <f t="shared" si="284"/>
        <v>1.0000000000000002</v>
      </c>
      <c r="H286">
        <f t="shared" si="285"/>
        <v>0</v>
      </c>
      <c r="I286">
        <f t="shared" si="286"/>
        <v>4.7143143996902228E+19</v>
      </c>
      <c r="J286">
        <f t="shared" si="287"/>
        <v>2.1193285600309779E+20</v>
      </c>
      <c r="K286">
        <f t="shared" si="288"/>
        <v>2.59076E+20</v>
      </c>
      <c r="L286">
        <f t="shared" si="289"/>
        <v>6043992820115670</v>
      </c>
      <c r="M286">
        <f t="shared" si="290"/>
        <v>112999.9999999998</v>
      </c>
      <c r="N286">
        <f t="shared" si="291"/>
        <v>112.9999999999998</v>
      </c>
      <c r="O286">
        <f t="shared" si="292"/>
        <v>149700.0000000002</v>
      </c>
      <c r="P286">
        <f t="shared" si="293"/>
        <v>149.70000000000022</v>
      </c>
      <c r="Q286">
        <f t="shared" si="294"/>
        <v>0.14034375000000018</v>
      </c>
      <c r="R286">
        <f t="shared" si="295"/>
        <v>2004.491</v>
      </c>
      <c r="S286">
        <f t="shared" si="296"/>
        <v>2.6632151440191052</v>
      </c>
      <c r="T286">
        <f t="shared" si="297"/>
        <v>460.48463537865575</v>
      </c>
      <c r="V286">
        <f t="shared" si="298"/>
        <v>112568506329668.94</v>
      </c>
      <c r="W286">
        <f t="shared" si="256"/>
        <v>0</v>
      </c>
      <c r="X286">
        <f t="shared" si="299"/>
        <v>5060537550066.0654</v>
      </c>
      <c r="Y286">
        <f t="shared" si="257"/>
        <v>0</v>
      </c>
      <c r="Z286">
        <f t="shared" si="258"/>
        <v>117629043879735</v>
      </c>
      <c r="AA286">
        <f t="shared" si="239"/>
        <v>2387.8022716742398</v>
      </c>
      <c r="AB286">
        <f t="shared" si="240"/>
        <v>23.878022716742404</v>
      </c>
      <c r="AC286">
        <f t="shared" si="259"/>
        <v>454.03296283613685</v>
      </c>
      <c r="AD286">
        <f t="shared" si="260"/>
        <v>99.999999999999972</v>
      </c>
      <c r="AF286" s="9">
        <f t="shared" si="254"/>
        <v>6186052472698.709</v>
      </c>
      <c r="AG286">
        <f t="shared" si="261"/>
        <v>23.877365995687402</v>
      </c>
      <c r="AH286">
        <f t="shared" si="262"/>
        <v>0</v>
      </c>
      <c r="AI286">
        <v>218</v>
      </c>
      <c r="AJ286">
        <f t="shared" si="263"/>
        <v>5.1740327120740712E-2</v>
      </c>
      <c r="AK286">
        <v>0</v>
      </c>
      <c r="AL286" s="15">
        <f t="shared" si="241"/>
        <v>0</v>
      </c>
      <c r="AM286" s="13">
        <f t="shared" si="264"/>
        <v>5062806625627.3662</v>
      </c>
      <c r="AN286" s="15">
        <f>SUM($AL$48:AL286)</f>
        <v>1123245847071.3408</v>
      </c>
      <c r="AO286" s="4">
        <f t="shared" si="242"/>
        <v>6186052472698.707</v>
      </c>
      <c r="AP286">
        <f t="shared" si="243"/>
        <v>23.88872929430708</v>
      </c>
      <c r="AQ286" s="15">
        <f t="shared" si="244"/>
        <v>23.82628208133826</v>
      </c>
      <c r="AR286">
        <f t="shared" si="265"/>
        <v>0.99738591315597092</v>
      </c>
      <c r="AT286">
        <f t="shared" si="255"/>
        <v>232542952624.39087</v>
      </c>
      <c r="AU286" s="4"/>
      <c r="AV286">
        <f t="shared" si="245"/>
        <v>4357192780057.4106</v>
      </c>
      <c r="AW286" s="5">
        <f t="shared" si="266"/>
        <v>16.818203075766998</v>
      </c>
      <c r="AX286">
        <f t="shared" si="267"/>
        <v>840530478.87890625</v>
      </c>
      <c r="AY286" s="4">
        <f t="shared" si="268"/>
        <v>3.2443394173096167E-3</v>
      </c>
      <c r="AZ286" s="4">
        <f t="shared" si="246"/>
        <v>7.030221958847195E-6</v>
      </c>
      <c r="BA286" s="5">
        <v>0</v>
      </c>
      <c r="BB286" s="4">
        <f t="shared" si="247"/>
        <v>0</v>
      </c>
      <c r="BC286" s="4">
        <f t="shared" si="269"/>
        <v>840530478.87890625</v>
      </c>
      <c r="BD286" s="4">
        <f t="shared" si="270"/>
        <v>4572076.1470784713</v>
      </c>
      <c r="BE286" s="4">
        <f t="shared" si="271"/>
        <v>4572076.1470784713</v>
      </c>
      <c r="BF286" s="4">
        <f t="shared" si="272"/>
        <v>0</v>
      </c>
      <c r="BG286" s="4">
        <f>SUM($BB$48:BB286)</f>
        <v>12884463590.918751</v>
      </c>
      <c r="BH286" s="14">
        <f>SUM($BC$48:BC286)</f>
        <v>4344308316466.4917</v>
      </c>
      <c r="BI286" s="4">
        <f t="shared" si="273"/>
        <v>4357192780057.4106</v>
      </c>
      <c r="BJ286" s="4">
        <f t="shared" si="274"/>
        <v>23701005113.454147</v>
      </c>
      <c r="BK286" s="4">
        <f t="shared" si="275"/>
        <v>70085202.300471887</v>
      </c>
      <c r="BL286" s="4">
        <f t="shared" si="276"/>
        <v>23630919911.153675</v>
      </c>
      <c r="BM286" s="27">
        <f t="shared" si="248"/>
        <v>20.498512587415853</v>
      </c>
      <c r="BN286">
        <f t="shared" si="249"/>
        <v>0.27330514044132032</v>
      </c>
      <c r="BO286">
        <f t="shared" si="277"/>
        <v>1.3332925463533575E-2</v>
      </c>
      <c r="BQ286" s="5">
        <f t="shared" si="278"/>
        <v>-97.767828686142749</v>
      </c>
      <c r="BR286" s="5">
        <f t="shared" si="279"/>
        <v>-9867.62824527472</v>
      </c>
      <c r="BS286" s="5">
        <f t="shared" si="250"/>
        <v>-1871.7513485207783</v>
      </c>
      <c r="BU286" s="27">
        <f t="shared" si="280"/>
        <v>0.85808300369919011</v>
      </c>
      <c r="BV286" s="27">
        <f t="shared" si="281"/>
        <v>1.1470742246243459E-2</v>
      </c>
      <c r="BW286" s="27">
        <f t="shared" si="251"/>
        <v>0.85808300369919011</v>
      </c>
      <c r="BX286" s="27">
        <f t="shared" si="252"/>
        <v>1.147074224624346E-2</v>
      </c>
      <c r="BY286" s="27">
        <f t="shared" si="282"/>
        <v>1.3332925463533575E-2</v>
      </c>
      <c r="BZ286" s="27">
        <f t="shared" si="283"/>
        <v>0.99738591315597092</v>
      </c>
    </row>
    <row r="287" spans="6:78">
      <c r="F287">
        <f t="shared" si="253"/>
        <v>59750000</v>
      </c>
      <c r="G287">
        <f t="shared" si="284"/>
        <v>1.0000000000000002</v>
      </c>
      <c r="H287">
        <f t="shared" si="285"/>
        <v>0</v>
      </c>
      <c r="I287">
        <f t="shared" si="286"/>
        <v>4.7143143996902228E+19</v>
      </c>
      <c r="J287">
        <f t="shared" si="287"/>
        <v>2.1193285600309779E+20</v>
      </c>
      <c r="K287">
        <f t="shared" si="288"/>
        <v>2.59076E+20</v>
      </c>
      <c r="L287">
        <f t="shared" si="289"/>
        <v>6043992820115670</v>
      </c>
      <c r="M287">
        <f t="shared" si="290"/>
        <v>112999.9999999998</v>
      </c>
      <c r="N287">
        <f t="shared" si="291"/>
        <v>112.9999999999998</v>
      </c>
      <c r="O287">
        <f t="shared" si="292"/>
        <v>149700.0000000002</v>
      </c>
      <c r="P287">
        <f t="shared" si="293"/>
        <v>149.70000000000022</v>
      </c>
      <c r="Q287">
        <f t="shared" si="294"/>
        <v>0.14034375000000018</v>
      </c>
      <c r="R287">
        <f t="shared" si="295"/>
        <v>2004.491</v>
      </c>
      <c r="S287">
        <f t="shared" si="296"/>
        <v>2.6632151440191052</v>
      </c>
      <c r="T287">
        <f t="shared" si="297"/>
        <v>460.48463537865575</v>
      </c>
      <c r="V287">
        <f t="shared" si="298"/>
        <v>112568506329668.94</v>
      </c>
      <c r="W287">
        <f t="shared" si="256"/>
        <v>0</v>
      </c>
      <c r="X287">
        <f t="shared" si="299"/>
        <v>5060537550066.0654</v>
      </c>
      <c r="Y287">
        <f t="shared" si="257"/>
        <v>0</v>
      </c>
      <c r="Z287">
        <f t="shared" si="258"/>
        <v>117629043879735</v>
      </c>
      <c r="AA287">
        <f t="shared" si="239"/>
        <v>2387.8022716742398</v>
      </c>
      <c r="AB287">
        <f t="shared" si="240"/>
        <v>23.878022716742404</v>
      </c>
      <c r="AC287">
        <f t="shared" si="259"/>
        <v>454.03296283613685</v>
      </c>
      <c r="AD287">
        <f t="shared" si="260"/>
        <v>99.999999999999972</v>
      </c>
      <c r="AF287" s="9">
        <f t="shared" si="254"/>
        <v>6186052472698.709</v>
      </c>
      <c r="AG287">
        <f t="shared" si="261"/>
        <v>23.877365995687402</v>
      </c>
      <c r="AH287">
        <f t="shared" si="262"/>
        <v>0</v>
      </c>
      <c r="AI287">
        <v>219</v>
      </c>
      <c r="AJ287">
        <f t="shared" si="263"/>
        <v>5.1740327120740712E-2</v>
      </c>
      <c r="AK287">
        <v>0</v>
      </c>
      <c r="AL287" s="15">
        <f t="shared" si="241"/>
        <v>0</v>
      </c>
      <c r="AM287" s="13">
        <f t="shared" si="264"/>
        <v>5062806625627.3662</v>
      </c>
      <c r="AN287" s="15">
        <f>SUM($AL$48:AL287)</f>
        <v>1123245847071.3408</v>
      </c>
      <c r="AO287" s="4">
        <f t="shared" si="242"/>
        <v>6186052472698.707</v>
      </c>
      <c r="AP287">
        <f t="shared" si="243"/>
        <v>23.88872929430708</v>
      </c>
      <c r="AQ287" s="15">
        <f t="shared" si="244"/>
        <v>23.82628208133826</v>
      </c>
      <c r="AR287">
        <f t="shared" si="265"/>
        <v>0.99738591315597092</v>
      </c>
      <c r="AT287">
        <f t="shared" si="255"/>
        <v>228059035715.48193</v>
      </c>
      <c r="AU287" s="4"/>
      <c r="AV287">
        <f t="shared" si="245"/>
        <v>4358017103341.9448</v>
      </c>
      <c r="AW287" s="5">
        <f t="shared" si="266"/>
        <v>16.821384857501062</v>
      </c>
      <c r="AX287">
        <f t="shared" si="267"/>
        <v>824323284.53417969</v>
      </c>
      <c r="AY287" s="4">
        <f t="shared" si="268"/>
        <v>3.1817817340632853E-3</v>
      </c>
      <c r="AZ287" s="4">
        <f t="shared" si="246"/>
        <v>6.8946645026493266E-6</v>
      </c>
      <c r="BA287" s="5">
        <v>0</v>
      </c>
      <c r="BB287" s="4">
        <f t="shared" si="247"/>
        <v>0</v>
      </c>
      <c r="BC287" s="4">
        <f t="shared" si="269"/>
        <v>824323284.53417969</v>
      </c>
      <c r="BD287" s="4">
        <f t="shared" si="270"/>
        <v>4483916.9089108994</v>
      </c>
      <c r="BE287" s="4">
        <f t="shared" si="271"/>
        <v>4483916.9089108994</v>
      </c>
      <c r="BF287" s="4">
        <f t="shared" si="272"/>
        <v>0</v>
      </c>
      <c r="BG287" s="4">
        <f>SUM($BB$48:BB287)</f>
        <v>12884463590.918751</v>
      </c>
      <c r="BH287" s="14">
        <f>SUM($BC$48:BC287)</f>
        <v>4345132639751.0259</v>
      </c>
      <c r="BI287" s="4">
        <f t="shared" si="273"/>
        <v>4358017103341.9448</v>
      </c>
      <c r="BJ287" s="4">
        <f t="shared" si="274"/>
        <v>23705489030.36306</v>
      </c>
      <c r="BK287" s="4">
        <f t="shared" si="275"/>
        <v>70085202.300471887</v>
      </c>
      <c r="BL287" s="4">
        <f t="shared" si="276"/>
        <v>23635403828.062588</v>
      </c>
      <c r="BM287" s="27">
        <f t="shared" si="248"/>
        <v>20.502402136681976</v>
      </c>
      <c r="BN287">
        <f t="shared" si="249"/>
        <v>0.27330514044132032</v>
      </c>
      <c r="BO287">
        <f t="shared" si="277"/>
        <v>1.3330396049170017E-2</v>
      </c>
      <c r="BQ287" s="5">
        <f t="shared" si="278"/>
        <v>-95.888901143929004</v>
      </c>
      <c r="BR287" s="5">
        <f t="shared" si="279"/>
        <v>-9867.62824527472</v>
      </c>
      <c r="BS287" s="5">
        <f t="shared" si="250"/>
        <v>-1870.2135913077932</v>
      </c>
      <c r="BU287" s="27">
        <f t="shared" si="280"/>
        <v>0.85824582312831099</v>
      </c>
      <c r="BV287" s="27">
        <f t="shared" si="281"/>
        <v>1.1470742246243459E-2</v>
      </c>
      <c r="BW287" s="27">
        <f t="shared" si="251"/>
        <v>0.8582458231283111</v>
      </c>
      <c r="BX287" s="27">
        <f t="shared" si="252"/>
        <v>1.147074224624346E-2</v>
      </c>
      <c r="BY287" s="27">
        <f t="shared" si="282"/>
        <v>1.3330396049170017E-2</v>
      </c>
      <c r="BZ287" s="27">
        <f t="shared" si="283"/>
        <v>0.99738591315597092</v>
      </c>
    </row>
    <row r="288" spans="6:78">
      <c r="F288">
        <f t="shared" si="253"/>
        <v>60000000</v>
      </c>
      <c r="G288">
        <f t="shared" si="284"/>
        <v>1.0000000000000002</v>
      </c>
      <c r="H288">
        <f t="shared" si="285"/>
        <v>0</v>
      </c>
      <c r="I288">
        <f t="shared" si="286"/>
        <v>4.7143143996902228E+19</v>
      </c>
      <c r="J288">
        <f t="shared" si="287"/>
        <v>2.1193285600309779E+20</v>
      </c>
      <c r="K288">
        <f t="shared" si="288"/>
        <v>2.59076E+20</v>
      </c>
      <c r="L288">
        <f t="shared" si="289"/>
        <v>6043992820115670</v>
      </c>
      <c r="M288">
        <f t="shared" si="290"/>
        <v>112999.9999999998</v>
      </c>
      <c r="N288">
        <f t="shared" si="291"/>
        <v>112.9999999999998</v>
      </c>
      <c r="O288">
        <f t="shared" si="292"/>
        <v>149700.0000000002</v>
      </c>
      <c r="P288">
        <f t="shared" si="293"/>
        <v>149.70000000000022</v>
      </c>
      <c r="Q288">
        <f t="shared" si="294"/>
        <v>0.14034375000000018</v>
      </c>
      <c r="R288">
        <f t="shared" si="295"/>
        <v>2004.491</v>
      </c>
      <c r="S288">
        <f t="shared" si="296"/>
        <v>2.6632151440191052</v>
      </c>
      <c r="T288">
        <f t="shared" si="297"/>
        <v>460.48463537865575</v>
      </c>
      <c r="V288">
        <f t="shared" si="298"/>
        <v>112568506329668.94</v>
      </c>
      <c r="W288">
        <f t="shared" si="256"/>
        <v>0</v>
      </c>
      <c r="X288">
        <f t="shared" si="299"/>
        <v>5060537550066.0654</v>
      </c>
      <c r="Y288">
        <f t="shared" si="257"/>
        <v>0</v>
      </c>
      <c r="Z288">
        <f t="shared" si="258"/>
        <v>117629043879735</v>
      </c>
      <c r="AA288">
        <f t="shared" si="239"/>
        <v>2387.8022716742398</v>
      </c>
      <c r="AB288">
        <f t="shared" si="240"/>
        <v>23.878022716742404</v>
      </c>
      <c r="AC288">
        <f t="shared" si="259"/>
        <v>454.03296283613685</v>
      </c>
      <c r="AD288">
        <f t="shared" si="260"/>
        <v>99.999999999999972</v>
      </c>
      <c r="AF288" s="9">
        <f t="shared" si="254"/>
        <v>6186052472698.709</v>
      </c>
      <c r="AG288">
        <f t="shared" si="261"/>
        <v>23.877365995687402</v>
      </c>
      <c r="AH288">
        <f t="shared" si="262"/>
        <v>0</v>
      </c>
      <c r="AI288">
        <v>220</v>
      </c>
      <c r="AJ288">
        <f t="shared" si="263"/>
        <v>5.1740327120740712E-2</v>
      </c>
      <c r="AK288">
        <v>0</v>
      </c>
      <c r="AL288" s="15">
        <f t="shared" si="241"/>
        <v>0</v>
      </c>
      <c r="AM288" s="13">
        <f t="shared" si="264"/>
        <v>5062806625627.3662</v>
      </c>
      <c r="AN288" s="15">
        <f>SUM($AL$48:AL288)</f>
        <v>1123245847071.3408</v>
      </c>
      <c r="AO288" s="4">
        <f t="shared" si="242"/>
        <v>6186052472698.707</v>
      </c>
      <c r="AP288">
        <f t="shared" si="243"/>
        <v>23.88872929430708</v>
      </c>
      <c r="AQ288" s="15">
        <f t="shared" si="244"/>
        <v>23.82628208133826</v>
      </c>
      <c r="AR288">
        <f t="shared" si="265"/>
        <v>0.99738591315597092</v>
      </c>
      <c r="AT288">
        <f t="shared" si="255"/>
        <v>223661578149.32709</v>
      </c>
      <c r="AU288" s="4"/>
      <c r="AV288">
        <f t="shared" si="245"/>
        <v>4358825531940.9062</v>
      </c>
      <c r="AW288" s="5">
        <f t="shared" si="266"/>
        <v>16.8245052877955</v>
      </c>
      <c r="AX288">
        <f t="shared" si="267"/>
        <v>808428598.96142578</v>
      </c>
      <c r="AY288" s="4">
        <f t="shared" si="268"/>
        <v>3.1204302944364808E-3</v>
      </c>
      <c r="AZ288" s="4">
        <f t="shared" si="246"/>
        <v>6.7617208791276792E-6</v>
      </c>
      <c r="BA288" s="5">
        <v>0</v>
      </c>
      <c r="BB288" s="4">
        <f t="shared" si="247"/>
        <v>0</v>
      </c>
      <c r="BC288" s="4">
        <f t="shared" si="269"/>
        <v>808428598.96142578</v>
      </c>
      <c r="BD288" s="4">
        <f t="shared" si="270"/>
        <v>4397457.566152229</v>
      </c>
      <c r="BE288" s="4">
        <f t="shared" si="271"/>
        <v>4397457.566152229</v>
      </c>
      <c r="BF288" s="4">
        <f t="shared" si="272"/>
        <v>0</v>
      </c>
      <c r="BG288" s="4">
        <f>SUM($BB$48:BB288)</f>
        <v>12884463590.918751</v>
      </c>
      <c r="BH288" s="14">
        <f>SUM($BC$48:BC288)</f>
        <v>4345941068349.9873</v>
      </c>
      <c r="BI288" s="4">
        <f t="shared" si="273"/>
        <v>4358825531940.9062</v>
      </c>
      <c r="BJ288" s="4">
        <f t="shared" si="274"/>
        <v>23709886487.929211</v>
      </c>
      <c r="BK288" s="4">
        <f t="shared" si="275"/>
        <v>70085202.300471887</v>
      </c>
      <c r="BL288" s="4">
        <f t="shared" si="276"/>
        <v>23639801285.628738</v>
      </c>
      <c r="BM288" s="27">
        <f t="shared" si="248"/>
        <v>20.5062166872628</v>
      </c>
      <c r="BN288">
        <f t="shared" si="249"/>
        <v>0.27330514044132032</v>
      </c>
      <c r="BO288">
        <f t="shared" si="277"/>
        <v>1.3327916339198768E-2</v>
      </c>
      <c r="BQ288" s="5">
        <f t="shared" si="278"/>
        <v>-94.046203274048551</v>
      </c>
      <c r="BR288" s="5">
        <f t="shared" si="279"/>
        <v>-9867.62824527472</v>
      </c>
      <c r="BS288" s="5">
        <f t="shared" si="250"/>
        <v>-1868.7054852860906</v>
      </c>
      <c r="BU288" s="27">
        <f t="shared" si="280"/>
        <v>0.85840550305660812</v>
      </c>
      <c r="BV288" s="27">
        <f t="shared" si="281"/>
        <v>1.1470742246243459E-2</v>
      </c>
      <c r="BW288" s="27">
        <f t="shared" si="251"/>
        <v>0.85840550305660801</v>
      </c>
      <c r="BX288" s="27">
        <f t="shared" si="252"/>
        <v>1.147074224624346E-2</v>
      </c>
      <c r="BY288" s="27">
        <f t="shared" si="282"/>
        <v>1.3327916339198768E-2</v>
      </c>
      <c r="BZ288" s="27">
        <f t="shared" si="283"/>
        <v>0.99738591315597092</v>
      </c>
    </row>
    <row r="289" spans="6:78">
      <c r="F289">
        <f t="shared" si="253"/>
        <v>60250000</v>
      </c>
      <c r="G289">
        <f t="shared" si="284"/>
        <v>1.0000000000000002</v>
      </c>
      <c r="H289">
        <f t="shared" si="285"/>
        <v>0</v>
      </c>
      <c r="I289">
        <f t="shared" si="286"/>
        <v>4.7143143996902228E+19</v>
      </c>
      <c r="J289">
        <f t="shared" si="287"/>
        <v>2.1193285600309779E+20</v>
      </c>
      <c r="K289">
        <f t="shared" si="288"/>
        <v>2.59076E+20</v>
      </c>
      <c r="L289">
        <f t="shared" si="289"/>
        <v>6043992820115670</v>
      </c>
      <c r="M289">
        <f t="shared" si="290"/>
        <v>112999.9999999998</v>
      </c>
      <c r="N289">
        <f t="shared" si="291"/>
        <v>112.9999999999998</v>
      </c>
      <c r="O289">
        <f t="shared" si="292"/>
        <v>149700.0000000002</v>
      </c>
      <c r="P289">
        <f t="shared" si="293"/>
        <v>149.70000000000022</v>
      </c>
      <c r="Q289">
        <f t="shared" si="294"/>
        <v>0.14034375000000018</v>
      </c>
      <c r="R289">
        <f t="shared" si="295"/>
        <v>2004.491</v>
      </c>
      <c r="S289">
        <f t="shared" si="296"/>
        <v>2.6632151440191052</v>
      </c>
      <c r="T289">
        <f t="shared" si="297"/>
        <v>460.48463537865575</v>
      </c>
      <c r="V289">
        <f t="shared" si="298"/>
        <v>112568506329668.94</v>
      </c>
      <c r="W289">
        <f t="shared" si="256"/>
        <v>0</v>
      </c>
      <c r="X289">
        <f t="shared" si="299"/>
        <v>5060537550066.0654</v>
      </c>
      <c r="Y289">
        <f t="shared" si="257"/>
        <v>0</v>
      </c>
      <c r="Z289">
        <f t="shared" si="258"/>
        <v>117629043879735</v>
      </c>
      <c r="AA289">
        <f t="shared" si="239"/>
        <v>2387.8022716742398</v>
      </c>
      <c r="AB289">
        <f t="shared" si="240"/>
        <v>23.878022716742404</v>
      </c>
      <c r="AC289">
        <f t="shared" si="259"/>
        <v>454.03296283613685</v>
      </c>
      <c r="AD289">
        <f t="shared" si="260"/>
        <v>99.999999999999972</v>
      </c>
      <c r="AF289" s="9">
        <f t="shared" si="254"/>
        <v>6186052472698.709</v>
      </c>
      <c r="AG289">
        <f t="shared" si="261"/>
        <v>23.877365995687402</v>
      </c>
      <c r="AH289">
        <f t="shared" si="262"/>
        <v>0</v>
      </c>
      <c r="AI289">
        <v>221</v>
      </c>
      <c r="AJ289">
        <f t="shared" si="263"/>
        <v>5.1740327120740712E-2</v>
      </c>
      <c r="AK289">
        <v>0</v>
      </c>
      <c r="AL289" s="15">
        <f t="shared" si="241"/>
        <v>0</v>
      </c>
      <c r="AM289" s="13">
        <f t="shared" si="264"/>
        <v>5062806625627.3662</v>
      </c>
      <c r="AN289" s="15">
        <f>SUM($AL$48:AL289)</f>
        <v>1123245847071.3408</v>
      </c>
      <c r="AO289" s="4">
        <f t="shared" si="242"/>
        <v>6186052472698.707</v>
      </c>
      <c r="AP289">
        <f t="shared" si="243"/>
        <v>23.88872929430708</v>
      </c>
      <c r="AQ289" s="15">
        <f t="shared" si="244"/>
        <v>23.82628208133826</v>
      </c>
      <c r="AR289">
        <f t="shared" si="265"/>
        <v>0.99738591315597092</v>
      </c>
      <c r="AT289">
        <f t="shared" si="255"/>
        <v>219348912808.06903</v>
      </c>
      <c r="AU289" s="4"/>
      <c r="AV289">
        <f t="shared" si="245"/>
        <v>4359618372337.2432</v>
      </c>
      <c r="AW289" s="5">
        <f t="shared" si="266"/>
        <v>16.827565549635022</v>
      </c>
      <c r="AX289">
        <f t="shared" si="267"/>
        <v>792840396.33691406</v>
      </c>
      <c r="AY289" s="4">
        <f t="shared" si="268"/>
        <v>3.0602618395255219E-3</v>
      </c>
      <c r="AZ289" s="4">
        <f t="shared" si="246"/>
        <v>6.6313406881131083E-6</v>
      </c>
      <c r="BA289" s="5">
        <v>0</v>
      </c>
      <c r="BB289" s="4">
        <f t="shared" si="247"/>
        <v>0</v>
      </c>
      <c r="BC289" s="4">
        <f t="shared" si="269"/>
        <v>792840396.33691406</v>
      </c>
      <c r="BD289" s="4">
        <f t="shared" si="270"/>
        <v>4312665.3412582353</v>
      </c>
      <c r="BE289" s="4">
        <f t="shared" si="271"/>
        <v>4312665.3412582353</v>
      </c>
      <c r="BF289" s="4">
        <f t="shared" si="272"/>
        <v>0</v>
      </c>
      <c r="BG289" s="4">
        <f>SUM($BB$48:BB289)</f>
        <v>12884463590.918751</v>
      </c>
      <c r="BH289" s="14">
        <f>SUM($BC$48:BC289)</f>
        <v>4346733908746.3242</v>
      </c>
      <c r="BI289" s="4">
        <f t="shared" si="273"/>
        <v>4359618372337.2432</v>
      </c>
      <c r="BJ289" s="4">
        <f t="shared" si="274"/>
        <v>23714199153.27047</v>
      </c>
      <c r="BK289" s="4">
        <f t="shared" si="275"/>
        <v>70085202.300471887</v>
      </c>
      <c r="BL289" s="4">
        <f t="shared" si="276"/>
        <v>23644113950.969997</v>
      </c>
      <c r="BM289" s="27">
        <f t="shared" si="248"/>
        <v>20.509957685290612</v>
      </c>
      <c r="BN289">
        <f t="shared" si="249"/>
        <v>0.27330514044132032</v>
      </c>
      <c r="BO289">
        <f t="shared" si="277"/>
        <v>1.3325485339120424E-2</v>
      </c>
      <c r="BQ289" s="5">
        <f t="shared" si="278"/>
        <v>-92.239036492270941</v>
      </c>
      <c r="BR289" s="5">
        <f t="shared" si="279"/>
        <v>-9867.62824527472</v>
      </c>
      <c r="BS289" s="5">
        <f t="shared" si="250"/>
        <v>-1867.2264587183774</v>
      </c>
      <c r="BU289" s="27">
        <f t="shared" si="280"/>
        <v>0.85856210402025601</v>
      </c>
      <c r="BV289" s="27">
        <f t="shared" si="281"/>
        <v>1.1470742246243459E-2</v>
      </c>
      <c r="BW289" s="27">
        <f t="shared" si="251"/>
        <v>0.85856210402025601</v>
      </c>
      <c r="BX289" s="27">
        <f t="shared" si="252"/>
        <v>1.147074224624346E-2</v>
      </c>
      <c r="BY289" s="27">
        <f t="shared" si="282"/>
        <v>1.3325485339120424E-2</v>
      </c>
      <c r="BZ289" s="27">
        <f t="shared" si="283"/>
        <v>0.99738591315597092</v>
      </c>
    </row>
    <row r="290" spans="6:78">
      <c r="F290">
        <f t="shared" si="253"/>
        <v>60500000</v>
      </c>
      <c r="G290">
        <f t="shared" si="284"/>
        <v>1.0000000000000002</v>
      </c>
      <c r="H290">
        <f t="shared" si="285"/>
        <v>0</v>
      </c>
      <c r="I290">
        <f t="shared" si="286"/>
        <v>4.7143143996902228E+19</v>
      </c>
      <c r="J290">
        <f t="shared" si="287"/>
        <v>2.1193285600309779E+20</v>
      </c>
      <c r="K290">
        <f t="shared" si="288"/>
        <v>2.59076E+20</v>
      </c>
      <c r="L290">
        <f t="shared" si="289"/>
        <v>6043992820115670</v>
      </c>
      <c r="M290">
        <f t="shared" si="290"/>
        <v>112999.9999999998</v>
      </c>
      <c r="N290">
        <f t="shared" si="291"/>
        <v>112.9999999999998</v>
      </c>
      <c r="O290">
        <f t="shared" si="292"/>
        <v>149700.0000000002</v>
      </c>
      <c r="P290">
        <f t="shared" si="293"/>
        <v>149.70000000000022</v>
      </c>
      <c r="Q290">
        <f t="shared" si="294"/>
        <v>0.14034375000000018</v>
      </c>
      <c r="R290">
        <f t="shared" si="295"/>
        <v>2004.491</v>
      </c>
      <c r="S290">
        <f t="shared" si="296"/>
        <v>2.6632151440191052</v>
      </c>
      <c r="T290">
        <f t="shared" si="297"/>
        <v>460.48463537865575</v>
      </c>
      <c r="V290">
        <f t="shared" si="298"/>
        <v>112568506329668.94</v>
      </c>
      <c r="W290">
        <f t="shared" si="256"/>
        <v>0</v>
      </c>
      <c r="X290">
        <f t="shared" si="299"/>
        <v>5060537550066.0654</v>
      </c>
      <c r="Y290">
        <f t="shared" si="257"/>
        <v>0</v>
      </c>
      <c r="Z290">
        <f t="shared" si="258"/>
        <v>117629043879735</v>
      </c>
      <c r="AA290">
        <f t="shared" si="239"/>
        <v>2387.8022716742398</v>
      </c>
      <c r="AB290">
        <f t="shared" si="240"/>
        <v>23.878022716742404</v>
      </c>
      <c r="AC290">
        <f t="shared" si="259"/>
        <v>454.03296283613685</v>
      </c>
      <c r="AD290">
        <f t="shared" si="260"/>
        <v>99.999999999999972</v>
      </c>
      <c r="AF290" s="9">
        <f t="shared" si="254"/>
        <v>6186052472698.709</v>
      </c>
      <c r="AG290">
        <f t="shared" si="261"/>
        <v>23.877365995687402</v>
      </c>
      <c r="AH290">
        <f t="shared" si="262"/>
        <v>0</v>
      </c>
      <c r="AI290">
        <v>222</v>
      </c>
      <c r="AJ290">
        <f t="shared" si="263"/>
        <v>5.1740327120740712E-2</v>
      </c>
      <c r="AK290">
        <v>0</v>
      </c>
      <c r="AL290" s="15">
        <f t="shared" si="241"/>
        <v>0</v>
      </c>
      <c r="AM290" s="13">
        <f t="shared" si="264"/>
        <v>5062806625627.3662</v>
      </c>
      <c r="AN290" s="15">
        <f>SUM($AL$48:AL290)</f>
        <v>1123245847071.3408</v>
      </c>
      <c r="AO290" s="4">
        <f t="shared" si="242"/>
        <v>6186052472698.707</v>
      </c>
      <c r="AP290">
        <f t="shared" si="243"/>
        <v>23.88872929430708</v>
      </c>
      <c r="AQ290" s="15">
        <f t="shared" si="244"/>
        <v>23.82628208133826</v>
      </c>
      <c r="AR290">
        <f t="shared" si="265"/>
        <v>0.99738591315597092</v>
      </c>
      <c r="AT290">
        <f t="shared" si="255"/>
        <v>215119404719.38687</v>
      </c>
      <c r="AU290" s="4"/>
      <c r="AV290">
        <f t="shared" si="245"/>
        <v>4360395925104.2666</v>
      </c>
      <c r="AW290" s="5">
        <f t="shared" si="266"/>
        <v>16.830566803193914</v>
      </c>
      <c r="AX290">
        <f t="shared" si="267"/>
        <v>777552767.0234375</v>
      </c>
      <c r="AY290" s="4">
        <f t="shared" si="268"/>
        <v>3.0012535588917442E-3</v>
      </c>
      <c r="AZ290" s="4">
        <f t="shared" si="246"/>
        <v>6.5034745012240032E-6</v>
      </c>
      <c r="BA290" s="5">
        <v>0</v>
      </c>
      <c r="BB290" s="4">
        <f t="shared" si="247"/>
        <v>0</v>
      </c>
      <c r="BC290" s="4">
        <f t="shared" si="269"/>
        <v>777552767.0234375</v>
      </c>
      <c r="BD290" s="4">
        <f t="shared" si="270"/>
        <v>4229508.088682754</v>
      </c>
      <c r="BE290" s="4">
        <f t="shared" si="271"/>
        <v>4229508.088682754</v>
      </c>
      <c r="BF290" s="4">
        <f t="shared" si="272"/>
        <v>0</v>
      </c>
      <c r="BG290" s="4">
        <f>SUM($BB$48:BB290)</f>
        <v>12884463590.918751</v>
      </c>
      <c r="BH290" s="14">
        <f>SUM($BC$48:BC290)</f>
        <v>4347511461513.3477</v>
      </c>
      <c r="BI290" s="4">
        <f t="shared" si="273"/>
        <v>4360395925104.2666</v>
      </c>
      <c r="BJ290" s="4">
        <f t="shared" si="274"/>
        <v>23718428661.359154</v>
      </c>
      <c r="BK290" s="4">
        <f t="shared" si="275"/>
        <v>70085202.300471887</v>
      </c>
      <c r="BL290" s="4">
        <f t="shared" si="276"/>
        <v>23648343459.058678</v>
      </c>
      <c r="BM290" s="27">
        <f t="shared" si="248"/>
        <v>20.513626549013242</v>
      </c>
      <c r="BN290">
        <f t="shared" si="249"/>
        <v>0.27330514044132032</v>
      </c>
      <c r="BO290">
        <f t="shared" si="277"/>
        <v>1.3323102075018861E-2</v>
      </c>
      <c r="BQ290" s="5">
        <f t="shared" si="278"/>
        <v>-90.466715684531792</v>
      </c>
      <c r="BR290" s="5">
        <f t="shared" si="279"/>
        <v>-9867.62824527472</v>
      </c>
      <c r="BS290" s="5">
        <f t="shared" si="250"/>
        <v>-1865.7759508916538</v>
      </c>
      <c r="BU290" s="27">
        <f t="shared" si="280"/>
        <v>0.85871568538816512</v>
      </c>
      <c r="BV290" s="27">
        <f t="shared" si="281"/>
        <v>1.1470742246243459E-2</v>
      </c>
      <c r="BW290" s="27">
        <f t="shared" si="251"/>
        <v>0.85871568538816523</v>
      </c>
      <c r="BX290" s="27">
        <f t="shared" si="252"/>
        <v>1.147074224624346E-2</v>
      </c>
      <c r="BY290" s="27">
        <f t="shared" si="282"/>
        <v>1.3323102075018861E-2</v>
      </c>
      <c r="BZ290" s="27">
        <f t="shared" si="283"/>
        <v>0.99738591315597092</v>
      </c>
    </row>
    <row r="291" spans="6:78">
      <c r="F291">
        <f t="shared" si="253"/>
        <v>60750000</v>
      </c>
      <c r="G291">
        <f t="shared" si="284"/>
        <v>1.0000000000000002</v>
      </c>
      <c r="H291">
        <f t="shared" si="285"/>
        <v>0</v>
      </c>
      <c r="I291">
        <f t="shared" si="286"/>
        <v>4.7143143996902228E+19</v>
      </c>
      <c r="J291">
        <f t="shared" si="287"/>
        <v>2.1193285600309779E+20</v>
      </c>
      <c r="K291">
        <f t="shared" si="288"/>
        <v>2.59076E+20</v>
      </c>
      <c r="L291">
        <f t="shared" si="289"/>
        <v>6043992820115670</v>
      </c>
      <c r="M291">
        <f t="shared" si="290"/>
        <v>112999.9999999998</v>
      </c>
      <c r="N291">
        <f t="shared" si="291"/>
        <v>112.9999999999998</v>
      </c>
      <c r="O291">
        <f t="shared" si="292"/>
        <v>149700.0000000002</v>
      </c>
      <c r="P291">
        <f t="shared" si="293"/>
        <v>149.70000000000022</v>
      </c>
      <c r="Q291">
        <f t="shared" si="294"/>
        <v>0.14034375000000018</v>
      </c>
      <c r="R291">
        <f t="shared" si="295"/>
        <v>2004.491</v>
      </c>
      <c r="S291">
        <f t="shared" si="296"/>
        <v>2.6632151440191052</v>
      </c>
      <c r="T291">
        <f t="shared" si="297"/>
        <v>460.48463537865575</v>
      </c>
      <c r="V291">
        <f t="shared" si="298"/>
        <v>112568506329668.94</v>
      </c>
      <c r="W291">
        <f t="shared" si="256"/>
        <v>0</v>
      </c>
      <c r="X291">
        <f t="shared" si="299"/>
        <v>5060537550066.0654</v>
      </c>
      <c r="Y291">
        <f t="shared" si="257"/>
        <v>0</v>
      </c>
      <c r="Z291">
        <f t="shared" si="258"/>
        <v>117629043879735</v>
      </c>
      <c r="AA291">
        <f t="shared" si="239"/>
        <v>2387.8022716742398</v>
      </c>
      <c r="AB291">
        <f t="shared" si="240"/>
        <v>23.878022716742404</v>
      </c>
      <c r="AC291">
        <f t="shared" si="259"/>
        <v>454.03296283613685</v>
      </c>
      <c r="AD291">
        <f t="shared" si="260"/>
        <v>99.999999999999972</v>
      </c>
      <c r="AF291" s="9">
        <f t="shared" si="254"/>
        <v>6186052472698.709</v>
      </c>
      <c r="AG291">
        <f t="shared" si="261"/>
        <v>23.877365995687402</v>
      </c>
      <c r="AH291">
        <f t="shared" si="262"/>
        <v>0</v>
      </c>
      <c r="AI291">
        <v>223</v>
      </c>
      <c r="AJ291">
        <f t="shared" si="263"/>
        <v>5.1740327120740712E-2</v>
      </c>
      <c r="AK291">
        <v>0</v>
      </c>
      <c r="AL291" s="15">
        <f t="shared" si="241"/>
        <v>0</v>
      </c>
      <c r="AM291" s="13">
        <f t="shared" si="264"/>
        <v>5062806625627.3662</v>
      </c>
      <c r="AN291" s="15">
        <f>SUM($AL$48:AL291)</f>
        <v>1123245847071.3408</v>
      </c>
      <c r="AO291" s="4">
        <f t="shared" si="242"/>
        <v>6186052472698.707</v>
      </c>
      <c r="AP291">
        <f t="shared" si="243"/>
        <v>23.88872929430708</v>
      </c>
      <c r="AQ291" s="15">
        <f t="shared" si="244"/>
        <v>23.82628208133826</v>
      </c>
      <c r="AR291">
        <f t="shared" si="265"/>
        <v>0.99738591315597092</v>
      </c>
      <c r="AT291">
        <f t="shared" si="255"/>
        <v>210971450436.66263</v>
      </c>
      <c r="AU291" s="4"/>
      <c r="AV291">
        <f t="shared" si="245"/>
        <v>4361158485019.6025</v>
      </c>
      <c r="AW291" s="5">
        <f t="shared" si="266"/>
        <v>16.833510186275852</v>
      </c>
      <c r="AX291">
        <f t="shared" si="267"/>
        <v>762559915.3359375</v>
      </c>
      <c r="AY291" s="4">
        <f t="shared" si="268"/>
        <v>2.9433830819371055E-3</v>
      </c>
      <c r="AZ291" s="4">
        <f t="shared" si="246"/>
        <v>6.3780738431779236E-6</v>
      </c>
      <c r="BA291" s="5">
        <v>0</v>
      </c>
      <c r="BB291" s="4">
        <f t="shared" si="247"/>
        <v>0</v>
      </c>
      <c r="BC291" s="4">
        <f t="shared" si="269"/>
        <v>762559915.3359375</v>
      </c>
      <c r="BD291" s="4">
        <f t="shared" si="270"/>
        <v>4147954.2827237677</v>
      </c>
      <c r="BE291" s="4">
        <f t="shared" si="271"/>
        <v>4147954.2827237677</v>
      </c>
      <c r="BF291" s="4">
        <f t="shared" si="272"/>
        <v>0</v>
      </c>
      <c r="BG291" s="4">
        <f>SUM($BB$48:BB291)</f>
        <v>12884463590.918751</v>
      </c>
      <c r="BH291" s="14">
        <f>SUM($BC$48:BC291)</f>
        <v>4348274021428.6836</v>
      </c>
      <c r="BI291" s="4">
        <f t="shared" si="273"/>
        <v>4361158485019.6025</v>
      </c>
      <c r="BJ291" s="4">
        <f t="shared" si="274"/>
        <v>23722576615.641876</v>
      </c>
      <c r="BK291" s="4">
        <f t="shared" si="275"/>
        <v>70085202.300471887</v>
      </c>
      <c r="BL291" s="4">
        <f t="shared" si="276"/>
        <v>23652491413.341404</v>
      </c>
      <c r="BM291" s="27">
        <f t="shared" si="248"/>
        <v>20.517224669331714</v>
      </c>
      <c r="BN291">
        <f t="shared" si="249"/>
        <v>0.27330514044132032</v>
      </c>
      <c r="BO291">
        <f t="shared" si="277"/>
        <v>1.3320765593108963E-2</v>
      </c>
      <c r="BQ291" s="5">
        <f t="shared" si="278"/>
        <v>-88.728568947206156</v>
      </c>
      <c r="BR291" s="5">
        <f t="shared" si="279"/>
        <v>-9867.62824527472</v>
      </c>
      <c r="BS291" s="5">
        <f t="shared" si="250"/>
        <v>-1864.3534119046544</v>
      </c>
      <c r="BU291" s="27">
        <f t="shared" si="280"/>
        <v>0.85886630538448827</v>
      </c>
      <c r="BV291" s="27">
        <f t="shared" si="281"/>
        <v>1.1470742246243459E-2</v>
      </c>
      <c r="BW291" s="27">
        <f t="shared" si="251"/>
        <v>0.85886630538448816</v>
      </c>
      <c r="BX291" s="27">
        <f t="shared" si="252"/>
        <v>1.147074224624346E-2</v>
      </c>
      <c r="BY291" s="27">
        <f t="shared" si="282"/>
        <v>1.3320765593108963E-2</v>
      </c>
      <c r="BZ291" s="27">
        <f t="shared" si="283"/>
        <v>0.99738591315597092</v>
      </c>
    </row>
    <row r="292" spans="6:78">
      <c r="F292">
        <f t="shared" si="253"/>
        <v>61000000</v>
      </c>
      <c r="G292">
        <f t="shared" si="284"/>
        <v>1.0000000000000002</v>
      </c>
      <c r="H292">
        <f t="shared" si="285"/>
        <v>0</v>
      </c>
      <c r="I292">
        <f t="shared" si="286"/>
        <v>4.7143143996902228E+19</v>
      </c>
      <c r="J292">
        <f t="shared" si="287"/>
        <v>2.1193285600309779E+20</v>
      </c>
      <c r="K292">
        <f t="shared" si="288"/>
        <v>2.59076E+20</v>
      </c>
      <c r="L292">
        <f t="shared" si="289"/>
        <v>6043992820115670</v>
      </c>
      <c r="M292">
        <f t="shared" si="290"/>
        <v>112999.9999999998</v>
      </c>
      <c r="N292">
        <f t="shared" si="291"/>
        <v>112.9999999999998</v>
      </c>
      <c r="O292">
        <f t="shared" si="292"/>
        <v>149700.0000000002</v>
      </c>
      <c r="P292">
        <f t="shared" si="293"/>
        <v>149.70000000000022</v>
      </c>
      <c r="Q292">
        <f t="shared" si="294"/>
        <v>0.14034375000000018</v>
      </c>
      <c r="R292">
        <f t="shared" si="295"/>
        <v>2004.491</v>
      </c>
      <c r="S292">
        <f t="shared" si="296"/>
        <v>2.6632151440191052</v>
      </c>
      <c r="T292">
        <f t="shared" si="297"/>
        <v>460.48463537865575</v>
      </c>
      <c r="V292">
        <f t="shared" si="298"/>
        <v>112568506329668.94</v>
      </c>
      <c r="W292">
        <f t="shared" si="256"/>
        <v>0</v>
      </c>
      <c r="X292">
        <f t="shared" si="299"/>
        <v>5060537550066.0654</v>
      </c>
      <c r="Y292">
        <f t="shared" si="257"/>
        <v>0</v>
      </c>
      <c r="Z292">
        <f t="shared" si="258"/>
        <v>117629043879735</v>
      </c>
      <c r="AA292">
        <f t="shared" si="239"/>
        <v>2387.8022716742398</v>
      </c>
      <c r="AB292">
        <f t="shared" si="240"/>
        <v>23.878022716742404</v>
      </c>
      <c r="AC292">
        <f t="shared" si="259"/>
        <v>454.03296283613685</v>
      </c>
      <c r="AD292">
        <f t="shared" si="260"/>
        <v>99.999999999999972</v>
      </c>
      <c r="AF292" s="9">
        <f t="shared" si="254"/>
        <v>6186052472698.709</v>
      </c>
      <c r="AG292">
        <f t="shared" si="261"/>
        <v>23.877365995687402</v>
      </c>
      <c r="AH292">
        <f t="shared" si="262"/>
        <v>0</v>
      </c>
      <c r="AI292">
        <v>224</v>
      </c>
      <c r="AJ292">
        <f t="shared" si="263"/>
        <v>5.1740327120740712E-2</v>
      </c>
      <c r="AK292">
        <v>0</v>
      </c>
      <c r="AL292" s="15">
        <f t="shared" si="241"/>
        <v>0</v>
      </c>
      <c r="AM292" s="13">
        <f t="shared" si="264"/>
        <v>5062806625627.3662</v>
      </c>
      <c r="AN292" s="15">
        <f>SUM($AL$48:AL292)</f>
        <v>1123245847071.3408</v>
      </c>
      <c r="AO292" s="4">
        <f t="shared" si="242"/>
        <v>6186052472698.707</v>
      </c>
      <c r="AP292">
        <f t="shared" si="243"/>
        <v>23.88872929430708</v>
      </c>
      <c r="AQ292" s="15">
        <f t="shared" si="244"/>
        <v>23.82628208133826</v>
      </c>
      <c r="AR292">
        <f t="shared" si="265"/>
        <v>0.99738591315597092</v>
      </c>
      <c r="AT292">
        <f t="shared" si="255"/>
        <v>206903477431.0994</v>
      </c>
      <c r="AU292" s="4"/>
      <c r="AV292">
        <f t="shared" si="245"/>
        <v>4361906341176.9458</v>
      </c>
      <c r="AW292" s="5">
        <f t="shared" si="266"/>
        <v>16.836396814745271</v>
      </c>
      <c r="AX292">
        <f t="shared" si="267"/>
        <v>747856157.34326172</v>
      </c>
      <c r="AY292" s="4">
        <f t="shared" si="268"/>
        <v>2.8866284694192505E-3</v>
      </c>
      <c r="AZ292" s="4">
        <f t="shared" si="246"/>
        <v>6.2550911734054252E-6</v>
      </c>
      <c r="BA292" s="5">
        <v>0</v>
      </c>
      <c r="BB292" s="4">
        <f t="shared" si="247"/>
        <v>0</v>
      </c>
      <c r="BC292" s="4">
        <f t="shared" si="269"/>
        <v>747856157.34326172</v>
      </c>
      <c r="BD292" s="4">
        <f t="shared" si="270"/>
        <v>4067973.0055660452</v>
      </c>
      <c r="BE292" s="4">
        <f t="shared" si="271"/>
        <v>4067973.0055660452</v>
      </c>
      <c r="BF292" s="4">
        <f t="shared" si="272"/>
        <v>0</v>
      </c>
      <c r="BG292" s="4">
        <f>SUM($BB$48:BB292)</f>
        <v>12884463590.918751</v>
      </c>
      <c r="BH292" s="14">
        <f>SUM($BC$48:BC292)</f>
        <v>4349021877586.0269</v>
      </c>
      <c r="BI292" s="4">
        <f t="shared" si="273"/>
        <v>4361906341176.9458</v>
      </c>
      <c r="BJ292" s="4">
        <f t="shared" si="274"/>
        <v>23726644588.647442</v>
      </c>
      <c r="BK292" s="4">
        <f t="shared" si="275"/>
        <v>70085202.300471887</v>
      </c>
      <c r="BL292" s="4">
        <f t="shared" si="276"/>
        <v>23656559386.34697</v>
      </c>
      <c r="BM292" s="27">
        <f t="shared" si="248"/>
        <v>20.520753410327551</v>
      </c>
      <c r="BN292">
        <f t="shared" si="249"/>
        <v>0.27330514044132032</v>
      </c>
      <c r="BO292">
        <f t="shared" si="277"/>
        <v>1.3318474959295262E-2</v>
      </c>
      <c r="BQ292" s="5">
        <f t="shared" si="278"/>
        <v>-87.023937332390005</v>
      </c>
      <c r="BR292" s="5">
        <f t="shared" si="279"/>
        <v>-9867.62824527472</v>
      </c>
      <c r="BS292" s="5">
        <f t="shared" si="250"/>
        <v>-1862.958302459361</v>
      </c>
      <c r="BU292" s="27">
        <f t="shared" si="280"/>
        <v>0.8590140211106938</v>
      </c>
      <c r="BV292" s="27">
        <f t="shared" si="281"/>
        <v>1.1470742246243459E-2</v>
      </c>
      <c r="BW292" s="27">
        <f t="shared" si="251"/>
        <v>0.8590140211106938</v>
      </c>
      <c r="BX292" s="27">
        <f t="shared" si="252"/>
        <v>1.147074224624346E-2</v>
      </c>
      <c r="BY292" s="27">
        <f t="shared" si="282"/>
        <v>1.3318474959295262E-2</v>
      </c>
      <c r="BZ292" s="27">
        <f t="shared" si="283"/>
        <v>0.99738591315597092</v>
      </c>
    </row>
    <row r="293" spans="6:78">
      <c r="F293">
        <f t="shared" si="253"/>
        <v>61250000</v>
      </c>
      <c r="G293">
        <f t="shared" si="284"/>
        <v>1.0000000000000002</v>
      </c>
      <c r="H293">
        <f t="shared" si="285"/>
        <v>0</v>
      </c>
      <c r="I293">
        <f t="shared" si="286"/>
        <v>4.7143143996902228E+19</v>
      </c>
      <c r="J293">
        <f t="shared" si="287"/>
        <v>2.1193285600309779E+20</v>
      </c>
      <c r="K293">
        <f t="shared" si="288"/>
        <v>2.59076E+20</v>
      </c>
      <c r="L293">
        <f t="shared" si="289"/>
        <v>6043992820115670</v>
      </c>
      <c r="M293">
        <f t="shared" si="290"/>
        <v>112999.9999999998</v>
      </c>
      <c r="N293">
        <f t="shared" si="291"/>
        <v>112.9999999999998</v>
      </c>
      <c r="O293">
        <f t="shared" si="292"/>
        <v>149700.0000000002</v>
      </c>
      <c r="P293">
        <f t="shared" si="293"/>
        <v>149.70000000000022</v>
      </c>
      <c r="Q293">
        <f t="shared" si="294"/>
        <v>0.14034375000000018</v>
      </c>
      <c r="R293">
        <f t="shared" si="295"/>
        <v>2004.491</v>
      </c>
      <c r="S293">
        <f t="shared" si="296"/>
        <v>2.6632151440191052</v>
      </c>
      <c r="T293">
        <f t="shared" si="297"/>
        <v>460.48463537865575</v>
      </c>
      <c r="V293">
        <f t="shared" si="298"/>
        <v>112568506329668.94</v>
      </c>
      <c r="W293">
        <f t="shared" si="256"/>
        <v>0</v>
      </c>
      <c r="X293">
        <f t="shared" si="299"/>
        <v>5060537550066.0654</v>
      </c>
      <c r="Y293">
        <f t="shared" si="257"/>
        <v>0</v>
      </c>
      <c r="Z293">
        <f t="shared" si="258"/>
        <v>117629043879735</v>
      </c>
      <c r="AA293">
        <f t="shared" si="239"/>
        <v>2387.8022716742398</v>
      </c>
      <c r="AB293">
        <f t="shared" si="240"/>
        <v>23.878022716742404</v>
      </c>
      <c r="AC293">
        <f t="shared" si="259"/>
        <v>454.03296283613685</v>
      </c>
      <c r="AD293">
        <f t="shared" si="260"/>
        <v>99.999999999999972</v>
      </c>
      <c r="AF293" s="9">
        <f t="shared" si="254"/>
        <v>6186052472698.709</v>
      </c>
      <c r="AG293">
        <f t="shared" si="261"/>
        <v>23.877365995687402</v>
      </c>
      <c r="AH293">
        <f t="shared" si="262"/>
        <v>0</v>
      </c>
      <c r="AI293">
        <v>225</v>
      </c>
      <c r="AJ293">
        <f t="shared" si="263"/>
        <v>5.1740327120740712E-2</v>
      </c>
      <c r="AK293">
        <v>0</v>
      </c>
      <c r="AL293" s="15">
        <f t="shared" si="241"/>
        <v>0</v>
      </c>
      <c r="AM293" s="13">
        <f t="shared" si="264"/>
        <v>5062806625627.3662</v>
      </c>
      <c r="AN293" s="15">
        <f>SUM($AL$48:AL293)</f>
        <v>1123245847071.3408</v>
      </c>
      <c r="AO293" s="4">
        <f t="shared" si="242"/>
        <v>6186052472698.707</v>
      </c>
      <c r="AP293">
        <f t="shared" si="243"/>
        <v>23.88872929430708</v>
      </c>
      <c r="AQ293" s="15">
        <f t="shared" si="244"/>
        <v>23.82628208133826</v>
      </c>
      <c r="AR293">
        <f t="shared" si="265"/>
        <v>0.99738591315597092</v>
      </c>
      <c r="AT293">
        <f t="shared" si="255"/>
        <v>202913943495.56076</v>
      </c>
      <c r="AU293" s="4"/>
      <c r="AV293">
        <f t="shared" si="245"/>
        <v>4362639777095.6543</v>
      </c>
      <c r="AW293" s="5">
        <f t="shared" si="266"/>
        <v>16.839227782950388</v>
      </c>
      <c r="AX293">
        <f t="shared" si="267"/>
        <v>733435918.70849609</v>
      </c>
      <c r="AY293" s="4">
        <f t="shared" si="268"/>
        <v>2.830968205115472E-3</v>
      </c>
      <c r="AZ293" s="4">
        <f t="shared" si="246"/>
        <v>6.1344798679865386E-6</v>
      </c>
      <c r="BA293" s="5">
        <v>0</v>
      </c>
      <c r="BB293" s="4">
        <f t="shared" si="247"/>
        <v>0</v>
      </c>
      <c r="BC293" s="4">
        <f t="shared" si="269"/>
        <v>733435918.70849609</v>
      </c>
      <c r="BD293" s="4">
        <f t="shared" si="270"/>
        <v>3989533.9355335948</v>
      </c>
      <c r="BE293" s="4">
        <f t="shared" si="271"/>
        <v>3989533.9355335948</v>
      </c>
      <c r="BF293" s="4">
        <f t="shared" si="272"/>
        <v>0</v>
      </c>
      <c r="BG293" s="4">
        <f>SUM($BB$48:BB293)</f>
        <v>12884463590.918751</v>
      </c>
      <c r="BH293" s="14">
        <f>SUM($BC$48:BC293)</f>
        <v>4349755313504.7354</v>
      </c>
      <c r="BI293" s="4">
        <f t="shared" si="273"/>
        <v>4362639777095.6543</v>
      </c>
      <c r="BJ293" s="4">
        <f t="shared" si="274"/>
        <v>23730634122.582977</v>
      </c>
      <c r="BK293" s="4">
        <f t="shared" si="275"/>
        <v>70085202.300471887</v>
      </c>
      <c r="BL293" s="4">
        <f t="shared" si="276"/>
        <v>23660548920.282501</v>
      </c>
      <c r="BM293" s="27">
        <f t="shared" si="248"/>
        <v>20.524214109779919</v>
      </c>
      <c r="BN293">
        <f t="shared" si="249"/>
        <v>0.27330514044132032</v>
      </c>
      <c r="BO293">
        <f t="shared" si="277"/>
        <v>1.3316229258741199E-2</v>
      </c>
      <c r="BQ293" s="5">
        <f t="shared" si="278"/>
        <v>-85.352174598076758</v>
      </c>
      <c r="BR293" s="5">
        <f t="shared" si="279"/>
        <v>-9867.62824527472</v>
      </c>
      <c r="BS293" s="5">
        <f t="shared" si="250"/>
        <v>-1861.5900936565554</v>
      </c>
      <c r="BU293" s="27">
        <f t="shared" si="280"/>
        <v>0.85915888856721412</v>
      </c>
      <c r="BV293" s="27">
        <f t="shared" si="281"/>
        <v>1.1470742246243459E-2</v>
      </c>
      <c r="BW293" s="27">
        <f t="shared" si="251"/>
        <v>0.85915888856721401</v>
      </c>
      <c r="BX293" s="27">
        <f t="shared" si="252"/>
        <v>1.147074224624346E-2</v>
      </c>
      <c r="BY293" s="27">
        <f t="shared" si="282"/>
        <v>1.3316229258741199E-2</v>
      </c>
      <c r="BZ293" s="27">
        <f t="shared" si="283"/>
        <v>0.99738591315597092</v>
      </c>
    </row>
    <row r="294" spans="6:78">
      <c r="F294">
        <f t="shared" si="253"/>
        <v>61500000</v>
      </c>
      <c r="G294">
        <f t="shared" si="284"/>
        <v>1.0000000000000002</v>
      </c>
      <c r="H294">
        <f t="shared" si="285"/>
        <v>0</v>
      </c>
      <c r="I294">
        <f t="shared" si="286"/>
        <v>4.7143143996902228E+19</v>
      </c>
      <c r="J294">
        <f t="shared" si="287"/>
        <v>2.1193285600309779E+20</v>
      </c>
      <c r="K294">
        <f t="shared" si="288"/>
        <v>2.59076E+20</v>
      </c>
      <c r="L294">
        <f t="shared" si="289"/>
        <v>6043992820115670</v>
      </c>
      <c r="M294">
        <f t="shared" si="290"/>
        <v>112999.9999999998</v>
      </c>
      <c r="N294">
        <f t="shared" si="291"/>
        <v>112.9999999999998</v>
      </c>
      <c r="O294">
        <f t="shared" si="292"/>
        <v>149700.0000000002</v>
      </c>
      <c r="P294">
        <f t="shared" si="293"/>
        <v>149.70000000000022</v>
      </c>
      <c r="Q294">
        <f t="shared" si="294"/>
        <v>0.14034375000000018</v>
      </c>
      <c r="R294">
        <f t="shared" si="295"/>
        <v>2004.491</v>
      </c>
      <c r="S294">
        <f t="shared" si="296"/>
        <v>2.6632151440191052</v>
      </c>
      <c r="T294">
        <f t="shared" si="297"/>
        <v>460.48463537865575</v>
      </c>
      <c r="V294">
        <f t="shared" si="298"/>
        <v>112568506329668.94</v>
      </c>
      <c r="W294">
        <f t="shared" si="256"/>
        <v>0</v>
      </c>
      <c r="X294">
        <f t="shared" si="299"/>
        <v>5060537550066.0654</v>
      </c>
      <c r="Y294">
        <f t="shared" si="257"/>
        <v>0</v>
      </c>
      <c r="Z294">
        <f t="shared" si="258"/>
        <v>117629043879735</v>
      </c>
      <c r="AA294">
        <f t="shared" si="239"/>
        <v>2387.8022716742398</v>
      </c>
      <c r="AB294">
        <f t="shared" si="240"/>
        <v>23.878022716742404</v>
      </c>
      <c r="AC294">
        <f t="shared" si="259"/>
        <v>454.03296283613685</v>
      </c>
      <c r="AD294">
        <f t="shared" si="260"/>
        <v>99.999999999999972</v>
      </c>
      <c r="AF294" s="9">
        <f t="shared" si="254"/>
        <v>6186052472698.709</v>
      </c>
      <c r="AG294">
        <f t="shared" si="261"/>
        <v>23.877365995687402</v>
      </c>
      <c r="AH294">
        <f t="shared" si="262"/>
        <v>0</v>
      </c>
      <c r="AI294">
        <v>226</v>
      </c>
      <c r="AJ294">
        <f t="shared" si="263"/>
        <v>5.1740327120740712E-2</v>
      </c>
      <c r="AK294">
        <v>0</v>
      </c>
      <c r="AL294" s="15">
        <f t="shared" si="241"/>
        <v>0</v>
      </c>
      <c r="AM294" s="13">
        <f t="shared" si="264"/>
        <v>5062806625627.3662</v>
      </c>
      <c r="AN294" s="15">
        <f>SUM($AL$48:AL294)</f>
        <v>1123245847071.3408</v>
      </c>
      <c r="AO294" s="4">
        <f t="shared" si="242"/>
        <v>6186052472698.707</v>
      </c>
      <c r="AP294">
        <f t="shared" si="243"/>
        <v>23.88872929430708</v>
      </c>
      <c r="AQ294" s="15">
        <f t="shared" si="244"/>
        <v>23.82628208133826</v>
      </c>
      <c r="AR294">
        <f t="shared" si="265"/>
        <v>0.99738591315597092</v>
      </c>
      <c r="AT294">
        <f t="shared" si="255"/>
        <v>199001336159.90546</v>
      </c>
      <c r="AU294" s="4"/>
      <c r="AV294">
        <f t="shared" si="245"/>
        <v>4363359070828.2417</v>
      </c>
      <c r="AW294" s="5">
        <f t="shared" si="266"/>
        <v>16.8420041641381</v>
      </c>
      <c r="AX294">
        <f t="shared" si="267"/>
        <v>719293732.58740234</v>
      </c>
      <c r="AY294" s="4">
        <f t="shared" si="268"/>
        <v>2.776381187710951E-3</v>
      </c>
      <c r="AZ294" s="4">
        <f t="shared" si="246"/>
        <v>6.0161942020732379E-6</v>
      </c>
      <c r="BA294" s="5">
        <v>0</v>
      </c>
      <c r="BB294" s="4">
        <f t="shared" si="247"/>
        <v>0</v>
      </c>
      <c r="BC294" s="4">
        <f t="shared" si="269"/>
        <v>719293732.58740234</v>
      </c>
      <c r="BD294" s="4">
        <f t="shared" si="270"/>
        <v>3912607.3356581936</v>
      </c>
      <c r="BE294" s="4">
        <f t="shared" si="271"/>
        <v>3912607.3356581936</v>
      </c>
      <c r="BF294" s="4">
        <f t="shared" si="272"/>
        <v>0</v>
      </c>
      <c r="BG294" s="4">
        <f>SUM($BB$48:BB294)</f>
        <v>12884463590.918751</v>
      </c>
      <c r="BH294" s="14">
        <f>SUM($BC$48:BC294)</f>
        <v>4350474607237.3228</v>
      </c>
      <c r="BI294" s="4">
        <f t="shared" si="273"/>
        <v>4363359070828.2417</v>
      </c>
      <c r="BJ294" s="4">
        <f t="shared" si="274"/>
        <v>23734546729.918633</v>
      </c>
      <c r="BK294" s="4">
        <f t="shared" si="275"/>
        <v>70085202.300471887</v>
      </c>
      <c r="BL294" s="4">
        <f t="shared" si="276"/>
        <v>23664461527.61816</v>
      </c>
      <c r="BM294" s="27">
        <f t="shared" si="248"/>
        <v>20.527608079672802</v>
      </c>
      <c r="BN294">
        <f t="shared" si="249"/>
        <v>0.27330514044132032</v>
      </c>
      <c r="BO294">
        <f t="shared" si="277"/>
        <v>1.3314027595448745E-2</v>
      </c>
      <c r="BQ294" s="5">
        <f t="shared" si="278"/>
        <v>-83.712646963159941</v>
      </c>
      <c r="BR294" s="5">
        <f t="shared" si="279"/>
        <v>-9867.62824527472</v>
      </c>
      <c r="BS294" s="5">
        <f t="shared" si="250"/>
        <v>-1860.2482667953068</v>
      </c>
      <c r="BU294" s="27">
        <f t="shared" si="280"/>
        <v>0.85930096267467582</v>
      </c>
      <c r="BV294" s="27">
        <f t="shared" si="281"/>
        <v>1.1470742246243459E-2</v>
      </c>
      <c r="BW294" s="27">
        <f t="shared" si="251"/>
        <v>0.85930096267467582</v>
      </c>
      <c r="BX294" s="27">
        <f t="shared" si="252"/>
        <v>1.147074224624346E-2</v>
      </c>
      <c r="BY294" s="27">
        <f t="shared" si="282"/>
        <v>1.3314027595448745E-2</v>
      </c>
      <c r="BZ294" s="27">
        <f t="shared" si="283"/>
        <v>0.99738591315597092</v>
      </c>
    </row>
    <row r="295" spans="6:78">
      <c r="F295">
        <f t="shared" si="253"/>
        <v>61750000</v>
      </c>
      <c r="G295">
        <f t="shared" si="284"/>
        <v>1.0000000000000002</v>
      </c>
      <c r="H295">
        <f t="shared" si="285"/>
        <v>0</v>
      </c>
      <c r="I295">
        <f t="shared" si="286"/>
        <v>4.7143143996902228E+19</v>
      </c>
      <c r="J295">
        <f t="shared" si="287"/>
        <v>2.1193285600309779E+20</v>
      </c>
      <c r="K295">
        <f t="shared" si="288"/>
        <v>2.59076E+20</v>
      </c>
      <c r="L295">
        <f t="shared" si="289"/>
        <v>6043992820115670</v>
      </c>
      <c r="M295">
        <f t="shared" si="290"/>
        <v>112999.9999999998</v>
      </c>
      <c r="N295">
        <f t="shared" si="291"/>
        <v>112.9999999999998</v>
      </c>
      <c r="O295">
        <f t="shared" si="292"/>
        <v>149700.0000000002</v>
      </c>
      <c r="P295">
        <f t="shared" si="293"/>
        <v>149.70000000000022</v>
      </c>
      <c r="Q295">
        <f t="shared" si="294"/>
        <v>0.14034375000000018</v>
      </c>
      <c r="R295">
        <f t="shared" si="295"/>
        <v>2004.491</v>
      </c>
      <c r="S295">
        <f t="shared" si="296"/>
        <v>2.6632151440191052</v>
      </c>
      <c r="T295">
        <f t="shared" si="297"/>
        <v>460.48463537865575</v>
      </c>
      <c r="V295">
        <f t="shared" si="298"/>
        <v>112568506329668.94</v>
      </c>
      <c r="W295">
        <f t="shared" si="256"/>
        <v>0</v>
      </c>
      <c r="X295">
        <f t="shared" si="299"/>
        <v>5060537550066.0654</v>
      </c>
      <c r="Y295">
        <f t="shared" si="257"/>
        <v>0</v>
      </c>
      <c r="Z295">
        <f t="shared" si="258"/>
        <v>117629043879735</v>
      </c>
      <c r="AA295">
        <f t="shared" si="239"/>
        <v>2387.8022716742398</v>
      </c>
      <c r="AB295">
        <f t="shared" si="240"/>
        <v>23.878022716742404</v>
      </c>
      <c r="AC295">
        <f t="shared" si="259"/>
        <v>454.03296283613685</v>
      </c>
      <c r="AD295">
        <f t="shared" si="260"/>
        <v>99.999999999999972</v>
      </c>
      <c r="AF295" s="9">
        <f t="shared" si="254"/>
        <v>6186052472698.709</v>
      </c>
      <c r="AG295">
        <f t="shared" si="261"/>
        <v>23.877365995687402</v>
      </c>
      <c r="AH295">
        <f t="shared" si="262"/>
        <v>0</v>
      </c>
      <c r="AI295">
        <v>227</v>
      </c>
      <c r="AJ295">
        <f t="shared" si="263"/>
        <v>5.1740327120740712E-2</v>
      </c>
      <c r="AK295">
        <v>0</v>
      </c>
      <c r="AL295" s="15">
        <f t="shared" si="241"/>
        <v>0</v>
      </c>
      <c r="AM295" s="13">
        <f t="shared" si="264"/>
        <v>5062806625627.3662</v>
      </c>
      <c r="AN295" s="15">
        <f>SUM($AL$48:AL295)</f>
        <v>1123245847071.3408</v>
      </c>
      <c r="AO295" s="4">
        <f t="shared" si="242"/>
        <v>6186052472698.707</v>
      </c>
      <c r="AP295">
        <f t="shared" si="243"/>
        <v>23.88872929430708</v>
      </c>
      <c r="AQ295" s="15">
        <f t="shared" si="244"/>
        <v>23.82628208133826</v>
      </c>
      <c r="AR295">
        <f t="shared" si="265"/>
        <v>0.99738591315597092</v>
      </c>
      <c r="AT295">
        <f t="shared" si="255"/>
        <v>195164172117.59564</v>
      </c>
      <c r="AU295" s="4"/>
      <c r="AV295">
        <f t="shared" si="245"/>
        <v>4364064495065.7803</v>
      </c>
      <c r="AW295" s="5">
        <f t="shared" si="266"/>
        <v>16.844727010860829</v>
      </c>
      <c r="AX295">
        <f t="shared" si="267"/>
        <v>705424237.53857422</v>
      </c>
      <c r="AY295" s="4">
        <f t="shared" si="268"/>
        <v>2.7228467227322262E-3</v>
      </c>
      <c r="AZ295" s="4">
        <f t="shared" si="246"/>
        <v>5.9001893324099196E-6</v>
      </c>
      <c r="BA295" s="5">
        <v>0</v>
      </c>
      <c r="BB295" s="4">
        <f t="shared" si="247"/>
        <v>0</v>
      </c>
      <c r="BC295" s="4">
        <f t="shared" si="269"/>
        <v>705424237.53857422</v>
      </c>
      <c r="BD295" s="4">
        <f t="shared" si="270"/>
        <v>3837164.0423116526</v>
      </c>
      <c r="BE295" s="4">
        <f t="shared" si="271"/>
        <v>3837164.0423116526</v>
      </c>
      <c r="BF295" s="4">
        <f t="shared" si="272"/>
        <v>0</v>
      </c>
      <c r="BG295" s="4">
        <f>SUM($BB$48:BB295)</f>
        <v>12884463590.918751</v>
      </c>
      <c r="BH295" s="14">
        <f>SUM($BC$48:BC295)</f>
        <v>4351180031474.8613</v>
      </c>
      <c r="BI295" s="4">
        <f t="shared" si="273"/>
        <v>4364064495065.7803</v>
      </c>
      <c r="BJ295" s="4">
        <f t="shared" si="274"/>
        <v>23738383893.960945</v>
      </c>
      <c r="BK295" s="4">
        <f t="shared" si="275"/>
        <v>70085202.300471887</v>
      </c>
      <c r="BL295" s="4">
        <f t="shared" si="276"/>
        <v>23668298691.660473</v>
      </c>
      <c r="BM295" s="27">
        <f t="shared" si="248"/>
        <v>20.530936606692361</v>
      </c>
      <c r="BN295">
        <f t="shared" si="249"/>
        <v>0.27330514044132032</v>
      </c>
      <c r="BO295">
        <f t="shared" si="277"/>
        <v>1.3311869091848078E-2</v>
      </c>
      <c r="BQ295" s="5">
        <f t="shared" si="278"/>
        <v>-82.10473286716757</v>
      </c>
      <c r="BR295" s="5">
        <f t="shared" si="279"/>
        <v>-9867.62824527472</v>
      </c>
      <c r="BS295" s="5">
        <f t="shared" si="250"/>
        <v>-1858.9323131763313</v>
      </c>
      <c r="BU295" s="27">
        <f t="shared" si="280"/>
        <v>0.85944029729471993</v>
      </c>
      <c r="BV295" s="27">
        <f t="shared" si="281"/>
        <v>1.1470742246243459E-2</v>
      </c>
      <c r="BW295" s="27">
        <f t="shared" si="251"/>
        <v>0.85944029729471993</v>
      </c>
      <c r="BX295" s="27">
        <f t="shared" si="252"/>
        <v>1.147074224624346E-2</v>
      </c>
      <c r="BY295" s="27">
        <f t="shared" si="282"/>
        <v>1.3311869091848078E-2</v>
      </c>
      <c r="BZ295" s="27">
        <f t="shared" si="283"/>
        <v>0.99738591315597092</v>
      </c>
    </row>
    <row r="296" spans="6:78">
      <c r="F296">
        <f t="shared" si="253"/>
        <v>62000000</v>
      </c>
      <c r="G296">
        <f t="shared" si="284"/>
        <v>1.0000000000000002</v>
      </c>
      <c r="H296">
        <f t="shared" si="285"/>
        <v>0</v>
      </c>
      <c r="I296">
        <f t="shared" si="286"/>
        <v>4.7143143996902228E+19</v>
      </c>
      <c r="J296">
        <f t="shared" si="287"/>
        <v>2.1193285600309779E+20</v>
      </c>
      <c r="K296">
        <f t="shared" si="288"/>
        <v>2.59076E+20</v>
      </c>
      <c r="L296">
        <f t="shared" si="289"/>
        <v>6043992820115670</v>
      </c>
      <c r="M296">
        <f t="shared" si="290"/>
        <v>112999.9999999998</v>
      </c>
      <c r="N296">
        <f t="shared" si="291"/>
        <v>112.9999999999998</v>
      </c>
      <c r="O296">
        <f t="shared" si="292"/>
        <v>149700.0000000002</v>
      </c>
      <c r="P296">
        <f t="shared" si="293"/>
        <v>149.70000000000022</v>
      </c>
      <c r="Q296">
        <f t="shared" si="294"/>
        <v>0.14034375000000018</v>
      </c>
      <c r="R296">
        <f t="shared" si="295"/>
        <v>2004.491</v>
      </c>
      <c r="S296">
        <f t="shared" si="296"/>
        <v>2.6632151440191052</v>
      </c>
      <c r="T296">
        <f t="shared" si="297"/>
        <v>460.48463537865575</v>
      </c>
      <c r="V296">
        <f t="shared" si="298"/>
        <v>112568506329668.94</v>
      </c>
      <c r="W296">
        <f t="shared" si="256"/>
        <v>0</v>
      </c>
      <c r="X296">
        <f t="shared" si="299"/>
        <v>5060537550066.0654</v>
      </c>
      <c r="Y296">
        <f t="shared" si="257"/>
        <v>0</v>
      </c>
      <c r="Z296">
        <f t="shared" si="258"/>
        <v>117629043879735</v>
      </c>
      <c r="AA296">
        <f t="shared" si="239"/>
        <v>2387.8022716742398</v>
      </c>
      <c r="AB296">
        <f t="shared" si="240"/>
        <v>23.878022716742404</v>
      </c>
      <c r="AC296">
        <f t="shared" si="259"/>
        <v>454.03296283613685</v>
      </c>
      <c r="AD296">
        <f t="shared" si="260"/>
        <v>99.999999999999972</v>
      </c>
      <c r="AF296" s="9">
        <f t="shared" si="254"/>
        <v>6186052472698.709</v>
      </c>
      <c r="AG296">
        <f t="shared" si="261"/>
        <v>23.877365995687402</v>
      </c>
      <c r="AH296">
        <f t="shared" si="262"/>
        <v>0</v>
      </c>
      <c r="AI296">
        <v>228</v>
      </c>
      <c r="AJ296">
        <f t="shared" si="263"/>
        <v>5.1740327120740712E-2</v>
      </c>
      <c r="AK296">
        <v>0</v>
      </c>
      <c r="AL296" s="15">
        <f t="shared" si="241"/>
        <v>0</v>
      </c>
      <c r="AM296" s="13">
        <f t="shared" si="264"/>
        <v>5062806625627.3662</v>
      </c>
      <c r="AN296" s="15">
        <f>SUM($AL$48:AL296)</f>
        <v>1123245847071.3408</v>
      </c>
      <c r="AO296" s="4">
        <f t="shared" si="242"/>
        <v>6186052472698.707</v>
      </c>
      <c r="AP296">
        <f t="shared" si="243"/>
        <v>23.88872929430708</v>
      </c>
      <c r="AQ296" s="15">
        <f t="shared" si="244"/>
        <v>23.82628208133826</v>
      </c>
      <c r="AR296">
        <f t="shared" si="265"/>
        <v>0.99738591315597092</v>
      </c>
      <c r="AT296">
        <f t="shared" si="255"/>
        <v>191400996663.36124</v>
      </c>
      <c r="AU296" s="4"/>
      <c r="AV296">
        <f t="shared" si="245"/>
        <v>4364756317241.2866</v>
      </c>
      <c r="AW296" s="5">
        <f t="shared" si="266"/>
        <v>16.847397355375591</v>
      </c>
      <c r="AX296">
        <f t="shared" si="267"/>
        <v>691822175.50634766</v>
      </c>
      <c r="AY296" s="4">
        <f t="shared" si="268"/>
        <v>2.6703445147614894E-3</v>
      </c>
      <c r="AZ296" s="4">
        <f t="shared" si="246"/>
        <v>5.7864212804624091E-6</v>
      </c>
      <c r="BA296" s="5">
        <v>0</v>
      </c>
      <c r="BB296" s="4">
        <f t="shared" si="247"/>
        <v>0</v>
      </c>
      <c r="BC296" s="4">
        <f t="shared" si="269"/>
        <v>691822175.50634766</v>
      </c>
      <c r="BD296" s="4">
        <f t="shared" si="270"/>
        <v>3763175.4542338317</v>
      </c>
      <c r="BE296" s="4">
        <f t="shared" si="271"/>
        <v>3763175.4542338317</v>
      </c>
      <c r="BF296" s="4">
        <f t="shared" si="272"/>
        <v>0</v>
      </c>
      <c r="BG296" s="4">
        <f>SUM($BB$48:BB296)</f>
        <v>12884463590.918751</v>
      </c>
      <c r="BH296" s="14">
        <f>SUM($BC$48:BC296)</f>
        <v>4351871853650.3677</v>
      </c>
      <c r="BI296" s="4">
        <f t="shared" si="273"/>
        <v>4364756317241.2866</v>
      </c>
      <c r="BJ296" s="4">
        <f t="shared" si="274"/>
        <v>23742147069.41518</v>
      </c>
      <c r="BK296" s="4">
        <f t="shared" si="275"/>
        <v>70085202.300471887</v>
      </c>
      <c r="BL296" s="4">
        <f t="shared" si="276"/>
        <v>23672061867.114708</v>
      </c>
      <c r="BM296" s="27">
        <f t="shared" si="248"/>
        <v>20.534200952714745</v>
      </c>
      <c r="BN296">
        <f t="shared" si="249"/>
        <v>0.27330514044132032</v>
      </c>
      <c r="BO296">
        <f t="shared" si="277"/>
        <v>1.3309752888397039E-2</v>
      </c>
      <c r="BQ296" s="5">
        <f t="shared" si="278"/>
        <v>-80.527822734626227</v>
      </c>
      <c r="BR296" s="5">
        <f t="shared" si="279"/>
        <v>-9867.62824527472</v>
      </c>
      <c r="BS296" s="5">
        <f t="shared" si="250"/>
        <v>-1857.6417339091345</v>
      </c>
      <c r="BU296" s="27">
        <f t="shared" si="280"/>
        <v>0.85957694525042183</v>
      </c>
      <c r="BV296" s="27">
        <f t="shared" si="281"/>
        <v>1.1470742246243459E-2</v>
      </c>
      <c r="BW296" s="27">
        <f t="shared" si="251"/>
        <v>0.85957694525042183</v>
      </c>
      <c r="BX296" s="27">
        <f t="shared" si="252"/>
        <v>1.147074224624346E-2</v>
      </c>
      <c r="BY296" s="27">
        <f t="shared" si="282"/>
        <v>1.3309752888397039E-2</v>
      </c>
      <c r="BZ296" s="27">
        <f t="shared" si="283"/>
        <v>0.99738591315597092</v>
      </c>
    </row>
    <row r="297" spans="6:78">
      <c r="F297">
        <f t="shared" si="253"/>
        <v>62250000</v>
      </c>
      <c r="G297">
        <f t="shared" si="284"/>
        <v>1.0000000000000002</v>
      </c>
      <c r="H297">
        <f t="shared" si="285"/>
        <v>0</v>
      </c>
      <c r="I297">
        <f t="shared" si="286"/>
        <v>4.7143143996902228E+19</v>
      </c>
      <c r="J297">
        <f t="shared" si="287"/>
        <v>2.1193285600309779E+20</v>
      </c>
      <c r="K297">
        <f t="shared" si="288"/>
        <v>2.59076E+20</v>
      </c>
      <c r="L297">
        <f t="shared" si="289"/>
        <v>6043992820115670</v>
      </c>
      <c r="M297">
        <f t="shared" si="290"/>
        <v>112999.9999999998</v>
      </c>
      <c r="N297">
        <f t="shared" si="291"/>
        <v>112.9999999999998</v>
      </c>
      <c r="O297">
        <f t="shared" si="292"/>
        <v>149700.0000000002</v>
      </c>
      <c r="P297">
        <f t="shared" si="293"/>
        <v>149.70000000000022</v>
      </c>
      <c r="Q297">
        <f t="shared" si="294"/>
        <v>0.14034375000000018</v>
      </c>
      <c r="R297">
        <f t="shared" si="295"/>
        <v>2004.491</v>
      </c>
      <c r="S297">
        <f t="shared" si="296"/>
        <v>2.6632151440191052</v>
      </c>
      <c r="T297">
        <f t="shared" si="297"/>
        <v>460.48463537865575</v>
      </c>
      <c r="V297">
        <f t="shared" si="298"/>
        <v>112568506329668.94</v>
      </c>
      <c r="W297">
        <f t="shared" si="256"/>
        <v>0</v>
      </c>
      <c r="X297">
        <f t="shared" si="299"/>
        <v>5060537550066.0654</v>
      </c>
      <c r="Y297">
        <f t="shared" si="257"/>
        <v>0</v>
      </c>
      <c r="Z297">
        <f t="shared" si="258"/>
        <v>117629043879735</v>
      </c>
      <c r="AA297">
        <f t="shared" si="239"/>
        <v>2387.8022716742398</v>
      </c>
      <c r="AB297">
        <f t="shared" si="240"/>
        <v>23.878022716742404</v>
      </c>
      <c r="AC297">
        <f t="shared" si="259"/>
        <v>454.03296283613685</v>
      </c>
      <c r="AD297">
        <f t="shared" si="260"/>
        <v>99.999999999999972</v>
      </c>
      <c r="AF297" s="9">
        <f t="shared" si="254"/>
        <v>6186052472698.709</v>
      </c>
      <c r="AG297">
        <f t="shared" si="261"/>
        <v>23.877365995687402</v>
      </c>
      <c r="AH297">
        <f t="shared" si="262"/>
        <v>0</v>
      </c>
      <c r="AI297">
        <v>229</v>
      </c>
      <c r="AJ297">
        <f t="shared" si="263"/>
        <v>5.1740327120740712E-2</v>
      </c>
      <c r="AK297">
        <v>0</v>
      </c>
      <c r="AL297" s="15">
        <f t="shared" si="241"/>
        <v>0</v>
      </c>
      <c r="AM297" s="13">
        <f t="shared" si="264"/>
        <v>5062806625627.3662</v>
      </c>
      <c r="AN297" s="15">
        <f>SUM($AL$48:AL297)</f>
        <v>1123245847071.3408</v>
      </c>
      <c r="AO297" s="4">
        <f t="shared" si="242"/>
        <v>6186052472698.707</v>
      </c>
      <c r="AP297">
        <f t="shared" si="243"/>
        <v>23.88872929430708</v>
      </c>
      <c r="AQ297" s="15">
        <f t="shared" si="244"/>
        <v>23.82628208133826</v>
      </c>
      <c r="AR297">
        <f t="shared" si="265"/>
        <v>0.99738591315597092</v>
      </c>
      <c r="AT297">
        <f t="shared" si="255"/>
        <v>187710383141.70749</v>
      </c>
      <c r="AU297" s="4"/>
      <c r="AV297">
        <f t="shared" si="245"/>
        <v>4365434799631.1074</v>
      </c>
      <c r="AW297" s="5">
        <f t="shared" si="266"/>
        <v>16.85001621003531</v>
      </c>
      <c r="AX297">
        <f t="shared" si="267"/>
        <v>678482389.82080078</v>
      </c>
      <c r="AY297" s="4">
        <f t="shared" si="268"/>
        <v>2.6188546597168427E-3</v>
      </c>
      <c r="AZ297" s="4">
        <f t="shared" si="246"/>
        <v>5.6748469156899002E-6</v>
      </c>
      <c r="BA297" s="5">
        <v>0</v>
      </c>
      <c r="BB297" s="4">
        <f t="shared" si="247"/>
        <v>0</v>
      </c>
      <c r="BC297" s="4">
        <f t="shared" si="269"/>
        <v>678482389.82080078</v>
      </c>
      <c r="BD297" s="4">
        <f t="shared" si="270"/>
        <v>3690613.5216536159</v>
      </c>
      <c r="BE297" s="4">
        <f t="shared" si="271"/>
        <v>3690613.5216536159</v>
      </c>
      <c r="BF297" s="4">
        <f t="shared" si="272"/>
        <v>0</v>
      </c>
      <c r="BG297" s="4">
        <f>SUM($BB$48:BB297)</f>
        <v>12884463590.918751</v>
      </c>
      <c r="BH297" s="14">
        <f>SUM($BC$48:BC297)</f>
        <v>4352550336040.1885</v>
      </c>
      <c r="BI297" s="4">
        <f t="shared" si="273"/>
        <v>4365434799631.1074</v>
      </c>
      <c r="BJ297" s="4">
        <f t="shared" si="274"/>
        <v>23745837682.936832</v>
      </c>
      <c r="BK297" s="4">
        <f t="shared" si="275"/>
        <v>70085202.300471887</v>
      </c>
      <c r="BL297" s="4">
        <f t="shared" si="276"/>
        <v>23675752480.63636</v>
      </c>
      <c r="BM297" s="27">
        <f t="shared" si="248"/>
        <v>20.537402355284485</v>
      </c>
      <c r="BN297">
        <f t="shared" si="249"/>
        <v>0.27330514044132032</v>
      </c>
      <c r="BO297">
        <f t="shared" si="277"/>
        <v>1.3307678143190105E-2</v>
      </c>
      <c r="BQ297" s="5">
        <f t="shared" si="278"/>
        <v>-78.981318743946986</v>
      </c>
      <c r="BR297" s="5">
        <f t="shared" si="279"/>
        <v>-9867.62824527472</v>
      </c>
      <c r="BS297" s="5">
        <f t="shared" si="250"/>
        <v>-1856.376039722878</v>
      </c>
      <c r="BU297" s="27">
        <f t="shared" si="280"/>
        <v>0.85971095834631739</v>
      </c>
      <c r="BV297" s="27">
        <f t="shared" si="281"/>
        <v>1.1470742246243459E-2</v>
      </c>
      <c r="BW297" s="27">
        <f t="shared" si="251"/>
        <v>0.85971095834631739</v>
      </c>
      <c r="BX297" s="27">
        <f t="shared" si="252"/>
        <v>1.147074224624346E-2</v>
      </c>
      <c r="BY297" s="27">
        <f t="shared" si="282"/>
        <v>1.3307678143190105E-2</v>
      </c>
      <c r="BZ297" s="27">
        <f t="shared" si="283"/>
        <v>0.99738591315597092</v>
      </c>
    </row>
    <row r="298" spans="6:78">
      <c r="F298">
        <f t="shared" si="253"/>
        <v>62500000</v>
      </c>
      <c r="G298">
        <f t="shared" si="284"/>
        <v>1.0000000000000002</v>
      </c>
      <c r="H298">
        <f t="shared" si="285"/>
        <v>0</v>
      </c>
      <c r="I298">
        <f t="shared" si="286"/>
        <v>4.7143143996902228E+19</v>
      </c>
      <c r="J298">
        <f t="shared" si="287"/>
        <v>2.1193285600309779E+20</v>
      </c>
      <c r="K298">
        <f t="shared" si="288"/>
        <v>2.59076E+20</v>
      </c>
      <c r="L298">
        <f t="shared" si="289"/>
        <v>6043992820115670</v>
      </c>
      <c r="M298">
        <f t="shared" si="290"/>
        <v>112999.9999999998</v>
      </c>
      <c r="N298">
        <f t="shared" si="291"/>
        <v>112.9999999999998</v>
      </c>
      <c r="O298">
        <f t="shared" si="292"/>
        <v>149700.0000000002</v>
      </c>
      <c r="P298">
        <f t="shared" si="293"/>
        <v>149.70000000000022</v>
      </c>
      <c r="Q298">
        <f t="shared" si="294"/>
        <v>0.14034375000000018</v>
      </c>
      <c r="R298">
        <f t="shared" si="295"/>
        <v>2004.491</v>
      </c>
      <c r="S298">
        <f t="shared" si="296"/>
        <v>2.6632151440191052</v>
      </c>
      <c r="T298">
        <f t="shared" si="297"/>
        <v>460.48463537865575</v>
      </c>
      <c r="V298">
        <f t="shared" si="298"/>
        <v>112568506329668.94</v>
      </c>
      <c r="W298">
        <f t="shared" si="256"/>
        <v>0</v>
      </c>
      <c r="X298">
        <f t="shared" si="299"/>
        <v>5060537550066.0654</v>
      </c>
      <c r="Y298">
        <f t="shared" si="257"/>
        <v>0</v>
      </c>
      <c r="Z298">
        <f t="shared" si="258"/>
        <v>117629043879735</v>
      </c>
      <c r="AA298">
        <f t="shared" si="239"/>
        <v>2387.8022716742398</v>
      </c>
      <c r="AB298">
        <f t="shared" si="240"/>
        <v>23.878022716742404</v>
      </c>
      <c r="AC298">
        <f t="shared" si="259"/>
        <v>454.03296283613685</v>
      </c>
      <c r="AD298">
        <f t="shared" si="260"/>
        <v>99.999999999999972</v>
      </c>
      <c r="AF298" s="9">
        <f t="shared" si="254"/>
        <v>6186052472698.709</v>
      </c>
      <c r="AG298">
        <f t="shared" si="261"/>
        <v>23.877365995687402</v>
      </c>
      <c r="AH298">
        <f t="shared" si="262"/>
        <v>0</v>
      </c>
      <c r="AI298">
        <v>230</v>
      </c>
      <c r="AJ298">
        <f t="shared" si="263"/>
        <v>5.1740327120740712E-2</v>
      </c>
      <c r="AK298">
        <v>0</v>
      </c>
      <c r="AL298" s="15">
        <f t="shared" si="241"/>
        <v>0</v>
      </c>
      <c r="AM298" s="13">
        <f t="shared" si="264"/>
        <v>5062806625627.3662</v>
      </c>
      <c r="AN298" s="15">
        <f>SUM($AL$48:AL298)</f>
        <v>1123245847071.3408</v>
      </c>
      <c r="AO298" s="4">
        <f t="shared" si="242"/>
        <v>6186052472698.707</v>
      </c>
      <c r="AP298">
        <f t="shared" si="243"/>
        <v>23.88872929430708</v>
      </c>
      <c r="AQ298" s="15">
        <f t="shared" si="244"/>
        <v>23.82628208133826</v>
      </c>
      <c r="AR298">
        <f t="shared" si="265"/>
        <v>0.99738591315597092</v>
      </c>
      <c r="AT298">
        <f t="shared" si="255"/>
        <v>184090932406.05618</v>
      </c>
      <c r="AU298" s="4"/>
      <c r="AV298">
        <f t="shared" si="245"/>
        <v>4366100199454.3496</v>
      </c>
      <c r="AW298" s="5">
        <f t="shared" si="266"/>
        <v>16.852584567672611</v>
      </c>
      <c r="AX298">
        <f t="shared" si="267"/>
        <v>665399823.2421875</v>
      </c>
      <c r="AY298" s="4">
        <f t="shared" si="268"/>
        <v>2.5683576373040631E-3</v>
      </c>
      <c r="AZ298" s="4">
        <f t="shared" si="246"/>
        <v>5.5654239391885349E-6</v>
      </c>
      <c r="BA298" s="5">
        <v>0</v>
      </c>
      <c r="BB298" s="4">
        <f t="shared" si="247"/>
        <v>0</v>
      </c>
      <c r="BC298" s="4">
        <f t="shared" si="269"/>
        <v>665399823.2421875</v>
      </c>
      <c r="BD298" s="4">
        <f t="shared" si="270"/>
        <v>3619450.7356515857</v>
      </c>
      <c r="BE298" s="4">
        <f t="shared" si="271"/>
        <v>3619450.7356515857</v>
      </c>
      <c r="BF298" s="4">
        <f t="shared" si="272"/>
        <v>0</v>
      </c>
      <c r="BG298" s="4">
        <f>SUM($BB$48:BB298)</f>
        <v>12884463590.918751</v>
      </c>
      <c r="BH298" s="14">
        <f>SUM($BC$48:BC298)</f>
        <v>4353215735863.4307</v>
      </c>
      <c r="BI298" s="4">
        <f t="shared" si="273"/>
        <v>4366100199454.3496</v>
      </c>
      <c r="BJ298" s="4">
        <f t="shared" si="274"/>
        <v>23749457133.672485</v>
      </c>
      <c r="BK298" s="4">
        <f t="shared" si="275"/>
        <v>70085202.300471887</v>
      </c>
      <c r="BL298" s="4">
        <f t="shared" si="276"/>
        <v>23679371931.372013</v>
      </c>
      <c r="BM298" s="27">
        <f t="shared" si="248"/>
        <v>20.540542028083649</v>
      </c>
      <c r="BN298">
        <f t="shared" si="249"/>
        <v>0.27330514044132032</v>
      </c>
      <c r="BO298">
        <f t="shared" si="277"/>
        <v>1.3305644031576639E-2</v>
      </c>
      <c r="BQ298" s="5">
        <f t="shared" si="278"/>
        <v>-77.464634600807884</v>
      </c>
      <c r="BR298" s="5">
        <f t="shared" si="279"/>
        <v>-9867.62824527472</v>
      </c>
      <c r="BS298" s="5">
        <f t="shared" si="250"/>
        <v>-1855.1347507808991</v>
      </c>
      <c r="BU298" s="27">
        <f t="shared" si="280"/>
        <v>0.85984238738804175</v>
      </c>
      <c r="BV298" s="27">
        <f t="shared" si="281"/>
        <v>1.1470742246243459E-2</v>
      </c>
      <c r="BW298" s="27">
        <f t="shared" si="251"/>
        <v>0.85984238738804186</v>
      </c>
      <c r="BX298" s="27">
        <f t="shared" si="252"/>
        <v>1.147074224624346E-2</v>
      </c>
      <c r="BY298" s="27">
        <f t="shared" si="282"/>
        <v>1.3305644031576639E-2</v>
      </c>
      <c r="BZ298" s="27">
        <f t="shared" si="283"/>
        <v>0.99738591315597092</v>
      </c>
    </row>
    <row r="299" spans="6:78">
      <c r="F299">
        <f t="shared" si="253"/>
        <v>62750000</v>
      </c>
      <c r="G299">
        <f t="shared" si="284"/>
        <v>1.0000000000000002</v>
      </c>
      <c r="H299">
        <f t="shared" si="285"/>
        <v>0</v>
      </c>
      <c r="I299">
        <f t="shared" si="286"/>
        <v>4.7143143996902228E+19</v>
      </c>
      <c r="J299">
        <f t="shared" si="287"/>
        <v>2.1193285600309779E+20</v>
      </c>
      <c r="K299">
        <f t="shared" si="288"/>
        <v>2.59076E+20</v>
      </c>
      <c r="L299">
        <f t="shared" si="289"/>
        <v>6043992820115670</v>
      </c>
      <c r="M299">
        <f t="shared" si="290"/>
        <v>112999.9999999998</v>
      </c>
      <c r="N299">
        <f t="shared" si="291"/>
        <v>112.9999999999998</v>
      </c>
      <c r="O299">
        <f t="shared" si="292"/>
        <v>149700.0000000002</v>
      </c>
      <c r="P299">
        <f t="shared" si="293"/>
        <v>149.70000000000022</v>
      </c>
      <c r="Q299">
        <f t="shared" si="294"/>
        <v>0.14034375000000018</v>
      </c>
      <c r="R299">
        <f t="shared" si="295"/>
        <v>2004.491</v>
      </c>
      <c r="S299">
        <f t="shared" si="296"/>
        <v>2.6632151440191052</v>
      </c>
      <c r="T299">
        <f t="shared" si="297"/>
        <v>460.48463537865575</v>
      </c>
      <c r="V299">
        <f t="shared" si="298"/>
        <v>112568506329668.94</v>
      </c>
      <c r="W299">
        <f t="shared" si="256"/>
        <v>0</v>
      </c>
      <c r="X299">
        <f t="shared" si="299"/>
        <v>5060537550066.0654</v>
      </c>
      <c r="Y299">
        <f t="shared" si="257"/>
        <v>0</v>
      </c>
      <c r="Z299">
        <f t="shared" si="258"/>
        <v>117629043879735</v>
      </c>
      <c r="AA299">
        <f t="shared" si="239"/>
        <v>2387.8022716742398</v>
      </c>
      <c r="AB299">
        <f t="shared" si="240"/>
        <v>23.878022716742404</v>
      </c>
      <c r="AC299">
        <f t="shared" si="259"/>
        <v>454.03296283613685</v>
      </c>
      <c r="AD299">
        <f t="shared" si="260"/>
        <v>99.999999999999972</v>
      </c>
      <c r="AF299" s="9">
        <f t="shared" si="254"/>
        <v>6186052472698.709</v>
      </c>
      <c r="AG299">
        <f t="shared" si="261"/>
        <v>23.877365995687402</v>
      </c>
      <c r="AH299">
        <f t="shared" si="262"/>
        <v>0</v>
      </c>
      <c r="AI299">
        <v>231</v>
      </c>
      <c r="AJ299">
        <f t="shared" si="263"/>
        <v>5.1740327120740712E-2</v>
      </c>
      <c r="AK299">
        <v>0</v>
      </c>
      <c r="AL299" s="15">
        <f t="shared" si="241"/>
        <v>0</v>
      </c>
      <c r="AM299" s="13">
        <f t="shared" si="264"/>
        <v>5062806625627.3662</v>
      </c>
      <c r="AN299" s="15">
        <f>SUM($AL$48:AL299)</f>
        <v>1123245847071.3408</v>
      </c>
      <c r="AO299" s="4">
        <f t="shared" si="242"/>
        <v>6186052472698.707</v>
      </c>
      <c r="AP299">
        <f t="shared" si="243"/>
        <v>23.88872929430708</v>
      </c>
      <c r="AQ299" s="15">
        <f t="shared" si="244"/>
        <v>23.82628208133826</v>
      </c>
      <c r="AR299">
        <f t="shared" si="265"/>
        <v>0.99738591315597092</v>
      </c>
      <c r="AT299">
        <f t="shared" si="255"/>
        <v>180541272288.31607</v>
      </c>
      <c r="AU299" s="4"/>
      <c r="AV299">
        <f t="shared" si="245"/>
        <v>4366752768970.3945</v>
      </c>
      <c r="AW299" s="5">
        <f t="shared" si="266"/>
        <v>16.85510340197623</v>
      </c>
      <c r="AX299">
        <f t="shared" si="267"/>
        <v>652569516.04492188</v>
      </c>
      <c r="AY299" s="4">
        <f t="shared" si="268"/>
        <v>2.5188343036210295E-3</v>
      </c>
      <c r="AZ299" s="4">
        <f t="shared" si="246"/>
        <v>5.4581108676657984E-6</v>
      </c>
      <c r="BA299" s="5">
        <v>0</v>
      </c>
      <c r="BB299" s="4">
        <f t="shared" si="247"/>
        <v>0</v>
      </c>
      <c r="BC299" s="4">
        <f t="shared" si="269"/>
        <v>652569516.04492188</v>
      </c>
      <c r="BD299" s="4">
        <f t="shared" si="270"/>
        <v>3549660.1177378255</v>
      </c>
      <c r="BE299" s="4">
        <f t="shared" si="271"/>
        <v>3549660.1177378255</v>
      </c>
      <c r="BF299" s="4">
        <f t="shared" si="272"/>
        <v>0</v>
      </c>
      <c r="BG299" s="4">
        <f>SUM($BB$48:BB299)</f>
        <v>12884463590.918751</v>
      </c>
      <c r="BH299" s="14">
        <f>SUM($BC$48:BC299)</f>
        <v>4353868305379.4756</v>
      </c>
      <c r="BI299" s="4">
        <f t="shared" si="273"/>
        <v>4366752768970.3945</v>
      </c>
      <c r="BJ299" s="4">
        <f t="shared" si="274"/>
        <v>23753006793.790222</v>
      </c>
      <c r="BK299" s="4">
        <f t="shared" si="275"/>
        <v>70085202.300471887</v>
      </c>
      <c r="BL299" s="4">
        <f t="shared" si="276"/>
        <v>23682921591.48975</v>
      </c>
      <c r="BM299" s="27">
        <f t="shared" si="248"/>
        <v>20.543621161391965</v>
      </c>
      <c r="BN299">
        <f t="shared" si="249"/>
        <v>0.27330514044132032</v>
      </c>
      <c r="BO299">
        <f t="shared" si="277"/>
        <v>1.3303649745788152E-2</v>
      </c>
      <c r="BQ299" s="5">
        <f t="shared" si="278"/>
        <v>-75.97719531586722</v>
      </c>
      <c r="BR299" s="5">
        <f t="shared" si="279"/>
        <v>-9867.62824527472</v>
      </c>
      <c r="BS299" s="5">
        <f t="shared" si="250"/>
        <v>-1853.9173964987888</v>
      </c>
      <c r="BU299" s="27">
        <f t="shared" si="280"/>
        <v>0.85997128220159091</v>
      </c>
      <c r="BV299" s="27">
        <f t="shared" si="281"/>
        <v>1.1470742246243459E-2</v>
      </c>
      <c r="BW299" s="27">
        <f t="shared" si="251"/>
        <v>0.8599712822015908</v>
      </c>
      <c r="BX299" s="27">
        <f t="shared" si="252"/>
        <v>1.147074224624346E-2</v>
      </c>
      <c r="BY299" s="27">
        <f t="shared" si="282"/>
        <v>1.3303649745788152E-2</v>
      </c>
      <c r="BZ299" s="27">
        <f t="shared" si="283"/>
        <v>0.99738591315597092</v>
      </c>
    </row>
    <row r="300" spans="6:78">
      <c r="F300">
        <f t="shared" si="253"/>
        <v>63000000</v>
      </c>
      <c r="G300">
        <f t="shared" si="284"/>
        <v>1.0000000000000002</v>
      </c>
      <c r="H300">
        <f t="shared" si="285"/>
        <v>0</v>
      </c>
      <c r="I300">
        <f t="shared" si="286"/>
        <v>4.7143143996902228E+19</v>
      </c>
      <c r="J300">
        <f t="shared" si="287"/>
        <v>2.1193285600309779E+20</v>
      </c>
      <c r="K300">
        <f t="shared" si="288"/>
        <v>2.59076E+20</v>
      </c>
      <c r="L300">
        <f t="shared" si="289"/>
        <v>6043992820115670</v>
      </c>
      <c r="M300">
        <f t="shared" si="290"/>
        <v>112999.9999999998</v>
      </c>
      <c r="N300">
        <f t="shared" si="291"/>
        <v>112.9999999999998</v>
      </c>
      <c r="O300">
        <f t="shared" si="292"/>
        <v>149700.0000000002</v>
      </c>
      <c r="P300">
        <f t="shared" si="293"/>
        <v>149.70000000000022</v>
      </c>
      <c r="Q300">
        <f t="shared" si="294"/>
        <v>0.14034375000000018</v>
      </c>
      <c r="R300">
        <f t="shared" si="295"/>
        <v>2004.491</v>
      </c>
      <c r="S300">
        <f t="shared" si="296"/>
        <v>2.6632151440191052</v>
      </c>
      <c r="T300">
        <f t="shared" si="297"/>
        <v>460.48463537865575</v>
      </c>
      <c r="V300">
        <f t="shared" si="298"/>
        <v>112568506329668.94</v>
      </c>
      <c r="W300">
        <f t="shared" si="256"/>
        <v>0</v>
      </c>
      <c r="X300">
        <f t="shared" si="299"/>
        <v>5060537550066.0654</v>
      </c>
      <c r="Y300">
        <f t="shared" si="257"/>
        <v>0</v>
      </c>
      <c r="Z300">
        <f t="shared" si="258"/>
        <v>117629043879735</v>
      </c>
      <c r="AA300">
        <f t="shared" si="239"/>
        <v>2387.8022716742398</v>
      </c>
      <c r="AB300">
        <f t="shared" si="240"/>
        <v>23.878022716742404</v>
      </c>
      <c r="AC300">
        <f t="shared" si="259"/>
        <v>454.03296283613685</v>
      </c>
      <c r="AD300">
        <f t="shared" si="260"/>
        <v>99.999999999999972</v>
      </c>
      <c r="AF300" s="9">
        <f t="shared" si="254"/>
        <v>6186052472698.709</v>
      </c>
      <c r="AG300">
        <f t="shared" si="261"/>
        <v>23.877365995687402</v>
      </c>
      <c r="AH300">
        <f t="shared" si="262"/>
        <v>0</v>
      </c>
      <c r="AI300">
        <v>232</v>
      </c>
      <c r="AJ300">
        <f t="shared" si="263"/>
        <v>5.1740327120740712E-2</v>
      </c>
      <c r="AK300">
        <v>0</v>
      </c>
      <c r="AL300" s="15">
        <f t="shared" si="241"/>
        <v>0</v>
      </c>
      <c r="AM300" s="13">
        <f t="shared" si="264"/>
        <v>5062806625627.3662</v>
      </c>
      <c r="AN300" s="15">
        <f>SUM($AL$48:AL300)</f>
        <v>1123245847071.3408</v>
      </c>
      <c r="AO300" s="4">
        <f t="shared" si="242"/>
        <v>6186052472698.707</v>
      </c>
      <c r="AP300">
        <f t="shared" si="243"/>
        <v>23.88872929430708</v>
      </c>
      <c r="AQ300" s="15">
        <f t="shared" si="244"/>
        <v>23.82628208133826</v>
      </c>
      <c r="AR300">
        <f t="shared" si="265"/>
        <v>0.99738591315597092</v>
      </c>
      <c r="AT300">
        <f t="shared" si="255"/>
        <v>177060057078.68085</v>
      </c>
      <c r="AU300" s="4"/>
      <c r="AV300">
        <f t="shared" si="245"/>
        <v>4367392755574.5342</v>
      </c>
      <c r="AW300" s="5">
        <f t="shared" si="266"/>
        <v>16.857573667860141</v>
      </c>
      <c r="AX300">
        <f t="shared" si="267"/>
        <v>639986604.13964844</v>
      </c>
      <c r="AY300" s="4">
        <f t="shared" si="268"/>
        <v>2.4702658839091556E-3</v>
      </c>
      <c r="AZ300" s="4">
        <f t="shared" si="246"/>
        <v>5.3528670177334544E-6</v>
      </c>
      <c r="BA300" s="5">
        <v>0</v>
      </c>
      <c r="BB300" s="4">
        <f t="shared" si="247"/>
        <v>0</v>
      </c>
      <c r="BC300" s="4">
        <f t="shared" si="269"/>
        <v>639986604.13964844</v>
      </c>
      <c r="BD300" s="4">
        <f t="shared" si="270"/>
        <v>3481215.2096369038</v>
      </c>
      <c r="BE300" s="4">
        <f t="shared" si="271"/>
        <v>3481215.2096369038</v>
      </c>
      <c r="BF300" s="4">
        <f t="shared" si="272"/>
        <v>0</v>
      </c>
      <c r="BG300" s="4">
        <f>SUM($BB$48:BB300)</f>
        <v>12884463590.918751</v>
      </c>
      <c r="BH300" s="14">
        <f>SUM($BC$48:BC300)</f>
        <v>4354508291983.6152</v>
      </c>
      <c r="BI300" s="4">
        <f t="shared" si="273"/>
        <v>4367392755574.5342</v>
      </c>
      <c r="BJ300" s="4">
        <f t="shared" si="274"/>
        <v>23756488008.999859</v>
      </c>
      <c r="BK300" s="4">
        <f t="shared" si="275"/>
        <v>70085202.300471887</v>
      </c>
      <c r="BL300" s="4">
        <f t="shared" si="276"/>
        <v>23686402806.699387</v>
      </c>
      <c r="BM300" s="27">
        <f t="shared" si="248"/>
        <v>20.546640922538064</v>
      </c>
      <c r="BN300">
        <f t="shared" si="249"/>
        <v>0.27330514044132032</v>
      </c>
      <c r="BO300">
        <f t="shared" si="277"/>
        <v>1.3301694494574336E-2</v>
      </c>
      <c r="BQ300" s="5">
        <f t="shared" si="278"/>
        <v>-74.518436986790164</v>
      </c>
      <c r="BR300" s="5">
        <f t="shared" si="279"/>
        <v>-9867.62824527472</v>
      </c>
      <c r="BS300" s="5">
        <f t="shared" si="250"/>
        <v>-1852.7235153659926</v>
      </c>
      <c r="BU300" s="27">
        <f t="shared" si="280"/>
        <v>0.86009769165221073</v>
      </c>
      <c r="BV300" s="27">
        <f t="shared" si="281"/>
        <v>1.1470742246243459E-2</v>
      </c>
      <c r="BW300" s="27">
        <f t="shared" si="251"/>
        <v>0.86009769165221062</v>
      </c>
      <c r="BX300" s="27">
        <f t="shared" si="252"/>
        <v>1.147074224624346E-2</v>
      </c>
      <c r="BY300" s="27">
        <f t="shared" si="282"/>
        <v>1.3301694494574336E-2</v>
      </c>
      <c r="BZ300" s="27">
        <f t="shared" si="283"/>
        <v>0.99738591315597092</v>
      </c>
    </row>
    <row r="301" spans="6:78">
      <c r="F301">
        <f t="shared" si="253"/>
        <v>63250000</v>
      </c>
      <c r="G301">
        <f t="shared" si="284"/>
        <v>1.0000000000000002</v>
      </c>
      <c r="H301">
        <f t="shared" si="285"/>
        <v>0</v>
      </c>
      <c r="I301">
        <f t="shared" si="286"/>
        <v>4.7143143996902228E+19</v>
      </c>
      <c r="J301">
        <f t="shared" si="287"/>
        <v>2.1193285600309779E+20</v>
      </c>
      <c r="K301">
        <f t="shared" si="288"/>
        <v>2.59076E+20</v>
      </c>
      <c r="L301">
        <f t="shared" si="289"/>
        <v>6043992820115670</v>
      </c>
      <c r="M301">
        <f t="shared" si="290"/>
        <v>112999.9999999998</v>
      </c>
      <c r="N301">
        <f t="shared" si="291"/>
        <v>112.9999999999998</v>
      </c>
      <c r="O301">
        <f t="shared" si="292"/>
        <v>149700.0000000002</v>
      </c>
      <c r="P301">
        <f t="shared" si="293"/>
        <v>149.70000000000022</v>
      </c>
      <c r="Q301">
        <f t="shared" si="294"/>
        <v>0.14034375000000018</v>
      </c>
      <c r="R301">
        <f t="shared" si="295"/>
        <v>2004.491</v>
      </c>
      <c r="S301">
        <f t="shared" si="296"/>
        <v>2.6632151440191052</v>
      </c>
      <c r="T301">
        <f t="shared" si="297"/>
        <v>460.48463537865575</v>
      </c>
      <c r="V301">
        <f t="shared" si="298"/>
        <v>112568506329668.94</v>
      </c>
      <c r="W301">
        <f t="shared" si="256"/>
        <v>0</v>
      </c>
      <c r="X301">
        <f t="shared" si="299"/>
        <v>5060537550066.0654</v>
      </c>
      <c r="Y301">
        <f t="shared" si="257"/>
        <v>0</v>
      </c>
      <c r="Z301">
        <f t="shared" si="258"/>
        <v>117629043879735</v>
      </c>
      <c r="AA301">
        <f t="shared" si="239"/>
        <v>2387.8022716742398</v>
      </c>
      <c r="AB301">
        <f t="shared" si="240"/>
        <v>23.878022716742404</v>
      </c>
      <c r="AC301">
        <f t="shared" si="259"/>
        <v>454.03296283613685</v>
      </c>
      <c r="AD301">
        <f t="shared" si="260"/>
        <v>99.999999999999972</v>
      </c>
      <c r="AF301" s="9">
        <f t="shared" si="254"/>
        <v>6186052472698.709</v>
      </c>
      <c r="AG301">
        <f t="shared" si="261"/>
        <v>23.877365995687402</v>
      </c>
      <c r="AH301">
        <f t="shared" si="262"/>
        <v>0</v>
      </c>
      <c r="AI301">
        <v>233</v>
      </c>
      <c r="AJ301">
        <f t="shared" si="263"/>
        <v>5.1740327120740712E-2</v>
      </c>
      <c r="AK301">
        <v>0</v>
      </c>
      <c r="AL301" s="15">
        <f t="shared" si="241"/>
        <v>0</v>
      </c>
      <c r="AM301" s="13">
        <f t="shared" si="264"/>
        <v>5062806625627.3662</v>
      </c>
      <c r="AN301" s="15">
        <f>SUM($AL$48:AL301)</f>
        <v>1123245847071.3408</v>
      </c>
      <c r="AO301" s="4">
        <f t="shared" si="242"/>
        <v>6186052472698.707</v>
      </c>
      <c r="AP301">
        <f t="shared" si="243"/>
        <v>23.88872929430708</v>
      </c>
      <c r="AQ301" s="15">
        <f t="shared" si="244"/>
        <v>23.82628208133826</v>
      </c>
      <c r="AR301">
        <f t="shared" si="265"/>
        <v>0.99738591315597092</v>
      </c>
      <c r="AT301">
        <f t="shared" si="255"/>
        <v>173645967015.45782</v>
      </c>
      <c r="AU301" s="4"/>
      <c r="AV301">
        <f t="shared" si="245"/>
        <v>4368020401891.7573</v>
      </c>
      <c r="AW301" s="5">
        <f t="shared" si="266"/>
        <v>16.859996301825554</v>
      </c>
      <c r="AX301">
        <f t="shared" si="267"/>
        <v>627646317.22314453</v>
      </c>
      <c r="AY301" s="4">
        <f t="shared" si="268"/>
        <v>2.4226339654122519E-3</v>
      </c>
      <c r="AZ301" s="4">
        <f t="shared" si="246"/>
        <v>5.2496524904332744E-6</v>
      </c>
      <c r="BA301" s="5">
        <v>0</v>
      </c>
      <c r="BB301" s="4">
        <f t="shared" si="247"/>
        <v>0</v>
      </c>
      <c r="BC301" s="4">
        <f t="shared" si="269"/>
        <v>627646317.22314453</v>
      </c>
      <c r="BD301" s="4">
        <f t="shared" si="270"/>
        <v>3414090.0632242411</v>
      </c>
      <c r="BE301" s="4">
        <f t="shared" si="271"/>
        <v>3414090.0632242411</v>
      </c>
      <c r="BF301" s="4">
        <f t="shared" si="272"/>
        <v>0</v>
      </c>
      <c r="BG301" s="4">
        <f>SUM($BB$48:BB301)</f>
        <v>12884463590.918751</v>
      </c>
      <c r="BH301" s="14">
        <f>SUM($BC$48:BC301)</f>
        <v>4355135938300.8384</v>
      </c>
      <c r="BI301" s="4">
        <f t="shared" si="273"/>
        <v>4368020401891.7573</v>
      </c>
      <c r="BJ301" s="4">
        <f t="shared" si="274"/>
        <v>23759902099.063084</v>
      </c>
      <c r="BK301" s="4">
        <f t="shared" si="275"/>
        <v>70085202.300471887</v>
      </c>
      <c r="BL301" s="4">
        <f t="shared" si="276"/>
        <v>23689816896.762611</v>
      </c>
      <c r="BM301" s="27">
        <f t="shared" si="248"/>
        <v>20.549602456342022</v>
      </c>
      <c r="BN301">
        <f t="shared" si="249"/>
        <v>0.27330514044132032</v>
      </c>
      <c r="BO301">
        <f t="shared" si="277"/>
        <v>1.3299777502847644E-2</v>
      </c>
      <c r="BQ301" s="5">
        <f t="shared" si="278"/>
        <v>-73.087806584466449</v>
      </c>
      <c r="BR301" s="5">
        <f t="shared" si="279"/>
        <v>-9867.62824527472</v>
      </c>
      <c r="BS301" s="5">
        <f t="shared" si="250"/>
        <v>-1851.5526547708571</v>
      </c>
      <c r="BU301" s="27">
        <f t="shared" si="280"/>
        <v>0.86022166366292219</v>
      </c>
      <c r="BV301" s="27">
        <f t="shared" si="281"/>
        <v>1.1470742246243459E-2</v>
      </c>
      <c r="BW301" s="27">
        <f t="shared" si="251"/>
        <v>0.86022166366292219</v>
      </c>
      <c r="BX301" s="27">
        <f t="shared" si="252"/>
        <v>1.147074224624346E-2</v>
      </c>
      <c r="BY301" s="27">
        <f t="shared" si="282"/>
        <v>1.3299777502847644E-2</v>
      </c>
      <c r="BZ301" s="27">
        <f t="shared" si="283"/>
        <v>0.99738591315597092</v>
      </c>
    </row>
    <row r="302" spans="6:78">
      <c r="F302">
        <f t="shared" si="253"/>
        <v>63500000</v>
      </c>
      <c r="G302">
        <f t="shared" si="284"/>
        <v>1.0000000000000002</v>
      </c>
      <c r="H302">
        <f t="shared" si="285"/>
        <v>0</v>
      </c>
      <c r="I302">
        <f t="shared" si="286"/>
        <v>4.7143143996902228E+19</v>
      </c>
      <c r="J302">
        <f t="shared" si="287"/>
        <v>2.1193285600309779E+20</v>
      </c>
      <c r="K302">
        <f t="shared" si="288"/>
        <v>2.59076E+20</v>
      </c>
      <c r="L302">
        <f t="shared" si="289"/>
        <v>6043992820115670</v>
      </c>
      <c r="M302">
        <f t="shared" si="290"/>
        <v>112999.9999999998</v>
      </c>
      <c r="N302">
        <f t="shared" si="291"/>
        <v>112.9999999999998</v>
      </c>
      <c r="O302">
        <f t="shared" si="292"/>
        <v>149700.0000000002</v>
      </c>
      <c r="P302">
        <f t="shared" si="293"/>
        <v>149.70000000000022</v>
      </c>
      <c r="Q302">
        <f t="shared" si="294"/>
        <v>0.14034375000000018</v>
      </c>
      <c r="R302">
        <f t="shared" si="295"/>
        <v>2004.491</v>
      </c>
      <c r="S302">
        <f t="shared" si="296"/>
        <v>2.6632151440191052</v>
      </c>
      <c r="T302">
        <f t="shared" si="297"/>
        <v>460.48463537865575</v>
      </c>
      <c r="V302">
        <f t="shared" si="298"/>
        <v>112568506329668.94</v>
      </c>
      <c r="W302">
        <f t="shared" si="256"/>
        <v>0</v>
      </c>
      <c r="X302">
        <f t="shared" si="299"/>
        <v>5060537550066.0654</v>
      </c>
      <c r="Y302">
        <f t="shared" si="257"/>
        <v>0</v>
      </c>
      <c r="Z302">
        <f t="shared" si="258"/>
        <v>117629043879735</v>
      </c>
      <c r="AA302">
        <f t="shared" si="239"/>
        <v>2387.8022716742398</v>
      </c>
      <c r="AB302">
        <f t="shared" si="240"/>
        <v>23.878022716742404</v>
      </c>
      <c r="AC302">
        <f t="shared" si="259"/>
        <v>454.03296283613685</v>
      </c>
      <c r="AD302">
        <f t="shared" si="260"/>
        <v>99.999999999999972</v>
      </c>
      <c r="AF302" s="9">
        <f t="shared" si="254"/>
        <v>6186052472698.709</v>
      </c>
      <c r="AG302">
        <f t="shared" si="261"/>
        <v>23.877365995687402</v>
      </c>
      <c r="AH302">
        <f t="shared" si="262"/>
        <v>0</v>
      </c>
      <c r="AI302">
        <v>234</v>
      </c>
      <c r="AJ302">
        <f t="shared" si="263"/>
        <v>5.1740327120740712E-2</v>
      </c>
      <c r="AK302">
        <v>0</v>
      </c>
      <c r="AL302" s="15">
        <f t="shared" si="241"/>
        <v>0</v>
      </c>
      <c r="AM302" s="13">
        <f t="shared" si="264"/>
        <v>5062806625627.3662</v>
      </c>
      <c r="AN302" s="15">
        <f>SUM($AL$48:AL302)</f>
        <v>1123245847071.3408</v>
      </c>
      <c r="AO302" s="4">
        <f t="shared" si="242"/>
        <v>6186052472698.707</v>
      </c>
      <c r="AP302">
        <f t="shared" si="243"/>
        <v>23.88872929430708</v>
      </c>
      <c r="AQ302" s="15">
        <f t="shared" si="244"/>
        <v>23.82628208133826</v>
      </c>
      <c r="AR302">
        <f t="shared" si="265"/>
        <v>0.99738591315597092</v>
      </c>
      <c r="AT302">
        <f t="shared" si="255"/>
        <v>170297707784.73373</v>
      </c>
      <c r="AU302" s="4"/>
      <c r="AV302">
        <f t="shared" si="245"/>
        <v>4368635945868.7329</v>
      </c>
      <c r="AW302" s="5">
        <f t="shared" si="266"/>
        <v>16.862372222315972</v>
      </c>
      <c r="AX302">
        <f t="shared" si="267"/>
        <v>615543976.97558594</v>
      </c>
      <c r="AY302" s="4">
        <f t="shared" si="268"/>
        <v>2.3759204904182014E-3</v>
      </c>
      <c r="AZ302" s="4">
        <f t="shared" si="246"/>
        <v>5.1484281561589142E-6</v>
      </c>
      <c r="BA302" s="5">
        <v>0</v>
      </c>
      <c r="BB302" s="4">
        <f t="shared" si="247"/>
        <v>0</v>
      </c>
      <c r="BC302" s="4">
        <f t="shared" si="269"/>
        <v>615543976.97558594</v>
      </c>
      <c r="BD302" s="4">
        <f t="shared" si="270"/>
        <v>3348259.2307201149</v>
      </c>
      <c r="BE302" s="4">
        <f t="shared" si="271"/>
        <v>3348259.2307201149</v>
      </c>
      <c r="BF302" s="4">
        <f t="shared" si="272"/>
        <v>0</v>
      </c>
      <c r="BG302" s="4">
        <f>SUM($BB$48:BB302)</f>
        <v>12884463590.918751</v>
      </c>
      <c r="BH302" s="14">
        <f>SUM($BC$48:BC302)</f>
        <v>4355751482277.814</v>
      </c>
      <c r="BI302" s="4">
        <f t="shared" si="273"/>
        <v>4368635945868.7329</v>
      </c>
      <c r="BJ302" s="4">
        <f t="shared" si="274"/>
        <v>23763250358.293804</v>
      </c>
      <c r="BK302" s="4">
        <f t="shared" si="275"/>
        <v>70085202.300471887</v>
      </c>
      <c r="BL302" s="4">
        <f t="shared" si="276"/>
        <v>23693165155.993332</v>
      </c>
      <c r="BM302" s="27">
        <f t="shared" si="248"/>
        <v>20.552506885549384</v>
      </c>
      <c r="BN302">
        <f t="shared" si="249"/>
        <v>0.27330514044132032</v>
      </c>
      <c r="BO302">
        <f t="shared" si="277"/>
        <v>1.3297898011336181E-2</v>
      </c>
      <c r="BQ302" s="5">
        <f t="shared" si="278"/>
        <v>-71.6847617433436</v>
      </c>
      <c r="BR302" s="5">
        <f t="shared" si="279"/>
        <v>-9867.62824527472</v>
      </c>
      <c r="BS302" s="5">
        <f t="shared" si="250"/>
        <v>-1850.4043708290308</v>
      </c>
      <c r="BU302" s="27">
        <f t="shared" si="280"/>
        <v>0.86034324523269012</v>
      </c>
      <c r="BV302" s="27">
        <f t="shared" si="281"/>
        <v>1.1470742246243459E-2</v>
      </c>
      <c r="BW302" s="27">
        <f t="shared" si="251"/>
        <v>0.86034324523269023</v>
      </c>
      <c r="BX302" s="27">
        <f t="shared" si="252"/>
        <v>1.147074224624346E-2</v>
      </c>
      <c r="BY302" s="27">
        <f t="shared" si="282"/>
        <v>1.3297898011336181E-2</v>
      </c>
      <c r="BZ302" s="27">
        <f t="shared" si="283"/>
        <v>0.99738591315597092</v>
      </c>
    </row>
    <row r="303" spans="6:78">
      <c r="F303">
        <f t="shared" si="253"/>
        <v>63750000</v>
      </c>
      <c r="G303">
        <f t="shared" si="284"/>
        <v>1.0000000000000002</v>
      </c>
      <c r="H303">
        <f t="shared" si="285"/>
        <v>0</v>
      </c>
      <c r="I303">
        <f t="shared" si="286"/>
        <v>4.7143143996902228E+19</v>
      </c>
      <c r="J303">
        <f t="shared" si="287"/>
        <v>2.1193285600309779E+20</v>
      </c>
      <c r="K303">
        <f t="shared" si="288"/>
        <v>2.59076E+20</v>
      </c>
      <c r="L303">
        <f t="shared" si="289"/>
        <v>6043992820115670</v>
      </c>
      <c r="M303">
        <f t="shared" si="290"/>
        <v>112999.9999999998</v>
      </c>
      <c r="N303">
        <f t="shared" si="291"/>
        <v>112.9999999999998</v>
      </c>
      <c r="O303">
        <f t="shared" si="292"/>
        <v>149700.0000000002</v>
      </c>
      <c r="P303">
        <f t="shared" si="293"/>
        <v>149.70000000000022</v>
      </c>
      <c r="Q303">
        <f t="shared" si="294"/>
        <v>0.14034375000000018</v>
      </c>
      <c r="R303">
        <f t="shared" si="295"/>
        <v>2004.491</v>
      </c>
      <c r="S303">
        <f t="shared" si="296"/>
        <v>2.6632151440191052</v>
      </c>
      <c r="T303">
        <f t="shared" si="297"/>
        <v>460.48463537865575</v>
      </c>
      <c r="V303">
        <f t="shared" si="298"/>
        <v>112568506329668.94</v>
      </c>
      <c r="W303">
        <f t="shared" si="256"/>
        <v>0</v>
      </c>
      <c r="X303">
        <f t="shared" si="299"/>
        <v>5060537550066.0654</v>
      </c>
      <c r="Y303">
        <f t="shared" si="257"/>
        <v>0</v>
      </c>
      <c r="Z303">
        <f t="shared" si="258"/>
        <v>117629043879735</v>
      </c>
      <c r="AA303">
        <f t="shared" si="239"/>
        <v>2387.8022716742398</v>
      </c>
      <c r="AB303">
        <f t="shared" si="240"/>
        <v>23.878022716742404</v>
      </c>
      <c r="AC303">
        <f t="shared" si="259"/>
        <v>454.03296283613685</v>
      </c>
      <c r="AD303">
        <f t="shared" si="260"/>
        <v>99.999999999999972</v>
      </c>
      <c r="AF303" s="9">
        <f t="shared" si="254"/>
        <v>6186052472698.709</v>
      </c>
      <c r="AG303">
        <f t="shared" si="261"/>
        <v>23.877365995687402</v>
      </c>
      <c r="AH303">
        <f t="shared" si="262"/>
        <v>0</v>
      </c>
      <c r="AI303">
        <v>235</v>
      </c>
      <c r="AJ303">
        <f t="shared" si="263"/>
        <v>5.1740327120740712E-2</v>
      </c>
      <c r="AK303">
        <v>0</v>
      </c>
      <c r="AL303" s="15">
        <f t="shared" si="241"/>
        <v>0</v>
      </c>
      <c r="AM303" s="13">
        <f t="shared" si="264"/>
        <v>5062806625627.3662</v>
      </c>
      <c r="AN303" s="15">
        <f>SUM($AL$48:AL303)</f>
        <v>1123245847071.3408</v>
      </c>
      <c r="AO303" s="4">
        <f t="shared" si="242"/>
        <v>6186052472698.707</v>
      </c>
      <c r="AP303">
        <f t="shared" si="243"/>
        <v>23.88872929430708</v>
      </c>
      <c r="AQ303" s="15">
        <f t="shared" si="244"/>
        <v>23.82628208133826</v>
      </c>
      <c r="AR303">
        <f t="shared" si="265"/>
        <v>0.99738591315597092</v>
      </c>
      <c r="AT303">
        <f t="shared" si="255"/>
        <v>167014010029.68808</v>
      </c>
      <c r="AU303" s="4"/>
      <c r="AV303">
        <f t="shared" si="245"/>
        <v>4369239620864.021</v>
      </c>
      <c r="AW303" s="5">
        <f t="shared" si="266"/>
        <v>16.864702330065391</v>
      </c>
      <c r="AX303">
        <f t="shared" si="267"/>
        <v>603674995.28808594</v>
      </c>
      <c r="AY303" s="4">
        <f t="shared" si="268"/>
        <v>2.3301077494174913E-3</v>
      </c>
      <c r="AZ303" s="4">
        <f t="shared" si="246"/>
        <v>5.0491556398309973E-6</v>
      </c>
      <c r="BA303" s="5">
        <v>0</v>
      </c>
      <c r="BB303" s="4">
        <f t="shared" si="247"/>
        <v>0</v>
      </c>
      <c r="BC303" s="4">
        <f t="shared" si="269"/>
        <v>603674995.28808594</v>
      </c>
      <c r="BD303" s="4">
        <f t="shared" si="270"/>
        <v>3283697.7550483351</v>
      </c>
      <c r="BE303" s="4">
        <f t="shared" si="271"/>
        <v>3283697.7550483351</v>
      </c>
      <c r="BF303" s="4">
        <f t="shared" si="272"/>
        <v>0</v>
      </c>
      <c r="BG303" s="4">
        <f>SUM($BB$48:BB303)</f>
        <v>12884463590.918751</v>
      </c>
      <c r="BH303" s="14">
        <f>SUM($BC$48:BC303)</f>
        <v>4356355157273.1021</v>
      </c>
      <c r="BI303" s="4">
        <f t="shared" si="273"/>
        <v>4369239620864.021</v>
      </c>
      <c r="BJ303" s="4">
        <f t="shared" si="274"/>
        <v>23766534056.048851</v>
      </c>
      <c r="BK303" s="4">
        <f t="shared" si="275"/>
        <v>70085202.300471887</v>
      </c>
      <c r="BL303" s="4">
        <f t="shared" si="276"/>
        <v>23696448853.748379</v>
      </c>
      <c r="BM303" s="27">
        <f t="shared" si="248"/>
        <v>20.555355311256818</v>
      </c>
      <c r="BN303">
        <f t="shared" si="249"/>
        <v>0.27330514044132032</v>
      </c>
      <c r="BO303">
        <f t="shared" si="277"/>
        <v>1.3296055276244679E-2</v>
      </c>
      <c r="BQ303" s="5">
        <f t="shared" si="278"/>
        <v>-70.308770555814746</v>
      </c>
      <c r="BR303" s="5">
        <f t="shared" si="279"/>
        <v>-9867.62824527472</v>
      </c>
      <c r="BS303" s="5">
        <f t="shared" si="250"/>
        <v>-1849.2782282151809</v>
      </c>
      <c r="BU303" s="27">
        <f t="shared" si="280"/>
        <v>0.86046248245424095</v>
      </c>
      <c r="BV303" s="27">
        <f t="shared" si="281"/>
        <v>1.1470742246243459E-2</v>
      </c>
      <c r="BW303" s="27">
        <f t="shared" si="251"/>
        <v>0.86046248245424084</v>
      </c>
      <c r="BX303" s="27">
        <f t="shared" si="252"/>
        <v>1.147074224624346E-2</v>
      </c>
      <c r="BY303" s="27">
        <f t="shared" si="282"/>
        <v>1.3296055276244679E-2</v>
      </c>
      <c r="BZ303" s="27">
        <f t="shared" si="283"/>
        <v>0.99738591315597092</v>
      </c>
    </row>
    <row r="304" spans="6:78">
      <c r="F304">
        <f t="shared" si="253"/>
        <v>64000000</v>
      </c>
      <c r="G304">
        <f t="shared" si="284"/>
        <v>1.0000000000000002</v>
      </c>
      <c r="H304">
        <f t="shared" si="285"/>
        <v>0</v>
      </c>
      <c r="I304">
        <f t="shared" si="286"/>
        <v>4.7143143996902228E+19</v>
      </c>
      <c r="J304">
        <f t="shared" si="287"/>
        <v>2.1193285600309779E+20</v>
      </c>
      <c r="K304">
        <f t="shared" si="288"/>
        <v>2.59076E+20</v>
      </c>
      <c r="L304">
        <f t="shared" si="289"/>
        <v>6043992820115670</v>
      </c>
      <c r="M304">
        <f t="shared" si="290"/>
        <v>112999.9999999998</v>
      </c>
      <c r="N304">
        <f t="shared" si="291"/>
        <v>112.9999999999998</v>
      </c>
      <c r="O304">
        <f t="shared" si="292"/>
        <v>149700.0000000002</v>
      </c>
      <c r="P304">
        <f t="shared" si="293"/>
        <v>149.70000000000022</v>
      </c>
      <c r="Q304">
        <f t="shared" si="294"/>
        <v>0.14034375000000018</v>
      </c>
      <c r="R304">
        <f t="shared" si="295"/>
        <v>2004.491</v>
      </c>
      <c r="S304">
        <f t="shared" si="296"/>
        <v>2.6632151440191052</v>
      </c>
      <c r="T304">
        <f t="shared" si="297"/>
        <v>460.48463537865575</v>
      </c>
      <c r="V304">
        <f t="shared" si="298"/>
        <v>112568506329668.94</v>
      </c>
      <c r="W304">
        <f t="shared" si="256"/>
        <v>0</v>
      </c>
      <c r="X304">
        <f t="shared" si="299"/>
        <v>5060537550066.0654</v>
      </c>
      <c r="Y304">
        <f t="shared" si="257"/>
        <v>0</v>
      </c>
      <c r="Z304">
        <f t="shared" si="258"/>
        <v>117629043879735</v>
      </c>
      <c r="AA304">
        <f t="shared" ref="AA304:AA367" si="300">(V304/I304)*10^9</f>
        <v>2387.8022716742398</v>
      </c>
      <c r="AB304">
        <f t="shared" ref="AB304:AB367" si="301">(X304/J304)*10^9</f>
        <v>23.878022716742404</v>
      </c>
      <c r="AC304">
        <f t="shared" si="259"/>
        <v>454.03296283613685</v>
      </c>
      <c r="AD304">
        <f t="shared" si="260"/>
        <v>99.999999999999972</v>
      </c>
      <c r="AF304" s="9">
        <f t="shared" si="254"/>
        <v>6186052472698.709</v>
      </c>
      <c r="AG304">
        <f t="shared" si="261"/>
        <v>23.877365995687402</v>
      </c>
      <c r="AH304">
        <f t="shared" si="262"/>
        <v>0</v>
      </c>
      <c r="AI304">
        <v>236</v>
      </c>
      <c r="AJ304">
        <f t="shared" si="263"/>
        <v>5.1740327120740712E-2</v>
      </c>
      <c r="AK304">
        <v>0</v>
      </c>
      <c r="AL304" s="15">
        <f t="shared" ref="AL304:AL367" si="302">(AK304*10^-9)*H304</f>
        <v>0</v>
      </c>
      <c r="AM304" s="13">
        <f t="shared" si="264"/>
        <v>5062806625627.3662</v>
      </c>
      <c r="AN304" s="15">
        <f>SUM($AL$48:AL304)</f>
        <v>1123245847071.3408</v>
      </c>
      <c r="AO304" s="4">
        <f t="shared" ref="AO304:AO367" si="303">AN304+AM304</f>
        <v>6186052472698.707</v>
      </c>
      <c r="AP304">
        <f t="shared" ref="AP304:AP367" si="304">(AM304/J304)*10^9</f>
        <v>23.88872929430708</v>
      </c>
      <c r="AQ304" s="15">
        <f t="shared" ref="AQ304:AQ367" si="305">(AN304/I304)*10^9</f>
        <v>23.82628208133826</v>
      </c>
      <c r="AR304">
        <f t="shared" si="265"/>
        <v>0.99738591315597092</v>
      </c>
      <c r="AT304">
        <f t="shared" si="255"/>
        <v>163793628869.36795</v>
      </c>
      <c r="AU304" s="4"/>
      <c r="AV304">
        <f t="shared" ref="AV304:AV367" si="306">($AT$48-AT304)*($B$20/1000)</f>
        <v>4369831655736.5342</v>
      </c>
      <c r="AW304" s="5">
        <f t="shared" si="266"/>
        <v>16.866987508439738</v>
      </c>
      <c r="AX304">
        <f t="shared" si="267"/>
        <v>592034872.51318359</v>
      </c>
      <c r="AY304" s="4">
        <f t="shared" si="268"/>
        <v>2.2851783743503204E-3</v>
      </c>
      <c r="AZ304" s="4">
        <f t="shared" ref="AZ304:AZ367" si="307">AY304/(T304+1)</f>
        <v>4.9517973062641489E-6</v>
      </c>
      <c r="BA304" s="5">
        <v>0</v>
      </c>
      <c r="BB304" s="4">
        <f t="shared" ref="BB304:BB367" si="308">(BA304*10^-9)*H304</f>
        <v>0</v>
      </c>
      <c r="BC304" s="4">
        <f t="shared" si="269"/>
        <v>592034872.51318359</v>
      </c>
      <c r="BD304" s="4">
        <f t="shared" si="270"/>
        <v>3220381.1603197539</v>
      </c>
      <c r="BE304" s="4">
        <f t="shared" si="271"/>
        <v>3220381.1603197539</v>
      </c>
      <c r="BF304" s="4">
        <f t="shared" si="272"/>
        <v>0</v>
      </c>
      <c r="BG304" s="4">
        <f>SUM($BB$48:BB304)</f>
        <v>12884463590.918751</v>
      </c>
      <c r="BH304" s="14">
        <f>SUM($BC$48:BC304)</f>
        <v>4356947192145.6152</v>
      </c>
      <c r="BI304" s="4">
        <f t="shared" si="273"/>
        <v>4369831655736.5342</v>
      </c>
      <c r="BJ304" s="4">
        <f t="shared" si="274"/>
        <v>23769754437.209171</v>
      </c>
      <c r="BK304" s="4">
        <f t="shared" si="275"/>
        <v>70085202.300471887</v>
      </c>
      <c r="BL304" s="4">
        <f t="shared" si="276"/>
        <v>23699669234.908699</v>
      </c>
      <c r="BM304" s="27">
        <f t="shared" ref="BM304:BM367" si="309">(BH304/J304)*10^9</f>
        <v>20.558148813329495</v>
      </c>
      <c r="BN304">
        <f t="shared" ref="BN304:BN367" si="310">(BG304/I304)*10^9</f>
        <v>0.27330514044132032</v>
      </c>
      <c r="BO304">
        <f t="shared" si="277"/>
        <v>1.3294248568923419E-2</v>
      </c>
      <c r="BQ304" s="5">
        <f t="shared" si="278"/>
        <v>-68.959311370582199</v>
      </c>
      <c r="BR304" s="5">
        <f t="shared" si="279"/>
        <v>-9867.62824527472</v>
      </c>
      <c r="BS304" s="5">
        <f t="shared" ref="BS304:BS367" si="311">(((AW304/AG304)/$B$28)-1)*10^4</f>
        <v>-1848.1737999979687</v>
      </c>
      <c r="BU304" s="27">
        <f t="shared" si="280"/>
        <v>0.86057942053153513</v>
      </c>
      <c r="BV304" s="27">
        <f t="shared" si="281"/>
        <v>1.1470742246243459E-2</v>
      </c>
      <c r="BW304" s="27">
        <f t="shared" ref="BW304:BW367" si="312">BH304/AM304</f>
        <v>0.86057942053153502</v>
      </c>
      <c r="BX304" s="27">
        <f t="shared" ref="BX304:BX367" si="313">BG304/AN304</f>
        <v>1.147074224624346E-2</v>
      </c>
      <c r="BY304" s="27">
        <f t="shared" si="282"/>
        <v>1.3294248568923419E-2</v>
      </c>
      <c r="BZ304" s="27">
        <f t="shared" si="283"/>
        <v>0.99738591315597092</v>
      </c>
    </row>
    <row r="305" spans="6:78">
      <c r="F305">
        <f t="shared" ref="F305:F368" si="314">F304+$B$6</f>
        <v>64250000</v>
      </c>
      <c r="G305">
        <f t="shared" si="284"/>
        <v>1.0000000000000002</v>
      </c>
      <c r="H305">
        <f t="shared" si="285"/>
        <v>0</v>
      </c>
      <c r="I305">
        <f t="shared" si="286"/>
        <v>4.7143143996902228E+19</v>
      </c>
      <c r="J305">
        <f t="shared" si="287"/>
        <v>2.1193285600309779E+20</v>
      </c>
      <c r="K305">
        <f t="shared" si="288"/>
        <v>2.59076E+20</v>
      </c>
      <c r="L305">
        <f t="shared" si="289"/>
        <v>6043992820115670</v>
      </c>
      <c r="M305">
        <f t="shared" si="290"/>
        <v>112999.9999999998</v>
      </c>
      <c r="N305">
        <f t="shared" si="291"/>
        <v>112.9999999999998</v>
      </c>
      <c r="O305">
        <f t="shared" si="292"/>
        <v>149700.0000000002</v>
      </c>
      <c r="P305">
        <f t="shared" si="293"/>
        <v>149.70000000000022</v>
      </c>
      <c r="Q305">
        <f t="shared" si="294"/>
        <v>0.14034375000000018</v>
      </c>
      <c r="R305">
        <f t="shared" si="295"/>
        <v>2004.491</v>
      </c>
      <c r="S305">
        <f t="shared" si="296"/>
        <v>2.6632151440191052</v>
      </c>
      <c r="T305">
        <f t="shared" si="297"/>
        <v>460.48463537865575</v>
      </c>
      <c r="V305">
        <f t="shared" si="298"/>
        <v>112568506329668.94</v>
      </c>
      <c r="W305">
        <f t="shared" si="256"/>
        <v>0</v>
      </c>
      <c r="X305">
        <f t="shared" si="299"/>
        <v>5060537550066.0654</v>
      </c>
      <c r="Y305">
        <f t="shared" si="257"/>
        <v>0</v>
      </c>
      <c r="Z305">
        <f t="shared" si="258"/>
        <v>117629043879735</v>
      </c>
      <c r="AA305">
        <f t="shared" si="300"/>
        <v>2387.8022716742398</v>
      </c>
      <c r="AB305">
        <f t="shared" si="301"/>
        <v>23.878022716742404</v>
      </c>
      <c r="AC305">
        <f t="shared" si="259"/>
        <v>454.03296283613685</v>
      </c>
      <c r="AD305">
        <f t="shared" si="260"/>
        <v>99.999999999999972</v>
      </c>
      <c r="AF305" s="9">
        <f t="shared" ref="AF305:AF368" si="315">$B$3</f>
        <v>6186052472698.709</v>
      </c>
      <c r="AG305">
        <f t="shared" si="261"/>
        <v>23.877365995687402</v>
      </c>
      <c r="AH305">
        <f t="shared" si="262"/>
        <v>0</v>
      </c>
      <c r="AI305">
        <v>237</v>
      </c>
      <c r="AJ305">
        <f t="shared" si="263"/>
        <v>5.1740327120740712E-2</v>
      </c>
      <c r="AK305">
        <v>0</v>
      </c>
      <c r="AL305" s="15">
        <f t="shared" si="302"/>
        <v>0</v>
      </c>
      <c r="AM305" s="13">
        <f t="shared" si="264"/>
        <v>5062806625627.3662</v>
      </c>
      <c r="AN305" s="15">
        <f>SUM($AL$48:AL305)</f>
        <v>1123245847071.3408</v>
      </c>
      <c r="AO305" s="4">
        <f t="shared" si="303"/>
        <v>6186052472698.707</v>
      </c>
      <c r="AP305">
        <f t="shared" si="304"/>
        <v>23.88872929430708</v>
      </c>
      <c r="AQ305" s="15">
        <f t="shared" si="305"/>
        <v>23.82628208133826</v>
      </c>
      <c r="AR305">
        <f t="shared" si="265"/>
        <v>0.99738591315597092</v>
      </c>
      <c r="AT305">
        <f t="shared" ref="AT305:AT368" si="316">((AT304)*EXP((F305-F304)*$B$11))</f>
        <v>160635343426.74182</v>
      </c>
      <c r="AU305" s="4"/>
      <c r="AV305">
        <f t="shared" si="306"/>
        <v>4370412274932.3066</v>
      </c>
      <c r="AW305" s="5">
        <f t="shared" si="266"/>
        <v>16.869228623771814</v>
      </c>
      <c r="AX305">
        <f t="shared" si="267"/>
        <v>580619195.77246094</v>
      </c>
      <c r="AY305" s="4">
        <f t="shared" si="268"/>
        <v>2.2411153320742211E-3</v>
      </c>
      <c r="AZ305" s="4">
        <f t="shared" si="307"/>
        <v>4.8563162460118503E-6</v>
      </c>
      <c r="BA305" s="5">
        <v>0</v>
      </c>
      <c r="BB305" s="4">
        <f t="shared" si="308"/>
        <v>0</v>
      </c>
      <c r="BC305" s="4">
        <f t="shared" si="269"/>
        <v>580619195.77246094</v>
      </c>
      <c r="BD305" s="4">
        <f t="shared" si="270"/>
        <v>3158285.442626528</v>
      </c>
      <c r="BE305" s="4">
        <f t="shared" si="271"/>
        <v>3158285.442626528</v>
      </c>
      <c r="BF305" s="4">
        <f t="shared" si="272"/>
        <v>0</v>
      </c>
      <c r="BG305" s="4">
        <f>SUM($BB$48:BB305)</f>
        <v>12884463590.918751</v>
      </c>
      <c r="BH305" s="14">
        <f>SUM($BC$48:BC305)</f>
        <v>4357527811341.3877</v>
      </c>
      <c r="BI305" s="4">
        <f t="shared" si="273"/>
        <v>4370412274932.3066</v>
      </c>
      <c r="BJ305" s="4">
        <f t="shared" si="274"/>
        <v>23772912722.651798</v>
      </c>
      <c r="BK305" s="4">
        <f t="shared" si="275"/>
        <v>70085202.300471887</v>
      </c>
      <c r="BL305" s="4">
        <f t="shared" si="276"/>
        <v>23702827520.351326</v>
      </c>
      <c r="BM305" s="27">
        <f t="shared" si="309"/>
        <v>20.560888450810545</v>
      </c>
      <c r="BN305">
        <f t="shared" si="310"/>
        <v>0.27330514044132032</v>
      </c>
      <c r="BO305">
        <f t="shared" si="277"/>
        <v>1.3292477175544725E-2</v>
      </c>
      <c r="BQ305" s="5">
        <f t="shared" si="278"/>
        <v>-67.635872594870023</v>
      </c>
      <c r="BR305" s="5">
        <f t="shared" si="279"/>
        <v>-9867.62824527472</v>
      </c>
      <c r="BS305" s="5">
        <f t="shared" si="311"/>
        <v>-1847.0906674781806</v>
      </c>
      <c r="BU305" s="27">
        <f t="shared" si="280"/>
        <v>0.86069410379690681</v>
      </c>
      <c r="BV305" s="27">
        <f t="shared" si="281"/>
        <v>1.1470742246243459E-2</v>
      </c>
      <c r="BW305" s="27">
        <f t="shared" si="312"/>
        <v>0.86069410379690681</v>
      </c>
      <c r="BX305" s="27">
        <f t="shared" si="313"/>
        <v>1.147074224624346E-2</v>
      </c>
      <c r="BY305" s="27">
        <f t="shared" si="282"/>
        <v>1.3292477175544725E-2</v>
      </c>
      <c r="BZ305" s="27">
        <f t="shared" si="283"/>
        <v>0.99738591315597092</v>
      </c>
    </row>
    <row r="306" spans="6:78">
      <c r="F306">
        <f t="shared" si="314"/>
        <v>64500000</v>
      </c>
      <c r="G306">
        <f t="shared" si="284"/>
        <v>1.0000000000000002</v>
      </c>
      <c r="H306">
        <f t="shared" si="285"/>
        <v>0</v>
      </c>
      <c r="I306">
        <f t="shared" si="286"/>
        <v>4.7143143996902228E+19</v>
      </c>
      <c r="J306">
        <f t="shared" si="287"/>
        <v>2.1193285600309779E+20</v>
      </c>
      <c r="K306">
        <f t="shared" si="288"/>
        <v>2.59076E+20</v>
      </c>
      <c r="L306">
        <f t="shared" si="289"/>
        <v>6043992820115670</v>
      </c>
      <c r="M306">
        <f t="shared" si="290"/>
        <v>112999.9999999998</v>
      </c>
      <c r="N306">
        <f t="shared" si="291"/>
        <v>112.9999999999998</v>
      </c>
      <c r="O306">
        <f t="shared" si="292"/>
        <v>149700.0000000002</v>
      </c>
      <c r="P306">
        <f t="shared" si="293"/>
        <v>149.70000000000022</v>
      </c>
      <c r="Q306">
        <f t="shared" si="294"/>
        <v>0.14034375000000018</v>
      </c>
      <c r="R306">
        <f t="shared" si="295"/>
        <v>2004.491</v>
      </c>
      <c r="S306">
        <f t="shared" si="296"/>
        <v>2.6632151440191052</v>
      </c>
      <c r="T306">
        <f t="shared" si="297"/>
        <v>460.48463537865575</v>
      </c>
      <c r="V306">
        <f t="shared" si="298"/>
        <v>112568506329668.94</v>
      </c>
      <c r="W306">
        <f t="shared" si="256"/>
        <v>0</v>
      </c>
      <c r="X306">
        <f t="shared" si="299"/>
        <v>5060537550066.0654</v>
      </c>
      <c r="Y306">
        <f t="shared" si="257"/>
        <v>0</v>
      </c>
      <c r="Z306">
        <f t="shared" si="258"/>
        <v>117629043879735</v>
      </c>
      <c r="AA306">
        <f t="shared" si="300"/>
        <v>2387.8022716742398</v>
      </c>
      <c r="AB306">
        <f t="shared" si="301"/>
        <v>23.878022716742404</v>
      </c>
      <c r="AC306">
        <f t="shared" si="259"/>
        <v>454.03296283613685</v>
      </c>
      <c r="AD306">
        <f t="shared" si="260"/>
        <v>99.999999999999972</v>
      </c>
      <c r="AF306" s="9">
        <f t="shared" si="315"/>
        <v>6186052472698.709</v>
      </c>
      <c r="AG306">
        <f t="shared" si="261"/>
        <v>23.877365995687402</v>
      </c>
      <c r="AH306">
        <f t="shared" si="262"/>
        <v>0</v>
      </c>
      <c r="AI306">
        <v>238</v>
      </c>
      <c r="AJ306">
        <f t="shared" si="263"/>
        <v>5.1740327120740712E-2</v>
      </c>
      <c r="AK306">
        <v>0</v>
      </c>
      <c r="AL306" s="15">
        <f t="shared" si="302"/>
        <v>0</v>
      </c>
      <c r="AM306" s="13">
        <f t="shared" si="264"/>
        <v>5062806625627.3662</v>
      </c>
      <c r="AN306" s="15">
        <f>SUM($AL$48:AL306)</f>
        <v>1123245847071.3408</v>
      </c>
      <c r="AO306" s="4">
        <f t="shared" si="303"/>
        <v>6186052472698.707</v>
      </c>
      <c r="AP306">
        <f t="shared" si="304"/>
        <v>23.88872929430708</v>
      </c>
      <c r="AQ306" s="15">
        <f t="shared" si="305"/>
        <v>23.82628208133826</v>
      </c>
      <c r="AR306">
        <f t="shared" si="265"/>
        <v>0.99738591315597092</v>
      </c>
      <c r="AT306">
        <f t="shared" si="316"/>
        <v>157537956365.85349</v>
      </c>
      <c r="AU306" s="4"/>
      <c r="AV306">
        <f t="shared" si="306"/>
        <v>4370981698569.5806</v>
      </c>
      <c r="AW306" s="5">
        <f t="shared" si="266"/>
        <v>16.871426525689685</v>
      </c>
      <c r="AX306">
        <f t="shared" si="267"/>
        <v>569423637.27392578</v>
      </c>
      <c r="AY306" s="4">
        <f t="shared" si="268"/>
        <v>2.1979019178693733E-3</v>
      </c>
      <c r="AZ306" s="4">
        <f t="shared" si="307"/>
        <v>4.7626762612929865E-6</v>
      </c>
      <c r="BA306" s="5">
        <v>0</v>
      </c>
      <c r="BB306" s="4">
        <f t="shared" si="308"/>
        <v>0</v>
      </c>
      <c r="BC306" s="4">
        <f t="shared" si="269"/>
        <v>569423637.27392578</v>
      </c>
      <c r="BD306" s="4">
        <f t="shared" si="270"/>
        <v>3097387.0608895007</v>
      </c>
      <c r="BE306" s="4">
        <f t="shared" si="271"/>
        <v>3097387.0608895007</v>
      </c>
      <c r="BF306" s="4">
        <f t="shared" si="272"/>
        <v>0</v>
      </c>
      <c r="BG306" s="4">
        <f>SUM($BB$48:BB306)</f>
        <v>12884463590.918751</v>
      </c>
      <c r="BH306" s="14">
        <f>SUM($BC$48:BC306)</f>
        <v>4358097234978.6616</v>
      </c>
      <c r="BI306" s="4">
        <f t="shared" si="273"/>
        <v>4370981698569.5806</v>
      </c>
      <c r="BJ306" s="4">
        <f t="shared" si="274"/>
        <v>23776010109.712688</v>
      </c>
      <c r="BK306" s="4">
        <f t="shared" si="275"/>
        <v>70085202.300471887</v>
      </c>
      <c r="BL306" s="4">
        <f t="shared" si="276"/>
        <v>23705924907.412216</v>
      </c>
      <c r="BM306" s="27">
        <f t="shared" si="309"/>
        <v>20.563575262322516</v>
      </c>
      <c r="BN306">
        <f t="shared" si="310"/>
        <v>0.27330514044132032</v>
      </c>
      <c r="BO306">
        <f t="shared" si="277"/>
        <v>1.3290740396787031E-2</v>
      </c>
      <c r="BQ306" s="5">
        <f t="shared" si="278"/>
        <v>-66.337952500491454</v>
      </c>
      <c r="BR306" s="5">
        <f t="shared" si="279"/>
        <v>-9867.62824527472</v>
      </c>
      <c r="BS306" s="5">
        <f t="shared" si="311"/>
        <v>-1846.0284200300125</v>
      </c>
      <c r="BU306" s="27">
        <f t="shared" si="280"/>
        <v>0.86080657572786923</v>
      </c>
      <c r="BV306" s="27">
        <f t="shared" si="281"/>
        <v>1.1470742246243459E-2</v>
      </c>
      <c r="BW306" s="27">
        <f t="shared" si="312"/>
        <v>0.86080657572786923</v>
      </c>
      <c r="BX306" s="27">
        <f t="shared" si="313"/>
        <v>1.147074224624346E-2</v>
      </c>
      <c r="BY306" s="27">
        <f t="shared" si="282"/>
        <v>1.3290740396787031E-2</v>
      </c>
      <c r="BZ306" s="27">
        <f t="shared" si="283"/>
        <v>0.99738591315597092</v>
      </c>
    </row>
    <row r="307" spans="6:78">
      <c r="F307">
        <f t="shared" si="314"/>
        <v>64750000</v>
      </c>
      <c r="G307">
        <f t="shared" si="284"/>
        <v>1.0000000000000002</v>
      </c>
      <c r="H307">
        <f t="shared" si="285"/>
        <v>0</v>
      </c>
      <c r="I307">
        <f t="shared" si="286"/>
        <v>4.7143143996902228E+19</v>
      </c>
      <c r="J307">
        <f t="shared" si="287"/>
        <v>2.1193285600309779E+20</v>
      </c>
      <c r="K307">
        <f t="shared" si="288"/>
        <v>2.59076E+20</v>
      </c>
      <c r="L307">
        <f t="shared" si="289"/>
        <v>6043992820115670</v>
      </c>
      <c r="M307">
        <f t="shared" si="290"/>
        <v>112999.9999999998</v>
      </c>
      <c r="N307">
        <f t="shared" si="291"/>
        <v>112.9999999999998</v>
      </c>
      <c r="O307">
        <f t="shared" si="292"/>
        <v>149700.0000000002</v>
      </c>
      <c r="P307">
        <f t="shared" si="293"/>
        <v>149.70000000000022</v>
      </c>
      <c r="Q307">
        <f t="shared" si="294"/>
        <v>0.14034375000000018</v>
      </c>
      <c r="R307">
        <f t="shared" si="295"/>
        <v>2004.491</v>
      </c>
      <c r="S307">
        <f t="shared" si="296"/>
        <v>2.6632151440191052</v>
      </c>
      <c r="T307">
        <f t="shared" si="297"/>
        <v>460.48463537865575</v>
      </c>
      <c r="V307">
        <f t="shared" si="298"/>
        <v>112568506329668.94</v>
      </c>
      <c r="W307">
        <f t="shared" si="256"/>
        <v>0</v>
      </c>
      <c r="X307">
        <f t="shared" si="299"/>
        <v>5060537550066.0654</v>
      </c>
      <c r="Y307">
        <f t="shared" si="257"/>
        <v>0</v>
      </c>
      <c r="Z307">
        <f t="shared" si="258"/>
        <v>117629043879735</v>
      </c>
      <c r="AA307">
        <f t="shared" si="300"/>
        <v>2387.8022716742398</v>
      </c>
      <c r="AB307">
        <f t="shared" si="301"/>
        <v>23.878022716742404</v>
      </c>
      <c r="AC307">
        <f t="shared" si="259"/>
        <v>454.03296283613685</v>
      </c>
      <c r="AD307">
        <f t="shared" si="260"/>
        <v>99.999999999999972</v>
      </c>
      <c r="AF307" s="9">
        <f t="shared" si="315"/>
        <v>6186052472698.709</v>
      </c>
      <c r="AG307">
        <f t="shared" si="261"/>
        <v>23.877365995687402</v>
      </c>
      <c r="AH307">
        <f t="shared" si="262"/>
        <v>0</v>
      </c>
      <c r="AI307">
        <v>239</v>
      </c>
      <c r="AJ307">
        <f t="shared" si="263"/>
        <v>5.1740327120740712E-2</v>
      </c>
      <c r="AK307">
        <v>0</v>
      </c>
      <c r="AL307" s="15">
        <f t="shared" si="302"/>
        <v>0</v>
      </c>
      <c r="AM307" s="13">
        <f t="shared" si="264"/>
        <v>5062806625627.3662</v>
      </c>
      <c r="AN307" s="15">
        <f>SUM($AL$48:AL307)</f>
        <v>1123245847071.3408</v>
      </c>
      <c r="AO307" s="4">
        <f t="shared" si="303"/>
        <v>6186052472698.707</v>
      </c>
      <c r="AP307">
        <f t="shared" si="304"/>
        <v>23.88872929430708</v>
      </c>
      <c r="AQ307" s="15">
        <f t="shared" si="305"/>
        <v>23.82628208133826</v>
      </c>
      <c r="AR307">
        <f t="shared" si="265"/>
        <v>0.99738591315597092</v>
      </c>
      <c r="AT307">
        <f t="shared" si="316"/>
        <v>154500293437.90063</v>
      </c>
      <c r="AU307" s="4"/>
      <c r="AV307">
        <f t="shared" si="306"/>
        <v>4371540142522.2549</v>
      </c>
      <c r="AW307" s="5">
        <f t="shared" si="266"/>
        <v>16.873582047438799</v>
      </c>
      <c r="AX307">
        <f t="shared" si="267"/>
        <v>558443952.67431641</v>
      </c>
      <c r="AY307" s="4">
        <f t="shared" si="268"/>
        <v>2.1555217491173108E-3</v>
      </c>
      <c r="AZ307" s="4">
        <f t="shared" si="307"/>
        <v>4.6708418522941068E-6</v>
      </c>
      <c r="BA307" s="5">
        <v>0</v>
      </c>
      <c r="BB307" s="4">
        <f t="shared" si="308"/>
        <v>0</v>
      </c>
      <c r="BC307" s="4">
        <f t="shared" si="269"/>
        <v>558443952.67431641</v>
      </c>
      <c r="BD307" s="4">
        <f t="shared" si="270"/>
        <v>3037662.9279499371</v>
      </c>
      <c r="BE307" s="4">
        <f t="shared" si="271"/>
        <v>3037662.9279499371</v>
      </c>
      <c r="BF307" s="4">
        <f t="shared" si="272"/>
        <v>0</v>
      </c>
      <c r="BG307" s="4">
        <f>SUM($BB$48:BB307)</f>
        <v>12884463590.918751</v>
      </c>
      <c r="BH307" s="14">
        <f>SUM($BC$48:BC307)</f>
        <v>4358655678931.3359</v>
      </c>
      <c r="BI307" s="4">
        <f t="shared" si="273"/>
        <v>4371540142522.2549</v>
      </c>
      <c r="BJ307" s="4">
        <f t="shared" si="274"/>
        <v>23779047772.640636</v>
      </c>
      <c r="BK307" s="4">
        <f t="shared" si="275"/>
        <v>70085202.300471887</v>
      </c>
      <c r="BL307" s="4">
        <f t="shared" si="276"/>
        <v>23708962570.340164</v>
      </c>
      <c r="BM307" s="27">
        <f t="shared" si="309"/>
        <v>20.56621026646112</v>
      </c>
      <c r="BN307">
        <f t="shared" si="310"/>
        <v>0.27330514044132032</v>
      </c>
      <c r="BO307">
        <f t="shared" si="277"/>
        <v>1.3289037547526184E-2</v>
      </c>
      <c r="BQ307" s="5">
        <f t="shared" si="278"/>
        <v>-65.065059033633247</v>
      </c>
      <c r="BR307" s="5">
        <f t="shared" si="279"/>
        <v>-9867.62824527472</v>
      </c>
      <c r="BS307" s="5">
        <f t="shared" si="311"/>
        <v>-1844.9866549453875</v>
      </c>
      <c r="BU307" s="27">
        <f t="shared" si="280"/>
        <v>0.8609168789635977</v>
      </c>
      <c r="BV307" s="27">
        <f t="shared" si="281"/>
        <v>1.1470742246243459E-2</v>
      </c>
      <c r="BW307" s="27">
        <f t="shared" si="312"/>
        <v>0.8609168789635977</v>
      </c>
      <c r="BX307" s="27">
        <f t="shared" si="313"/>
        <v>1.147074224624346E-2</v>
      </c>
      <c r="BY307" s="27">
        <f t="shared" si="282"/>
        <v>1.3289037547526184E-2</v>
      </c>
      <c r="BZ307" s="27">
        <f t="shared" si="283"/>
        <v>0.99738591315597092</v>
      </c>
    </row>
    <row r="308" spans="6:78">
      <c r="F308">
        <f t="shared" si="314"/>
        <v>65000000</v>
      </c>
      <c r="G308">
        <f t="shared" si="284"/>
        <v>1.0000000000000002</v>
      </c>
      <c r="H308">
        <f t="shared" si="285"/>
        <v>0</v>
      </c>
      <c r="I308">
        <f t="shared" si="286"/>
        <v>4.7143143996902228E+19</v>
      </c>
      <c r="J308">
        <f t="shared" si="287"/>
        <v>2.1193285600309779E+20</v>
      </c>
      <c r="K308">
        <f t="shared" si="288"/>
        <v>2.59076E+20</v>
      </c>
      <c r="L308">
        <f t="shared" si="289"/>
        <v>6043992820115670</v>
      </c>
      <c r="M308">
        <f t="shared" si="290"/>
        <v>112999.9999999998</v>
      </c>
      <c r="N308">
        <f t="shared" si="291"/>
        <v>112.9999999999998</v>
      </c>
      <c r="O308">
        <f t="shared" si="292"/>
        <v>149700.0000000002</v>
      </c>
      <c r="P308">
        <f t="shared" si="293"/>
        <v>149.70000000000022</v>
      </c>
      <c r="Q308">
        <f t="shared" si="294"/>
        <v>0.14034375000000018</v>
      </c>
      <c r="R308">
        <f t="shared" si="295"/>
        <v>2004.491</v>
      </c>
      <c r="S308">
        <f t="shared" si="296"/>
        <v>2.6632151440191052</v>
      </c>
      <c r="T308">
        <f t="shared" si="297"/>
        <v>460.48463537865575</v>
      </c>
      <c r="V308">
        <f t="shared" si="298"/>
        <v>112568506329668.94</v>
      </c>
      <c r="W308">
        <f t="shared" si="256"/>
        <v>0</v>
      </c>
      <c r="X308">
        <f t="shared" si="299"/>
        <v>5060537550066.0654</v>
      </c>
      <c r="Y308">
        <f t="shared" si="257"/>
        <v>0</v>
      </c>
      <c r="Z308">
        <f t="shared" si="258"/>
        <v>117629043879735</v>
      </c>
      <c r="AA308">
        <f t="shared" si="300"/>
        <v>2387.8022716742398</v>
      </c>
      <c r="AB308">
        <f t="shared" si="301"/>
        <v>23.878022716742404</v>
      </c>
      <c r="AC308">
        <f t="shared" si="259"/>
        <v>454.03296283613685</v>
      </c>
      <c r="AD308">
        <f t="shared" si="260"/>
        <v>99.999999999999972</v>
      </c>
      <c r="AF308" s="9">
        <f t="shared" si="315"/>
        <v>6186052472698.709</v>
      </c>
      <c r="AG308">
        <f t="shared" si="261"/>
        <v>23.877365995687402</v>
      </c>
      <c r="AH308">
        <f t="shared" si="262"/>
        <v>0</v>
      </c>
      <c r="AI308">
        <v>240</v>
      </c>
      <c r="AJ308">
        <f t="shared" si="263"/>
        <v>5.1740327120740712E-2</v>
      </c>
      <c r="AK308">
        <v>0</v>
      </c>
      <c r="AL308" s="15">
        <f t="shared" si="302"/>
        <v>0</v>
      </c>
      <c r="AM308" s="13">
        <f t="shared" si="264"/>
        <v>5062806625627.3662</v>
      </c>
      <c r="AN308" s="15">
        <f>SUM($AL$48:AL308)</f>
        <v>1123245847071.3408</v>
      </c>
      <c r="AO308" s="4">
        <f t="shared" si="303"/>
        <v>6186052472698.707</v>
      </c>
      <c r="AP308">
        <f t="shared" si="304"/>
        <v>23.88872929430708</v>
      </c>
      <c r="AQ308" s="15">
        <f t="shared" si="305"/>
        <v>23.82628208133826</v>
      </c>
      <c r="AR308">
        <f t="shared" si="265"/>
        <v>0.99738591315597092</v>
      </c>
      <c r="AT308">
        <f t="shared" si="316"/>
        <v>151521203036.06607</v>
      </c>
      <c r="AU308" s="4"/>
      <c r="AV308">
        <f t="shared" si="306"/>
        <v>4372087818501.728</v>
      </c>
      <c r="AW308" s="5">
        <f t="shared" si="266"/>
        <v>16.875696006197902</v>
      </c>
      <c r="AX308">
        <f t="shared" si="267"/>
        <v>547675979.47314453</v>
      </c>
      <c r="AY308" s="4">
        <f t="shared" si="268"/>
        <v>2.1139587591021344E-3</v>
      </c>
      <c r="AZ308" s="4">
        <f t="shared" si="307"/>
        <v>4.5807782037371542E-6</v>
      </c>
      <c r="BA308" s="5">
        <v>0</v>
      </c>
      <c r="BB308" s="4">
        <f t="shared" si="308"/>
        <v>0</v>
      </c>
      <c r="BC308" s="4">
        <f t="shared" si="269"/>
        <v>547675979.47314453</v>
      </c>
      <c r="BD308" s="4">
        <f t="shared" si="270"/>
        <v>2979090.4018339016</v>
      </c>
      <c r="BE308" s="4">
        <f t="shared" si="271"/>
        <v>2979090.4018339016</v>
      </c>
      <c r="BF308" s="4">
        <f t="shared" si="272"/>
        <v>0</v>
      </c>
      <c r="BG308" s="4">
        <f>SUM($BB$48:BB308)</f>
        <v>12884463590.918751</v>
      </c>
      <c r="BH308" s="14">
        <f>SUM($BC$48:BC308)</f>
        <v>4359203354910.8091</v>
      </c>
      <c r="BI308" s="4">
        <f t="shared" si="273"/>
        <v>4372087818501.728</v>
      </c>
      <c r="BJ308" s="4">
        <f t="shared" si="274"/>
        <v>23782026863.042473</v>
      </c>
      <c r="BK308" s="4">
        <f t="shared" si="275"/>
        <v>70085202.300471887</v>
      </c>
      <c r="BL308" s="4">
        <f t="shared" si="276"/>
        <v>23711941660.741997</v>
      </c>
      <c r="BM308" s="27">
        <f t="shared" si="309"/>
        <v>20.568794462181415</v>
      </c>
      <c r="BN308">
        <f t="shared" si="310"/>
        <v>0.27330514044132032</v>
      </c>
      <c r="BO308">
        <f t="shared" si="277"/>
        <v>1.3287367956533853E-2</v>
      </c>
      <c r="BQ308" s="5">
        <f t="shared" si="278"/>
        <v>-63.816709628311543</v>
      </c>
      <c r="BR308" s="5">
        <f t="shared" si="279"/>
        <v>-9867.62824527472</v>
      </c>
      <c r="BS308" s="5">
        <f t="shared" si="311"/>
        <v>-1843.9649772812772</v>
      </c>
      <c r="BU308" s="27">
        <f t="shared" si="280"/>
        <v>0.86102505532109497</v>
      </c>
      <c r="BV308" s="27">
        <f t="shared" si="281"/>
        <v>1.1470742246243459E-2</v>
      </c>
      <c r="BW308" s="27">
        <f t="shared" si="312"/>
        <v>0.86102505532109497</v>
      </c>
      <c r="BX308" s="27">
        <f t="shared" si="313"/>
        <v>1.147074224624346E-2</v>
      </c>
      <c r="BY308" s="27">
        <f t="shared" si="282"/>
        <v>1.3287367956533853E-2</v>
      </c>
      <c r="BZ308" s="27">
        <f t="shared" si="283"/>
        <v>0.99738591315597092</v>
      </c>
    </row>
    <row r="309" spans="6:78">
      <c r="F309">
        <f t="shared" si="314"/>
        <v>65250000</v>
      </c>
      <c r="G309">
        <f t="shared" si="284"/>
        <v>1.0000000000000002</v>
      </c>
      <c r="H309">
        <f t="shared" si="285"/>
        <v>0</v>
      </c>
      <c r="I309">
        <f t="shared" si="286"/>
        <v>4.7143143996902228E+19</v>
      </c>
      <c r="J309">
        <f t="shared" si="287"/>
        <v>2.1193285600309779E+20</v>
      </c>
      <c r="K309">
        <f t="shared" si="288"/>
        <v>2.59076E+20</v>
      </c>
      <c r="L309">
        <f t="shared" si="289"/>
        <v>6043992820115670</v>
      </c>
      <c r="M309">
        <f t="shared" si="290"/>
        <v>112999.9999999998</v>
      </c>
      <c r="N309">
        <f t="shared" si="291"/>
        <v>112.9999999999998</v>
      </c>
      <c r="O309">
        <f t="shared" si="292"/>
        <v>149700.0000000002</v>
      </c>
      <c r="P309">
        <f t="shared" si="293"/>
        <v>149.70000000000022</v>
      </c>
      <c r="Q309">
        <f t="shared" si="294"/>
        <v>0.14034375000000018</v>
      </c>
      <c r="R309">
        <f t="shared" si="295"/>
        <v>2004.491</v>
      </c>
      <c r="S309">
        <f t="shared" si="296"/>
        <v>2.6632151440191052</v>
      </c>
      <c r="T309">
        <f t="shared" si="297"/>
        <v>460.48463537865575</v>
      </c>
      <c r="V309">
        <f t="shared" si="298"/>
        <v>112568506329668.94</v>
      </c>
      <c r="W309">
        <f t="shared" si="256"/>
        <v>0</v>
      </c>
      <c r="X309">
        <f t="shared" si="299"/>
        <v>5060537550066.0654</v>
      </c>
      <c r="Y309">
        <f t="shared" si="257"/>
        <v>0</v>
      </c>
      <c r="Z309">
        <f t="shared" si="258"/>
        <v>117629043879735</v>
      </c>
      <c r="AA309">
        <f t="shared" si="300"/>
        <v>2387.8022716742398</v>
      </c>
      <c r="AB309">
        <f t="shared" si="301"/>
        <v>23.878022716742404</v>
      </c>
      <c r="AC309">
        <f t="shared" si="259"/>
        <v>454.03296283613685</v>
      </c>
      <c r="AD309">
        <f t="shared" si="260"/>
        <v>99.999999999999972</v>
      </c>
      <c r="AF309" s="9">
        <f t="shared" si="315"/>
        <v>6186052472698.709</v>
      </c>
      <c r="AG309">
        <f t="shared" si="261"/>
        <v>23.877365995687402</v>
      </c>
      <c r="AH309">
        <f t="shared" si="262"/>
        <v>0</v>
      </c>
      <c r="AI309">
        <v>241</v>
      </c>
      <c r="AJ309">
        <f t="shared" si="263"/>
        <v>5.1740327120740712E-2</v>
      </c>
      <c r="AK309">
        <v>0</v>
      </c>
      <c r="AL309" s="15">
        <f t="shared" si="302"/>
        <v>0</v>
      </c>
      <c r="AM309" s="13">
        <f t="shared" si="264"/>
        <v>5062806625627.3662</v>
      </c>
      <c r="AN309" s="15">
        <f>SUM($AL$48:AL309)</f>
        <v>1123245847071.3408</v>
      </c>
      <c r="AO309" s="4">
        <f t="shared" si="303"/>
        <v>6186052472698.707</v>
      </c>
      <c r="AP309">
        <f t="shared" si="304"/>
        <v>23.88872929430708</v>
      </c>
      <c r="AQ309" s="15">
        <f t="shared" si="305"/>
        <v>23.82628208133826</v>
      </c>
      <c r="AR309">
        <f t="shared" si="265"/>
        <v>0.99738591315597092</v>
      </c>
      <c r="AT309">
        <f t="shared" si="316"/>
        <v>148599555758.93256</v>
      </c>
      <c r="AU309" s="4"/>
      <c r="AV309">
        <f t="shared" si="306"/>
        <v>4372624934137.1562</v>
      </c>
      <c r="AW309" s="5">
        <f t="shared" si="266"/>
        <v>16.877769203388798</v>
      </c>
      <c r="AX309">
        <f t="shared" si="267"/>
        <v>537115635.42822266</v>
      </c>
      <c r="AY309" s="4">
        <f t="shared" si="268"/>
        <v>2.0731971908946514E-3</v>
      </c>
      <c r="AZ309" s="4">
        <f t="shared" si="307"/>
        <v>4.4924511716268922E-6</v>
      </c>
      <c r="BA309" s="5">
        <v>0</v>
      </c>
      <c r="BB309" s="4">
        <f t="shared" si="308"/>
        <v>0</v>
      </c>
      <c r="BC309" s="4">
        <f t="shared" si="269"/>
        <v>537115635.42822266</v>
      </c>
      <c r="BD309" s="4">
        <f t="shared" si="270"/>
        <v>2921647.2771335002</v>
      </c>
      <c r="BE309" s="4">
        <f t="shared" si="271"/>
        <v>2921647.2771335002</v>
      </c>
      <c r="BF309" s="4">
        <f t="shared" si="272"/>
        <v>0</v>
      </c>
      <c r="BG309" s="4">
        <f>SUM($BB$48:BB309)</f>
        <v>12884463590.918751</v>
      </c>
      <c r="BH309" s="14">
        <f>SUM($BC$48:BC309)</f>
        <v>4359740470546.2373</v>
      </c>
      <c r="BI309" s="4">
        <f t="shared" si="273"/>
        <v>4372624934137.1562</v>
      </c>
      <c r="BJ309" s="4">
        <f t="shared" si="274"/>
        <v>23784948510.319607</v>
      </c>
      <c r="BK309" s="4">
        <f t="shared" si="275"/>
        <v>70085202.300471887</v>
      </c>
      <c r="BL309" s="4">
        <f t="shared" si="276"/>
        <v>23714863308.019131</v>
      </c>
      <c r="BM309" s="27">
        <f t="shared" si="309"/>
        <v>20.571328829176498</v>
      </c>
      <c r="BN309">
        <f t="shared" si="310"/>
        <v>0.27330514044132032</v>
      </c>
      <c r="BO309">
        <f t="shared" si="277"/>
        <v>1.3285730966182857E-2</v>
      </c>
      <c r="BQ309" s="5">
        <f t="shared" si="278"/>
        <v>-62.592431023432702</v>
      </c>
      <c r="BR309" s="5">
        <f t="shared" si="279"/>
        <v>-9867.62824527472</v>
      </c>
      <c r="BS309" s="5">
        <f t="shared" si="311"/>
        <v>-1842.9629997099971</v>
      </c>
      <c r="BU309" s="27">
        <f t="shared" si="280"/>
        <v>0.86113114581104355</v>
      </c>
      <c r="BV309" s="27">
        <f t="shared" si="281"/>
        <v>1.1470742246243459E-2</v>
      </c>
      <c r="BW309" s="27">
        <f t="shared" si="312"/>
        <v>0.86113114581104366</v>
      </c>
      <c r="BX309" s="27">
        <f t="shared" si="313"/>
        <v>1.147074224624346E-2</v>
      </c>
      <c r="BY309" s="27">
        <f t="shared" si="282"/>
        <v>1.3285730966182857E-2</v>
      </c>
      <c r="BZ309" s="27">
        <f t="shared" si="283"/>
        <v>0.99738591315597092</v>
      </c>
    </row>
    <row r="310" spans="6:78">
      <c r="F310">
        <f t="shared" si="314"/>
        <v>65500000</v>
      </c>
      <c r="G310">
        <f t="shared" si="284"/>
        <v>1.0000000000000002</v>
      </c>
      <c r="H310">
        <f t="shared" si="285"/>
        <v>0</v>
      </c>
      <c r="I310">
        <f t="shared" si="286"/>
        <v>4.7143143996902228E+19</v>
      </c>
      <c r="J310">
        <f t="shared" si="287"/>
        <v>2.1193285600309779E+20</v>
      </c>
      <c r="K310">
        <f t="shared" si="288"/>
        <v>2.59076E+20</v>
      </c>
      <c r="L310">
        <f t="shared" si="289"/>
        <v>6043992820115670</v>
      </c>
      <c r="M310">
        <f t="shared" si="290"/>
        <v>112999.9999999998</v>
      </c>
      <c r="N310">
        <f t="shared" si="291"/>
        <v>112.9999999999998</v>
      </c>
      <c r="O310">
        <f t="shared" si="292"/>
        <v>149700.0000000002</v>
      </c>
      <c r="P310">
        <f t="shared" si="293"/>
        <v>149.70000000000022</v>
      </c>
      <c r="Q310">
        <f t="shared" si="294"/>
        <v>0.14034375000000018</v>
      </c>
      <c r="R310">
        <f t="shared" si="295"/>
        <v>2004.491</v>
      </c>
      <c r="S310">
        <f t="shared" si="296"/>
        <v>2.6632151440191052</v>
      </c>
      <c r="T310">
        <f t="shared" si="297"/>
        <v>460.48463537865575</v>
      </c>
      <c r="V310">
        <f t="shared" si="298"/>
        <v>112568506329668.94</v>
      </c>
      <c r="W310">
        <f t="shared" si="256"/>
        <v>0</v>
      </c>
      <c r="X310">
        <f t="shared" si="299"/>
        <v>5060537550066.0654</v>
      </c>
      <c r="Y310">
        <f t="shared" si="257"/>
        <v>0</v>
      </c>
      <c r="Z310">
        <f t="shared" si="258"/>
        <v>117629043879735</v>
      </c>
      <c r="AA310">
        <f t="shared" si="300"/>
        <v>2387.8022716742398</v>
      </c>
      <c r="AB310">
        <f t="shared" si="301"/>
        <v>23.878022716742404</v>
      </c>
      <c r="AC310">
        <f t="shared" si="259"/>
        <v>454.03296283613685</v>
      </c>
      <c r="AD310">
        <f t="shared" si="260"/>
        <v>99.999999999999972</v>
      </c>
      <c r="AF310" s="9">
        <f t="shared" si="315"/>
        <v>6186052472698.709</v>
      </c>
      <c r="AG310">
        <f t="shared" si="261"/>
        <v>23.877365995687402</v>
      </c>
      <c r="AH310">
        <f t="shared" si="262"/>
        <v>0</v>
      </c>
      <c r="AI310">
        <v>242</v>
      </c>
      <c r="AJ310">
        <f t="shared" si="263"/>
        <v>5.1740327120740712E-2</v>
      </c>
      <c r="AK310">
        <v>0</v>
      </c>
      <c r="AL310" s="15">
        <f t="shared" si="302"/>
        <v>0</v>
      </c>
      <c r="AM310" s="13">
        <f t="shared" si="264"/>
        <v>5062806625627.3662</v>
      </c>
      <c r="AN310" s="15">
        <f>SUM($AL$48:AL310)</f>
        <v>1123245847071.3408</v>
      </c>
      <c r="AO310" s="4">
        <f t="shared" si="303"/>
        <v>6186052472698.707</v>
      </c>
      <c r="AP310">
        <f t="shared" si="304"/>
        <v>23.88872929430708</v>
      </c>
      <c r="AQ310" s="15">
        <f t="shared" si="305"/>
        <v>23.82628208133826</v>
      </c>
      <c r="AR310">
        <f t="shared" si="265"/>
        <v>0.99738591315597092</v>
      </c>
      <c r="AT310">
        <f t="shared" si="316"/>
        <v>145734243982.3161</v>
      </c>
      <c r="AU310" s="4"/>
      <c r="AV310">
        <f t="shared" si="306"/>
        <v>4373151693054.1694</v>
      </c>
      <c r="AW310" s="5">
        <f t="shared" si="266"/>
        <v>16.879802424980195</v>
      </c>
      <c r="AX310">
        <f t="shared" si="267"/>
        <v>526758917.01318359</v>
      </c>
      <c r="AY310" s="4">
        <f t="shared" si="268"/>
        <v>2.0332215913985998E-3</v>
      </c>
      <c r="AZ310" s="4">
        <f t="shared" si="307"/>
        <v>4.4058272703495487E-6</v>
      </c>
      <c r="BA310" s="5">
        <v>0</v>
      </c>
      <c r="BB310" s="4">
        <f t="shared" si="308"/>
        <v>0</v>
      </c>
      <c r="BC310" s="4">
        <f t="shared" si="269"/>
        <v>526758917.01318359</v>
      </c>
      <c r="BD310" s="4">
        <f t="shared" si="270"/>
        <v>2865311.7766165338</v>
      </c>
      <c r="BE310" s="4">
        <f t="shared" si="271"/>
        <v>2865311.7766165338</v>
      </c>
      <c r="BF310" s="4">
        <f t="shared" si="272"/>
        <v>0</v>
      </c>
      <c r="BG310" s="4">
        <f>SUM($BB$48:BB310)</f>
        <v>12884463590.918751</v>
      </c>
      <c r="BH310" s="14">
        <f>SUM($BC$48:BC310)</f>
        <v>4360267229463.2505</v>
      </c>
      <c r="BI310" s="4">
        <f t="shared" si="273"/>
        <v>4373151693054.1694</v>
      </c>
      <c r="BJ310" s="4">
        <f t="shared" si="274"/>
        <v>23787813822.096222</v>
      </c>
      <c r="BK310" s="4">
        <f t="shared" si="275"/>
        <v>70085202.300471887</v>
      </c>
      <c r="BL310" s="4">
        <f t="shared" si="276"/>
        <v>23717728619.79575</v>
      </c>
      <c r="BM310" s="27">
        <f t="shared" si="309"/>
        <v>20.573814328248933</v>
      </c>
      <c r="BN310">
        <f t="shared" si="310"/>
        <v>0.27330514044132032</v>
      </c>
      <c r="BO310">
        <f t="shared" si="277"/>
        <v>1.3284125932159208E-2</v>
      </c>
      <c r="BQ310" s="5">
        <f t="shared" si="278"/>
        <v>-61.391759083364583</v>
      </c>
      <c r="BR310" s="5">
        <f t="shared" si="279"/>
        <v>-9867.62824527472</v>
      </c>
      <c r="BS310" s="5">
        <f t="shared" si="311"/>
        <v>-1841.9803423723513</v>
      </c>
      <c r="BU310" s="27">
        <f t="shared" si="280"/>
        <v>0.86123519065335452</v>
      </c>
      <c r="BV310" s="27">
        <f t="shared" si="281"/>
        <v>1.1470742246243459E-2</v>
      </c>
      <c r="BW310" s="27">
        <f t="shared" si="312"/>
        <v>0.86123519065335441</v>
      </c>
      <c r="BX310" s="27">
        <f t="shared" si="313"/>
        <v>1.147074224624346E-2</v>
      </c>
      <c r="BY310" s="27">
        <f t="shared" si="282"/>
        <v>1.3284125932159208E-2</v>
      </c>
      <c r="BZ310" s="27">
        <f t="shared" si="283"/>
        <v>0.99738591315597092</v>
      </c>
    </row>
    <row r="311" spans="6:78">
      <c r="F311">
        <f t="shared" si="314"/>
        <v>65750000</v>
      </c>
      <c r="G311">
        <f t="shared" si="284"/>
        <v>1.0000000000000002</v>
      </c>
      <c r="H311">
        <f t="shared" si="285"/>
        <v>0</v>
      </c>
      <c r="I311">
        <f t="shared" si="286"/>
        <v>4.7143143996902228E+19</v>
      </c>
      <c r="J311">
        <f t="shared" si="287"/>
        <v>2.1193285600309779E+20</v>
      </c>
      <c r="K311">
        <f t="shared" si="288"/>
        <v>2.59076E+20</v>
      </c>
      <c r="L311">
        <f t="shared" si="289"/>
        <v>6043992820115670</v>
      </c>
      <c r="M311">
        <f t="shared" si="290"/>
        <v>112999.9999999998</v>
      </c>
      <c r="N311">
        <f t="shared" si="291"/>
        <v>112.9999999999998</v>
      </c>
      <c r="O311">
        <f t="shared" si="292"/>
        <v>149700.0000000002</v>
      </c>
      <c r="P311">
        <f t="shared" si="293"/>
        <v>149.70000000000022</v>
      </c>
      <c r="Q311">
        <f t="shared" si="294"/>
        <v>0.14034375000000018</v>
      </c>
      <c r="R311">
        <f t="shared" si="295"/>
        <v>2004.491</v>
      </c>
      <c r="S311">
        <f t="shared" si="296"/>
        <v>2.6632151440191052</v>
      </c>
      <c r="T311">
        <f t="shared" si="297"/>
        <v>460.48463537865575</v>
      </c>
      <c r="V311">
        <f t="shared" si="298"/>
        <v>112568506329668.94</v>
      </c>
      <c r="W311">
        <f t="shared" si="256"/>
        <v>0</v>
      </c>
      <c r="X311">
        <f t="shared" si="299"/>
        <v>5060537550066.0654</v>
      </c>
      <c r="Y311">
        <f t="shared" si="257"/>
        <v>0</v>
      </c>
      <c r="Z311">
        <f t="shared" si="258"/>
        <v>117629043879735</v>
      </c>
      <c r="AA311">
        <f t="shared" si="300"/>
        <v>2387.8022716742398</v>
      </c>
      <c r="AB311">
        <f t="shared" si="301"/>
        <v>23.878022716742404</v>
      </c>
      <c r="AC311">
        <f t="shared" si="259"/>
        <v>454.03296283613685</v>
      </c>
      <c r="AD311">
        <f t="shared" si="260"/>
        <v>99.999999999999972</v>
      </c>
      <c r="AF311" s="9">
        <f t="shared" si="315"/>
        <v>6186052472698.709</v>
      </c>
      <c r="AG311">
        <f t="shared" si="261"/>
        <v>23.877365995687402</v>
      </c>
      <c r="AH311">
        <f t="shared" si="262"/>
        <v>0</v>
      </c>
      <c r="AI311">
        <v>243</v>
      </c>
      <c r="AJ311">
        <f t="shared" si="263"/>
        <v>5.1740327120740712E-2</v>
      </c>
      <c r="AK311">
        <v>0</v>
      </c>
      <c r="AL311" s="15">
        <f t="shared" si="302"/>
        <v>0</v>
      </c>
      <c r="AM311" s="13">
        <f t="shared" si="264"/>
        <v>5062806625627.3662</v>
      </c>
      <c r="AN311" s="15">
        <f>SUM($AL$48:AL311)</f>
        <v>1123245847071.3408</v>
      </c>
      <c r="AO311" s="4">
        <f t="shared" si="303"/>
        <v>6186052472698.707</v>
      </c>
      <c r="AP311">
        <f t="shared" si="304"/>
        <v>23.88872929430708</v>
      </c>
      <c r="AQ311" s="15">
        <f t="shared" si="305"/>
        <v>23.82628208133826</v>
      </c>
      <c r="AR311">
        <f t="shared" si="265"/>
        <v>0.99738591315597092</v>
      </c>
      <c r="AT311">
        <f t="shared" si="316"/>
        <v>142924181439.35504</v>
      </c>
      <c r="AU311" s="4"/>
      <c r="AV311">
        <f t="shared" si="306"/>
        <v>4373668294952.0674</v>
      </c>
      <c r="AW311" s="5">
        <f t="shared" si="266"/>
        <v>16.881796441785685</v>
      </c>
      <c r="AX311">
        <f t="shared" si="267"/>
        <v>516601897.89794922</v>
      </c>
      <c r="AY311" s="4">
        <f t="shared" si="268"/>
        <v>1.994016805485453E-3</v>
      </c>
      <c r="AZ311" s="4">
        <f t="shared" si="307"/>
        <v>4.3208736599634117E-6</v>
      </c>
      <c r="BA311" s="5">
        <v>0</v>
      </c>
      <c r="BB311" s="4">
        <f t="shared" si="308"/>
        <v>0</v>
      </c>
      <c r="BC311" s="4">
        <f t="shared" si="269"/>
        <v>516601897.89794922</v>
      </c>
      <c r="BD311" s="4">
        <f t="shared" si="270"/>
        <v>2810062.5429609944</v>
      </c>
      <c r="BE311" s="4">
        <f t="shared" si="271"/>
        <v>2810062.5429609944</v>
      </c>
      <c r="BF311" s="4">
        <f t="shared" si="272"/>
        <v>0</v>
      </c>
      <c r="BG311" s="4">
        <f>SUM($BB$48:BB311)</f>
        <v>12884463590.918751</v>
      </c>
      <c r="BH311" s="14">
        <f>SUM($BC$48:BC311)</f>
        <v>4360783831361.1484</v>
      </c>
      <c r="BI311" s="4">
        <f t="shared" si="273"/>
        <v>4373668294952.0674</v>
      </c>
      <c r="BJ311" s="4">
        <f t="shared" si="274"/>
        <v>23790623884.639183</v>
      </c>
      <c r="BK311" s="4">
        <f t="shared" si="275"/>
        <v>70085202.300471887</v>
      </c>
      <c r="BL311" s="4">
        <f t="shared" si="276"/>
        <v>23720538682.338711</v>
      </c>
      <c r="BM311" s="27">
        <f t="shared" si="309"/>
        <v>20.576251901674969</v>
      </c>
      <c r="BN311">
        <f t="shared" si="310"/>
        <v>0.27330514044132032</v>
      </c>
      <c r="BO311">
        <f t="shared" si="277"/>
        <v>1.3282552223180765E-2</v>
      </c>
      <c r="BQ311" s="5">
        <f t="shared" si="278"/>
        <v>-60.214238621999485</v>
      </c>
      <c r="BR311" s="5">
        <f t="shared" si="279"/>
        <v>-9867.62824527472</v>
      </c>
      <c r="BS311" s="5">
        <f t="shared" si="311"/>
        <v>-1841.0166327336208</v>
      </c>
      <c r="BU311" s="27">
        <f t="shared" si="280"/>
        <v>0.8613372292924133</v>
      </c>
      <c r="BV311" s="27">
        <f t="shared" si="281"/>
        <v>1.1470742246243459E-2</v>
      </c>
      <c r="BW311" s="27">
        <f t="shared" si="312"/>
        <v>0.86133722929241341</v>
      </c>
      <c r="BX311" s="27">
        <f t="shared" si="313"/>
        <v>1.147074224624346E-2</v>
      </c>
      <c r="BY311" s="27">
        <f t="shared" si="282"/>
        <v>1.3282552223180765E-2</v>
      </c>
      <c r="BZ311" s="27">
        <f t="shared" si="283"/>
        <v>0.99738591315597092</v>
      </c>
    </row>
    <row r="312" spans="6:78">
      <c r="F312">
        <f t="shared" si="314"/>
        <v>66000000</v>
      </c>
      <c r="G312">
        <f t="shared" si="284"/>
        <v>1.0000000000000002</v>
      </c>
      <c r="H312">
        <f t="shared" si="285"/>
        <v>0</v>
      </c>
      <c r="I312">
        <f t="shared" si="286"/>
        <v>4.7143143996902228E+19</v>
      </c>
      <c r="J312">
        <f t="shared" si="287"/>
        <v>2.1193285600309779E+20</v>
      </c>
      <c r="K312">
        <f t="shared" si="288"/>
        <v>2.59076E+20</v>
      </c>
      <c r="L312">
        <f t="shared" si="289"/>
        <v>6043992820115670</v>
      </c>
      <c r="M312">
        <f t="shared" si="290"/>
        <v>112999.9999999998</v>
      </c>
      <c r="N312">
        <f t="shared" si="291"/>
        <v>112.9999999999998</v>
      </c>
      <c r="O312">
        <f t="shared" si="292"/>
        <v>149700.0000000002</v>
      </c>
      <c r="P312">
        <f t="shared" si="293"/>
        <v>149.70000000000022</v>
      </c>
      <c r="Q312">
        <f t="shared" si="294"/>
        <v>0.14034375000000018</v>
      </c>
      <c r="R312">
        <f t="shared" si="295"/>
        <v>2004.491</v>
      </c>
      <c r="S312">
        <f t="shared" si="296"/>
        <v>2.6632151440191052</v>
      </c>
      <c r="T312">
        <f t="shared" si="297"/>
        <v>460.48463537865575</v>
      </c>
      <c r="V312">
        <f t="shared" si="298"/>
        <v>112568506329668.94</v>
      </c>
      <c r="W312">
        <f t="shared" si="256"/>
        <v>0</v>
      </c>
      <c r="X312">
        <f t="shared" si="299"/>
        <v>5060537550066.0654</v>
      </c>
      <c r="Y312">
        <f t="shared" si="257"/>
        <v>0</v>
      </c>
      <c r="Z312">
        <f t="shared" si="258"/>
        <v>117629043879735</v>
      </c>
      <c r="AA312">
        <f t="shared" si="300"/>
        <v>2387.8022716742398</v>
      </c>
      <c r="AB312">
        <f t="shared" si="301"/>
        <v>23.878022716742404</v>
      </c>
      <c r="AC312">
        <f t="shared" si="259"/>
        <v>454.03296283613685</v>
      </c>
      <c r="AD312">
        <f t="shared" si="260"/>
        <v>99.999999999999972</v>
      </c>
      <c r="AF312" s="9">
        <f t="shared" si="315"/>
        <v>6186052472698.709</v>
      </c>
      <c r="AG312">
        <f t="shared" si="261"/>
        <v>23.877365995687402</v>
      </c>
      <c r="AH312">
        <f t="shared" si="262"/>
        <v>0</v>
      </c>
      <c r="AI312">
        <v>244</v>
      </c>
      <c r="AJ312">
        <f t="shared" si="263"/>
        <v>5.1740327120740712E-2</v>
      </c>
      <c r="AK312">
        <v>0</v>
      </c>
      <c r="AL312" s="15">
        <f t="shared" si="302"/>
        <v>0</v>
      </c>
      <c r="AM312" s="13">
        <f t="shared" si="264"/>
        <v>5062806625627.3662</v>
      </c>
      <c r="AN312" s="15">
        <f>SUM($AL$48:AL312)</f>
        <v>1123245847071.3408</v>
      </c>
      <c r="AO312" s="4">
        <f t="shared" si="303"/>
        <v>6186052472698.707</v>
      </c>
      <c r="AP312">
        <f t="shared" si="304"/>
        <v>23.88872929430708</v>
      </c>
      <c r="AQ312" s="15">
        <f t="shared" si="305"/>
        <v>23.82628208133826</v>
      </c>
      <c r="AR312">
        <f t="shared" si="265"/>
        <v>0.99738591315597092</v>
      </c>
      <c r="AT312">
        <f t="shared" si="316"/>
        <v>140168302808.69611</v>
      </c>
      <c r="AU312" s="4"/>
      <c r="AV312">
        <f t="shared" si="306"/>
        <v>4374174935679.5283</v>
      </c>
      <c r="AW312" s="5">
        <f t="shared" si="266"/>
        <v>16.883752009755934</v>
      </c>
      <c r="AX312">
        <f t="shared" si="267"/>
        <v>506640727.4609375</v>
      </c>
      <c r="AY312" s="4">
        <f t="shared" si="268"/>
        <v>1.955567970251731E-3</v>
      </c>
      <c r="AZ312" s="4">
        <f t="shared" si="307"/>
        <v>4.2375581337548871E-6</v>
      </c>
      <c r="BA312" s="5">
        <v>0</v>
      </c>
      <c r="BB312" s="4">
        <f t="shared" si="308"/>
        <v>0</v>
      </c>
      <c r="BC312" s="4">
        <f t="shared" si="269"/>
        <v>506640727.4609375</v>
      </c>
      <c r="BD312" s="4">
        <f t="shared" si="270"/>
        <v>2755878.6306621926</v>
      </c>
      <c r="BE312" s="4">
        <f t="shared" si="271"/>
        <v>2755878.6306621926</v>
      </c>
      <c r="BF312" s="4">
        <f t="shared" si="272"/>
        <v>0</v>
      </c>
      <c r="BG312" s="4">
        <f>SUM($BB$48:BB312)</f>
        <v>12884463590.918751</v>
      </c>
      <c r="BH312" s="14">
        <f>SUM($BC$48:BC312)</f>
        <v>4361290472088.6094</v>
      </c>
      <c r="BI312" s="4">
        <f t="shared" si="273"/>
        <v>4374174935679.5283</v>
      </c>
      <c r="BJ312" s="4">
        <f t="shared" si="274"/>
        <v>23793379763.269844</v>
      </c>
      <c r="BK312" s="4">
        <f t="shared" si="275"/>
        <v>70085202.300471887</v>
      </c>
      <c r="BL312" s="4">
        <f t="shared" si="276"/>
        <v>23723294560.969372</v>
      </c>
      <c r="BM312" s="27">
        <f t="shared" si="309"/>
        <v>20.578642473561821</v>
      </c>
      <c r="BN312">
        <f t="shared" si="310"/>
        <v>0.27330514044132032</v>
      </c>
      <c r="BO312">
        <f t="shared" si="277"/>
        <v>1.3281009220722213E-2</v>
      </c>
      <c r="BQ312" s="5">
        <f t="shared" si="278"/>
        <v>-59.059423230156668</v>
      </c>
      <c r="BR312" s="5">
        <f t="shared" si="279"/>
        <v>-9867.62824527472</v>
      </c>
      <c r="BS312" s="5">
        <f t="shared" si="311"/>
        <v>-1840.0715054423488</v>
      </c>
      <c r="BU312" s="27">
        <f t="shared" si="280"/>
        <v>0.86143730041203637</v>
      </c>
      <c r="BV312" s="27">
        <f t="shared" si="281"/>
        <v>1.1470742246243459E-2</v>
      </c>
      <c r="BW312" s="27">
        <f t="shared" si="312"/>
        <v>0.86143730041203637</v>
      </c>
      <c r="BX312" s="27">
        <f t="shared" si="313"/>
        <v>1.147074224624346E-2</v>
      </c>
      <c r="BY312" s="27">
        <f t="shared" si="282"/>
        <v>1.3281009220722213E-2</v>
      </c>
      <c r="BZ312" s="27">
        <f t="shared" si="283"/>
        <v>0.99738591315597092</v>
      </c>
    </row>
    <row r="313" spans="6:78">
      <c r="F313">
        <f t="shared" si="314"/>
        <v>66250000</v>
      </c>
      <c r="G313">
        <f t="shared" si="284"/>
        <v>1.0000000000000002</v>
      </c>
      <c r="H313">
        <f t="shared" si="285"/>
        <v>0</v>
      </c>
      <c r="I313">
        <f t="shared" si="286"/>
        <v>4.7143143996902228E+19</v>
      </c>
      <c r="J313">
        <f t="shared" si="287"/>
        <v>2.1193285600309779E+20</v>
      </c>
      <c r="K313">
        <f t="shared" si="288"/>
        <v>2.59076E+20</v>
      </c>
      <c r="L313">
        <f t="shared" si="289"/>
        <v>6043992820115670</v>
      </c>
      <c r="M313">
        <f t="shared" si="290"/>
        <v>112999.9999999998</v>
      </c>
      <c r="N313">
        <f t="shared" si="291"/>
        <v>112.9999999999998</v>
      </c>
      <c r="O313">
        <f t="shared" si="292"/>
        <v>149700.0000000002</v>
      </c>
      <c r="P313">
        <f t="shared" si="293"/>
        <v>149.70000000000022</v>
      </c>
      <c r="Q313">
        <f t="shared" si="294"/>
        <v>0.14034375000000018</v>
      </c>
      <c r="R313">
        <f t="shared" si="295"/>
        <v>2004.491</v>
      </c>
      <c r="S313">
        <f t="shared" si="296"/>
        <v>2.6632151440191052</v>
      </c>
      <c r="T313">
        <f t="shared" si="297"/>
        <v>460.48463537865575</v>
      </c>
      <c r="V313">
        <f t="shared" si="298"/>
        <v>112568506329668.94</v>
      </c>
      <c r="W313">
        <f t="shared" si="256"/>
        <v>0</v>
      </c>
      <c r="X313">
        <f t="shared" si="299"/>
        <v>5060537550066.0654</v>
      </c>
      <c r="Y313">
        <f t="shared" si="257"/>
        <v>0</v>
      </c>
      <c r="Z313">
        <f t="shared" si="258"/>
        <v>117629043879735</v>
      </c>
      <c r="AA313">
        <f t="shared" si="300"/>
        <v>2387.8022716742398</v>
      </c>
      <c r="AB313">
        <f t="shared" si="301"/>
        <v>23.878022716742404</v>
      </c>
      <c r="AC313">
        <f t="shared" si="259"/>
        <v>454.03296283613685</v>
      </c>
      <c r="AD313">
        <f t="shared" si="260"/>
        <v>99.999999999999972</v>
      </c>
      <c r="AF313" s="9">
        <f t="shared" si="315"/>
        <v>6186052472698.709</v>
      </c>
      <c r="AG313">
        <f t="shared" si="261"/>
        <v>23.877365995687402</v>
      </c>
      <c r="AH313">
        <f t="shared" si="262"/>
        <v>0</v>
      </c>
      <c r="AI313">
        <v>245</v>
      </c>
      <c r="AJ313">
        <f t="shared" si="263"/>
        <v>5.1740327120740712E-2</v>
      </c>
      <c r="AK313">
        <v>0</v>
      </c>
      <c r="AL313" s="15">
        <f t="shared" si="302"/>
        <v>0</v>
      </c>
      <c r="AM313" s="13">
        <f t="shared" si="264"/>
        <v>5062806625627.3662</v>
      </c>
      <c r="AN313" s="15">
        <f>SUM($AL$48:AL313)</f>
        <v>1123245847071.3408</v>
      </c>
      <c r="AO313" s="4">
        <f t="shared" si="303"/>
        <v>6186052472698.707</v>
      </c>
      <c r="AP313">
        <f t="shared" si="304"/>
        <v>23.88872929430708</v>
      </c>
      <c r="AQ313" s="15">
        <f t="shared" si="305"/>
        <v>23.82628208133826</v>
      </c>
      <c r="AR313">
        <f t="shared" si="265"/>
        <v>0.99738591315597092</v>
      </c>
      <c r="AT313">
        <f t="shared" si="316"/>
        <v>137465563310.62088</v>
      </c>
      <c r="AU313" s="4"/>
      <c r="AV313">
        <f t="shared" si="306"/>
        <v>4374671807308.854</v>
      </c>
      <c r="AW313" s="5">
        <f t="shared" si="266"/>
        <v>16.885669870265303</v>
      </c>
      <c r="AX313">
        <f t="shared" si="267"/>
        <v>496871629.32568359</v>
      </c>
      <c r="AY313" s="4">
        <f t="shared" si="268"/>
        <v>1.9178605093705459E-3</v>
      </c>
      <c r="AZ313" s="4">
        <f t="shared" si="307"/>
        <v>4.1558491059987508E-6</v>
      </c>
      <c r="BA313" s="5">
        <v>0</v>
      </c>
      <c r="BB313" s="4">
        <f t="shared" si="308"/>
        <v>0</v>
      </c>
      <c r="BC313" s="4">
        <f t="shared" si="269"/>
        <v>496871629.32568359</v>
      </c>
      <c r="BD313" s="4">
        <f t="shared" si="270"/>
        <v>2702739.4980726913</v>
      </c>
      <c r="BE313" s="4">
        <f t="shared" si="271"/>
        <v>2702739.4980726913</v>
      </c>
      <c r="BF313" s="4">
        <f t="shared" si="272"/>
        <v>0</v>
      </c>
      <c r="BG313" s="4">
        <f>SUM($BB$48:BB313)</f>
        <v>12884463590.918751</v>
      </c>
      <c r="BH313" s="14">
        <f>SUM($BC$48:BC313)</f>
        <v>4361787343717.9351</v>
      </c>
      <c r="BI313" s="4">
        <f t="shared" si="273"/>
        <v>4374671807308.854</v>
      </c>
      <c r="BJ313" s="4">
        <f t="shared" si="274"/>
        <v>23796082502.767918</v>
      </c>
      <c r="BK313" s="4">
        <f t="shared" si="275"/>
        <v>70085202.300471887</v>
      </c>
      <c r="BL313" s="4">
        <f t="shared" si="276"/>
        <v>23725997300.467445</v>
      </c>
      <c r="BM313" s="27">
        <f t="shared" si="309"/>
        <v>20.580986950197939</v>
      </c>
      <c r="BN313">
        <f t="shared" si="310"/>
        <v>0.27330514044132032</v>
      </c>
      <c r="BO313">
        <f t="shared" si="277"/>
        <v>1.3279496318746356E-2</v>
      </c>
      <c r="BQ313" s="5">
        <f t="shared" si="278"/>
        <v>-57.92687510638217</v>
      </c>
      <c r="BR313" s="5">
        <f t="shared" si="279"/>
        <v>-9867.62824527472</v>
      </c>
      <c r="BS313" s="5">
        <f t="shared" si="311"/>
        <v>-1839.1446021918189</v>
      </c>
      <c r="BU313" s="27">
        <f t="shared" si="280"/>
        <v>0.86153544195013299</v>
      </c>
      <c r="BV313" s="27">
        <f t="shared" si="281"/>
        <v>1.1470742246243459E-2</v>
      </c>
      <c r="BW313" s="27">
        <f t="shared" si="312"/>
        <v>0.8615354419501331</v>
      </c>
      <c r="BX313" s="27">
        <f t="shared" si="313"/>
        <v>1.147074224624346E-2</v>
      </c>
      <c r="BY313" s="27">
        <f t="shared" si="282"/>
        <v>1.3279496318746356E-2</v>
      </c>
      <c r="BZ313" s="27">
        <f t="shared" si="283"/>
        <v>0.99738591315597092</v>
      </c>
    </row>
    <row r="314" spans="6:78">
      <c r="F314">
        <f t="shared" si="314"/>
        <v>66500000</v>
      </c>
      <c r="G314">
        <f t="shared" si="284"/>
        <v>1.0000000000000002</v>
      </c>
      <c r="H314">
        <f t="shared" si="285"/>
        <v>0</v>
      </c>
      <c r="I314">
        <f t="shared" si="286"/>
        <v>4.7143143996902228E+19</v>
      </c>
      <c r="J314">
        <f t="shared" si="287"/>
        <v>2.1193285600309779E+20</v>
      </c>
      <c r="K314">
        <f t="shared" si="288"/>
        <v>2.59076E+20</v>
      </c>
      <c r="L314">
        <f t="shared" si="289"/>
        <v>6043992820115670</v>
      </c>
      <c r="M314">
        <f t="shared" si="290"/>
        <v>112999.9999999998</v>
      </c>
      <c r="N314">
        <f t="shared" si="291"/>
        <v>112.9999999999998</v>
      </c>
      <c r="O314">
        <f t="shared" si="292"/>
        <v>149700.0000000002</v>
      </c>
      <c r="P314">
        <f t="shared" si="293"/>
        <v>149.70000000000022</v>
      </c>
      <c r="Q314">
        <f t="shared" si="294"/>
        <v>0.14034375000000018</v>
      </c>
      <c r="R314">
        <f t="shared" si="295"/>
        <v>2004.491</v>
      </c>
      <c r="S314">
        <f t="shared" si="296"/>
        <v>2.6632151440191052</v>
      </c>
      <c r="T314">
        <f t="shared" si="297"/>
        <v>460.48463537865575</v>
      </c>
      <c r="V314">
        <f t="shared" si="298"/>
        <v>112568506329668.94</v>
      </c>
      <c r="W314">
        <f t="shared" si="256"/>
        <v>0</v>
      </c>
      <c r="X314">
        <f t="shared" si="299"/>
        <v>5060537550066.0654</v>
      </c>
      <c r="Y314">
        <f t="shared" si="257"/>
        <v>0</v>
      </c>
      <c r="Z314">
        <f t="shared" si="258"/>
        <v>117629043879735</v>
      </c>
      <c r="AA314">
        <f t="shared" si="300"/>
        <v>2387.8022716742398</v>
      </c>
      <c r="AB314">
        <f t="shared" si="301"/>
        <v>23.878022716742404</v>
      </c>
      <c r="AC314">
        <f t="shared" si="259"/>
        <v>454.03296283613685</v>
      </c>
      <c r="AD314">
        <f t="shared" si="260"/>
        <v>99.999999999999972</v>
      </c>
      <c r="AF314" s="9">
        <f t="shared" si="315"/>
        <v>6186052472698.709</v>
      </c>
      <c r="AG314">
        <f t="shared" si="261"/>
        <v>23.877365995687402</v>
      </c>
      <c r="AH314">
        <f t="shared" si="262"/>
        <v>0</v>
      </c>
      <c r="AI314">
        <v>246</v>
      </c>
      <c r="AJ314">
        <f t="shared" si="263"/>
        <v>5.1740327120740712E-2</v>
      </c>
      <c r="AK314">
        <v>0</v>
      </c>
      <c r="AL314" s="15">
        <f t="shared" si="302"/>
        <v>0</v>
      </c>
      <c r="AM314" s="13">
        <f t="shared" si="264"/>
        <v>5062806625627.3662</v>
      </c>
      <c r="AN314" s="15">
        <f>SUM($AL$48:AL314)</f>
        <v>1123245847071.3408</v>
      </c>
      <c r="AO314" s="4">
        <f t="shared" si="303"/>
        <v>6186052472698.707</v>
      </c>
      <c r="AP314">
        <f t="shared" si="304"/>
        <v>23.88872929430708</v>
      </c>
      <c r="AQ314" s="15">
        <f t="shared" si="305"/>
        <v>23.82628208133826</v>
      </c>
      <c r="AR314">
        <f t="shared" si="265"/>
        <v>0.99738591315597092</v>
      </c>
      <c r="AT314">
        <f t="shared" si="316"/>
        <v>134814938310.95993</v>
      </c>
      <c r="AU314" s="4"/>
      <c r="AV314">
        <f t="shared" si="306"/>
        <v>4375159098208.7915</v>
      </c>
      <c r="AW314" s="5">
        <f t="shared" si="266"/>
        <v>16.887550750392901</v>
      </c>
      <c r="AX314">
        <f t="shared" si="267"/>
        <v>487290899.9375</v>
      </c>
      <c r="AY314" s="4">
        <f t="shared" si="268"/>
        <v>1.8808801275976934E-3</v>
      </c>
      <c r="AZ314" s="4">
        <f t="shared" si="307"/>
        <v>4.0757156000532941E-6</v>
      </c>
      <c r="BA314" s="5">
        <v>0</v>
      </c>
      <c r="BB314" s="4">
        <f t="shared" si="308"/>
        <v>0</v>
      </c>
      <c r="BC314" s="4">
        <f t="shared" si="269"/>
        <v>487290899.9375</v>
      </c>
      <c r="BD314" s="4">
        <f t="shared" si="270"/>
        <v>2650624.9996600305</v>
      </c>
      <c r="BE314" s="4">
        <f t="shared" si="271"/>
        <v>2650624.9996600305</v>
      </c>
      <c r="BF314" s="4">
        <f t="shared" si="272"/>
        <v>0</v>
      </c>
      <c r="BG314" s="4">
        <f>SUM($BB$48:BB314)</f>
        <v>12884463590.918751</v>
      </c>
      <c r="BH314" s="14">
        <f>SUM($BC$48:BC314)</f>
        <v>4362274634617.8726</v>
      </c>
      <c r="BI314" s="4">
        <f t="shared" si="273"/>
        <v>4375159098208.7915</v>
      </c>
      <c r="BJ314" s="4">
        <f t="shared" si="274"/>
        <v>23798733127.767578</v>
      </c>
      <c r="BK314" s="4">
        <f t="shared" si="275"/>
        <v>70085202.300471887</v>
      </c>
      <c r="BL314" s="4">
        <f t="shared" si="276"/>
        <v>23728647925.467106</v>
      </c>
      <c r="BM314" s="27">
        <f t="shared" si="309"/>
        <v>20.583286220396662</v>
      </c>
      <c r="BN314">
        <f t="shared" si="310"/>
        <v>0.27330514044132032</v>
      </c>
      <c r="BO314">
        <f t="shared" si="277"/>
        <v>1.3278012923441407E-2</v>
      </c>
      <c r="BQ314" s="5">
        <f t="shared" si="278"/>
        <v>-56.816164890932662</v>
      </c>
      <c r="BR314" s="5">
        <f t="shared" si="279"/>
        <v>-9867.62824527472</v>
      </c>
      <c r="BS314" s="5">
        <f t="shared" si="311"/>
        <v>-1838.2355715842168</v>
      </c>
      <c r="BU314" s="27">
        <f t="shared" si="280"/>
        <v>0.86163169111309168</v>
      </c>
      <c r="BV314" s="27">
        <f t="shared" si="281"/>
        <v>1.1470742246243459E-2</v>
      </c>
      <c r="BW314" s="27">
        <f t="shared" si="312"/>
        <v>0.86163169111309168</v>
      </c>
      <c r="BX314" s="27">
        <f t="shared" si="313"/>
        <v>1.147074224624346E-2</v>
      </c>
      <c r="BY314" s="27">
        <f t="shared" si="282"/>
        <v>1.3278012923441407E-2</v>
      </c>
      <c r="BZ314" s="27">
        <f t="shared" si="283"/>
        <v>0.99738591315597092</v>
      </c>
    </row>
    <row r="315" spans="6:78">
      <c r="F315">
        <f t="shared" si="314"/>
        <v>66750000</v>
      </c>
      <c r="G315">
        <f t="shared" si="284"/>
        <v>1.0000000000000002</v>
      </c>
      <c r="H315">
        <f t="shared" si="285"/>
        <v>0</v>
      </c>
      <c r="I315">
        <f t="shared" si="286"/>
        <v>4.7143143996902228E+19</v>
      </c>
      <c r="J315">
        <f t="shared" si="287"/>
        <v>2.1193285600309779E+20</v>
      </c>
      <c r="K315">
        <f t="shared" si="288"/>
        <v>2.59076E+20</v>
      </c>
      <c r="L315">
        <f t="shared" si="289"/>
        <v>6043992820115670</v>
      </c>
      <c r="M315">
        <f t="shared" si="290"/>
        <v>112999.9999999998</v>
      </c>
      <c r="N315">
        <f t="shared" si="291"/>
        <v>112.9999999999998</v>
      </c>
      <c r="O315">
        <f t="shared" si="292"/>
        <v>149700.0000000002</v>
      </c>
      <c r="P315">
        <f t="shared" si="293"/>
        <v>149.70000000000022</v>
      </c>
      <c r="Q315">
        <f t="shared" si="294"/>
        <v>0.14034375000000018</v>
      </c>
      <c r="R315">
        <f t="shared" si="295"/>
        <v>2004.491</v>
      </c>
      <c r="S315">
        <f t="shared" si="296"/>
        <v>2.6632151440191052</v>
      </c>
      <c r="T315">
        <f t="shared" si="297"/>
        <v>460.48463537865575</v>
      </c>
      <c r="V315">
        <f t="shared" si="298"/>
        <v>112568506329668.94</v>
      </c>
      <c r="W315">
        <f t="shared" si="256"/>
        <v>0</v>
      </c>
      <c r="X315">
        <f t="shared" si="299"/>
        <v>5060537550066.0654</v>
      </c>
      <c r="Y315">
        <f t="shared" si="257"/>
        <v>0</v>
      </c>
      <c r="Z315">
        <f t="shared" si="258"/>
        <v>117629043879735</v>
      </c>
      <c r="AA315">
        <f t="shared" si="300"/>
        <v>2387.8022716742398</v>
      </c>
      <c r="AB315">
        <f t="shared" si="301"/>
        <v>23.878022716742404</v>
      </c>
      <c r="AC315">
        <f t="shared" si="259"/>
        <v>454.03296283613685</v>
      </c>
      <c r="AD315">
        <f t="shared" si="260"/>
        <v>99.999999999999972</v>
      </c>
      <c r="AF315" s="9">
        <f t="shared" si="315"/>
        <v>6186052472698.709</v>
      </c>
      <c r="AG315">
        <f t="shared" si="261"/>
        <v>23.877365995687402</v>
      </c>
      <c r="AH315">
        <f t="shared" si="262"/>
        <v>0</v>
      </c>
      <c r="AI315">
        <v>247</v>
      </c>
      <c r="AJ315">
        <f t="shared" si="263"/>
        <v>5.1740327120740712E-2</v>
      </c>
      <c r="AK315">
        <v>0</v>
      </c>
      <c r="AL315" s="15">
        <f t="shared" si="302"/>
        <v>0</v>
      </c>
      <c r="AM315" s="13">
        <f t="shared" si="264"/>
        <v>5062806625627.3662</v>
      </c>
      <c r="AN315" s="15">
        <f>SUM($AL$48:AL315)</f>
        <v>1123245847071.3408</v>
      </c>
      <c r="AO315" s="4">
        <f t="shared" si="303"/>
        <v>6186052472698.707</v>
      </c>
      <c r="AP315">
        <f t="shared" si="304"/>
        <v>23.88872929430708</v>
      </c>
      <c r="AQ315" s="15">
        <f t="shared" si="305"/>
        <v>23.82628208133826</v>
      </c>
      <c r="AR315">
        <f t="shared" si="265"/>
        <v>0.99738591315597092</v>
      </c>
      <c r="AT315">
        <f t="shared" si="316"/>
        <v>132215422932.6443</v>
      </c>
      <c r="AU315" s="4"/>
      <c r="AV315">
        <f t="shared" si="306"/>
        <v>4375636993115.9414</v>
      </c>
      <c r="AW315" s="5">
        <f t="shared" si="266"/>
        <v>16.889395363198219</v>
      </c>
      <c r="AX315">
        <f t="shared" si="267"/>
        <v>477894907.14990234</v>
      </c>
      <c r="AY315" s="4">
        <f t="shared" si="268"/>
        <v>1.8446128053154376E-3</v>
      </c>
      <c r="AZ315" s="4">
        <f t="shared" si="307"/>
        <v>3.9971272365371438E-6</v>
      </c>
      <c r="BA315" s="5">
        <v>0</v>
      </c>
      <c r="BB315" s="4">
        <f t="shared" si="308"/>
        <v>0</v>
      </c>
      <c r="BC315" s="4">
        <f t="shared" si="269"/>
        <v>477894907.14990234</v>
      </c>
      <c r="BD315" s="4">
        <f t="shared" si="270"/>
        <v>2599515.3783175712</v>
      </c>
      <c r="BE315" s="4">
        <f t="shared" si="271"/>
        <v>2599515.3783175712</v>
      </c>
      <c r="BF315" s="4">
        <f t="shared" si="272"/>
        <v>0</v>
      </c>
      <c r="BG315" s="4">
        <f>SUM($BB$48:BB315)</f>
        <v>12884463590.918751</v>
      </c>
      <c r="BH315" s="14">
        <f>SUM($BC$48:BC315)</f>
        <v>4362752529525.0225</v>
      </c>
      <c r="BI315" s="4">
        <f t="shared" si="273"/>
        <v>4375636993115.9414</v>
      </c>
      <c r="BJ315" s="4">
        <f t="shared" si="274"/>
        <v>23801332643.145893</v>
      </c>
      <c r="BK315" s="4">
        <f t="shared" si="275"/>
        <v>70085202.300471887</v>
      </c>
      <c r="BL315" s="4">
        <f t="shared" si="276"/>
        <v>23731247440.845421</v>
      </c>
      <c r="BM315" s="27">
        <f t="shared" si="309"/>
        <v>20.585541155833113</v>
      </c>
      <c r="BN315">
        <f t="shared" si="310"/>
        <v>0.27330514044132032</v>
      </c>
      <c r="BO315">
        <f t="shared" si="277"/>
        <v>1.3276558452964287E-2</v>
      </c>
      <c r="BQ315" s="5">
        <f t="shared" si="278"/>
        <v>-55.726871503042339</v>
      </c>
      <c r="BR315" s="5">
        <f t="shared" si="279"/>
        <v>-9867.62824527472</v>
      </c>
      <c r="BS315" s="5">
        <f t="shared" si="311"/>
        <v>-1837.3440689974198</v>
      </c>
      <c r="BU315" s="27">
        <f t="shared" si="280"/>
        <v>0.86172608438988219</v>
      </c>
      <c r="BV315" s="27">
        <f t="shared" si="281"/>
        <v>1.1470742246243459E-2</v>
      </c>
      <c r="BW315" s="27">
        <f t="shared" si="312"/>
        <v>0.86172608438988219</v>
      </c>
      <c r="BX315" s="27">
        <f t="shared" si="313"/>
        <v>1.147074224624346E-2</v>
      </c>
      <c r="BY315" s="27">
        <f t="shared" si="282"/>
        <v>1.3276558452964287E-2</v>
      </c>
      <c r="BZ315" s="27">
        <f t="shared" si="283"/>
        <v>0.99738591315597092</v>
      </c>
    </row>
    <row r="316" spans="6:78">
      <c r="F316">
        <f t="shared" si="314"/>
        <v>67000000</v>
      </c>
      <c r="G316">
        <f t="shared" si="284"/>
        <v>1.0000000000000002</v>
      </c>
      <c r="H316">
        <f t="shared" si="285"/>
        <v>0</v>
      </c>
      <c r="I316">
        <f t="shared" si="286"/>
        <v>4.7143143996902228E+19</v>
      </c>
      <c r="J316">
        <f t="shared" si="287"/>
        <v>2.1193285600309779E+20</v>
      </c>
      <c r="K316">
        <f t="shared" si="288"/>
        <v>2.59076E+20</v>
      </c>
      <c r="L316">
        <f t="shared" si="289"/>
        <v>6043992820115670</v>
      </c>
      <c r="M316">
        <f t="shared" si="290"/>
        <v>112999.9999999998</v>
      </c>
      <c r="N316">
        <f t="shared" si="291"/>
        <v>112.9999999999998</v>
      </c>
      <c r="O316">
        <f t="shared" si="292"/>
        <v>149700.0000000002</v>
      </c>
      <c r="P316">
        <f t="shared" si="293"/>
        <v>149.70000000000022</v>
      </c>
      <c r="Q316">
        <f t="shared" si="294"/>
        <v>0.14034375000000018</v>
      </c>
      <c r="R316">
        <f t="shared" si="295"/>
        <v>2004.491</v>
      </c>
      <c r="S316">
        <f t="shared" si="296"/>
        <v>2.6632151440191052</v>
      </c>
      <c r="T316">
        <f t="shared" si="297"/>
        <v>460.48463537865575</v>
      </c>
      <c r="V316">
        <f t="shared" si="298"/>
        <v>112568506329668.94</v>
      </c>
      <c r="W316">
        <f t="shared" si="256"/>
        <v>0</v>
      </c>
      <c r="X316">
        <f t="shared" si="299"/>
        <v>5060537550066.0654</v>
      </c>
      <c r="Y316">
        <f t="shared" si="257"/>
        <v>0</v>
      </c>
      <c r="Z316">
        <f t="shared" si="258"/>
        <v>117629043879735</v>
      </c>
      <c r="AA316">
        <f t="shared" si="300"/>
        <v>2387.8022716742398</v>
      </c>
      <c r="AB316">
        <f t="shared" si="301"/>
        <v>23.878022716742404</v>
      </c>
      <c r="AC316">
        <f t="shared" si="259"/>
        <v>454.03296283613685</v>
      </c>
      <c r="AD316">
        <f t="shared" si="260"/>
        <v>99.999999999999972</v>
      </c>
      <c r="AF316" s="9">
        <f t="shared" si="315"/>
        <v>6186052472698.709</v>
      </c>
      <c r="AG316">
        <f t="shared" si="261"/>
        <v>23.877365995687402</v>
      </c>
      <c r="AH316">
        <f t="shared" si="262"/>
        <v>0</v>
      </c>
      <c r="AI316">
        <v>248</v>
      </c>
      <c r="AJ316">
        <f t="shared" si="263"/>
        <v>5.1740327120740712E-2</v>
      </c>
      <c r="AK316">
        <v>0</v>
      </c>
      <c r="AL316" s="15">
        <f t="shared" si="302"/>
        <v>0</v>
      </c>
      <c r="AM316" s="13">
        <f t="shared" si="264"/>
        <v>5062806625627.3662</v>
      </c>
      <c r="AN316" s="15">
        <f>SUM($AL$48:AL316)</f>
        <v>1123245847071.3408</v>
      </c>
      <c r="AO316" s="4">
        <f t="shared" si="303"/>
        <v>6186052472698.707</v>
      </c>
      <c r="AP316">
        <f t="shared" si="304"/>
        <v>23.88872929430708</v>
      </c>
      <c r="AQ316" s="15">
        <f t="shared" si="305"/>
        <v>23.82628208133826</v>
      </c>
      <c r="AR316">
        <f t="shared" si="265"/>
        <v>0.99738591315597092</v>
      </c>
      <c r="AT316">
        <f t="shared" si="316"/>
        <v>129666031674.74709</v>
      </c>
      <c r="AU316" s="4"/>
      <c r="AV316">
        <f t="shared" si="306"/>
        <v>4376105673204.7935</v>
      </c>
      <c r="AW316" s="5">
        <f t="shared" si="266"/>
        <v>16.891204407991452</v>
      </c>
      <c r="AX316">
        <f t="shared" si="267"/>
        <v>468680088.85205078</v>
      </c>
      <c r="AY316" s="4">
        <f t="shared" si="268"/>
        <v>1.8090447932346137E-3</v>
      </c>
      <c r="AZ316" s="4">
        <f t="shared" si="307"/>
        <v>3.9200542218491469E-6</v>
      </c>
      <c r="BA316" s="5">
        <v>0</v>
      </c>
      <c r="BB316" s="4">
        <f t="shared" si="308"/>
        <v>0</v>
      </c>
      <c r="BC316" s="4">
        <f t="shared" si="269"/>
        <v>468680088.85205078</v>
      </c>
      <c r="BD316" s="4">
        <f t="shared" si="270"/>
        <v>2549391.2578984485</v>
      </c>
      <c r="BE316" s="4">
        <f t="shared" si="271"/>
        <v>2549391.2578984485</v>
      </c>
      <c r="BF316" s="4">
        <f t="shared" si="272"/>
        <v>0</v>
      </c>
      <c r="BG316" s="4">
        <f>SUM($BB$48:BB316)</f>
        <v>12884463590.918751</v>
      </c>
      <c r="BH316" s="14">
        <f>SUM($BC$48:BC316)</f>
        <v>4363221209613.8745</v>
      </c>
      <c r="BI316" s="4">
        <f t="shared" si="273"/>
        <v>4376105673204.7935</v>
      </c>
      <c r="BJ316" s="4">
        <f t="shared" si="274"/>
        <v>23803882034.403793</v>
      </c>
      <c r="BK316" s="4">
        <f t="shared" si="275"/>
        <v>70085202.300471887</v>
      </c>
      <c r="BL316" s="4">
        <f t="shared" si="276"/>
        <v>23733796832.103321</v>
      </c>
      <c r="BM316" s="27">
        <f t="shared" si="309"/>
        <v>20.5877526113747</v>
      </c>
      <c r="BN316">
        <f t="shared" si="310"/>
        <v>0.27330514044132032</v>
      </c>
      <c r="BO316">
        <f t="shared" si="277"/>
        <v>1.327513233718962E-2</v>
      </c>
      <c r="BQ316" s="5">
        <f t="shared" si="278"/>
        <v>-54.65858198125617</v>
      </c>
      <c r="BR316" s="5">
        <f t="shared" si="279"/>
        <v>-9867.62824527472</v>
      </c>
      <c r="BS316" s="5">
        <f t="shared" si="311"/>
        <v>-1836.4697564543487</v>
      </c>
      <c r="BU316" s="27">
        <f t="shared" si="280"/>
        <v>0.86181865756589093</v>
      </c>
      <c r="BV316" s="27">
        <f t="shared" si="281"/>
        <v>1.1470742246243459E-2</v>
      </c>
      <c r="BW316" s="27">
        <f t="shared" si="312"/>
        <v>0.86181865756589082</v>
      </c>
      <c r="BX316" s="27">
        <f t="shared" si="313"/>
        <v>1.147074224624346E-2</v>
      </c>
      <c r="BY316" s="27">
        <f t="shared" si="282"/>
        <v>1.327513233718962E-2</v>
      </c>
      <c r="BZ316" s="27">
        <f t="shared" si="283"/>
        <v>0.99738591315597092</v>
      </c>
    </row>
    <row r="317" spans="6:78">
      <c r="F317">
        <f t="shared" si="314"/>
        <v>67250000</v>
      </c>
      <c r="G317">
        <f t="shared" si="284"/>
        <v>1.0000000000000002</v>
      </c>
      <c r="H317">
        <f t="shared" si="285"/>
        <v>0</v>
      </c>
      <c r="I317">
        <f t="shared" si="286"/>
        <v>4.7143143996902228E+19</v>
      </c>
      <c r="J317">
        <f t="shared" si="287"/>
        <v>2.1193285600309779E+20</v>
      </c>
      <c r="K317">
        <f t="shared" si="288"/>
        <v>2.59076E+20</v>
      </c>
      <c r="L317">
        <f t="shared" si="289"/>
        <v>6043992820115670</v>
      </c>
      <c r="M317">
        <f t="shared" si="290"/>
        <v>112999.9999999998</v>
      </c>
      <c r="N317">
        <f t="shared" si="291"/>
        <v>112.9999999999998</v>
      </c>
      <c r="O317">
        <f t="shared" si="292"/>
        <v>149700.0000000002</v>
      </c>
      <c r="P317">
        <f t="shared" si="293"/>
        <v>149.70000000000022</v>
      </c>
      <c r="Q317">
        <f t="shared" si="294"/>
        <v>0.14034375000000018</v>
      </c>
      <c r="R317">
        <f t="shared" si="295"/>
        <v>2004.491</v>
      </c>
      <c r="S317">
        <f t="shared" si="296"/>
        <v>2.6632151440191052</v>
      </c>
      <c r="T317">
        <f t="shared" si="297"/>
        <v>460.48463537865575</v>
      </c>
      <c r="V317">
        <f t="shared" si="298"/>
        <v>112568506329668.94</v>
      </c>
      <c r="W317">
        <f t="shared" si="256"/>
        <v>0</v>
      </c>
      <c r="X317">
        <f t="shared" si="299"/>
        <v>5060537550066.0654</v>
      </c>
      <c r="Y317">
        <f t="shared" si="257"/>
        <v>0</v>
      </c>
      <c r="Z317">
        <f t="shared" si="258"/>
        <v>117629043879735</v>
      </c>
      <c r="AA317">
        <f t="shared" si="300"/>
        <v>2387.8022716742398</v>
      </c>
      <c r="AB317">
        <f t="shared" si="301"/>
        <v>23.878022716742404</v>
      </c>
      <c r="AC317">
        <f t="shared" si="259"/>
        <v>454.03296283613685</v>
      </c>
      <c r="AD317">
        <f t="shared" si="260"/>
        <v>99.999999999999972</v>
      </c>
      <c r="AF317" s="9">
        <f t="shared" si="315"/>
        <v>6186052472698.709</v>
      </c>
      <c r="AG317">
        <f t="shared" si="261"/>
        <v>23.877365995687402</v>
      </c>
      <c r="AH317">
        <f t="shared" si="262"/>
        <v>0</v>
      </c>
      <c r="AI317">
        <v>249</v>
      </c>
      <c r="AJ317">
        <f t="shared" si="263"/>
        <v>5.1740327120740712E-2</v>
      </c>
      <c r="AK317">
        <v>0</v>
      </c>
      <c r="AL317" s="15">
        <f t="shared" si="302"/>
        <v>0</v>
      </c>
      <c r="AM317" s="13">
        <f t="shared" si="264"/>
        <v>5062806625627.3662</v>
      </c>
      <c r="AN317" s="15">
        <f>SUM($AL$48:AL317)</f>
        <v>1123245847071.3408</v>
      </c>
      <c r="AO317" s="4">
        <f t="shared" si="303"/>
        <v>6186052472698.707</v>
      </c>
      <c r="AP317">
        <f t="shared" si="304"/>
        <v>23.88872929430708</v>
      </c>
      <c r="AQ317" s="15">
        <f t="shared" si="305"/>
        <v>23.82628208133826</v>
      </c>
      <c r="AR317">
        <f t="shared" si="265"/>
        <v>0.99738591315597092</v>
      </c>
      <c r="AT317">
        <f t="shared" si="316"/>
        <v>127165798038.87067</v>
      </c>
      <c r="AU317" s="4"/>
      <c r="AV317">
        <f t="shared" si="306"/>
        <v>4376565316156.4126</v>
      </c>
      <c r="AW317" s="5">
        <f t="shared" si="266"/>
        <v>16.892978570598636</v>
      </c>
      <c r="AX317">
        <f t="shared" si="267"/>
        <v>459642951.61914062</v>
      </c>
      <c r="AY317" s="4">
        <f t="shared" si="268"/>
        <v>1.7741626071853072E-3</v>
      </c>
      <c r="AZ317" s="4">
        <f t="shared" si="307"/>
        <v>3.844467336880192E-6</v>
      </c>
      <c r="BA317" s="5">
        <v>0</v>
      </c>
      <c r="BB317" s="4">
        <f t="shared" si="308"/>
        <v>0</v>
      </c>
      <c r="BC317" s="4">
        <f t="shared" si="269"/>
        <v>459642951.61914062</v>
      </c>
      <c r="BD317" s="4">
        <f t="shared" si="270"/>
        <v>2500233.6358743506</v>
      </c>
      <c r="BE317" s="4">
        <f t="shared" si="271"/>
        <v>2500233.6358743506</v>
      </c>
      <c r="BF317" s="4">
        <f t="shared" si="272"/>
        <v>0</v>
      </c>
      <c r="BG317" s="4">
        <f>SUM($BB$48:BB317)</f>
        <v>12884463590.918751</v>
      </c>
      <c r="BH317" s="14">
        <f>SUM($BC$48:BC317)</f>
        <v>4363680852565.4937</v>
      </c>
      <c r="BI317" s="4">
        <f t="shared" si="273"/>
        <v>4376565316156.4126</v>
      </c>
      <c r="BJ317" s="4">
        <f t="shared" si="274"/>
        <v>23806382268.039669</v>
      </c>
      <c r="BK317" s="4">
        <f t="shared" si="275"/>
        <v>70085202.300471887</v>
      </c>
      <c r="BL317" s="4">
        <f t="shared" si="276"/>
        <v>23736297065.739193</v>
      </c>
      <c r="BM317" s="27">
        <f t="shared" si="309"/>
        <v>20.589921425405176</v>
      </c>
      <c r="BN317">
        <f t="shared" si="310"/>
        <v>0.27330514044132032</v>
      </c>
      <c r="BO317">
        <f t="shared" si="277"/>
        <v>1.3273734017464426E-2</v>
      </c>
      <c r="BQ317" s="5">
        <f t="shared" si="278"/>
        <v>-53.610891326894006</v>
      </c>
      <c r="BR317" s="5">
        <f t="shared" si="279"/>
        <v>-9867.62824527472</v>
      </c>
      <c r="BS317" s="5">
        <f t="shared" si="311"/>
        <v>-1835.6123024948279</v>
      </c>
      <c r="BU317" s="27">
        <f t="shared" si="280"/>
        <v>0.8619094457364862</v>
      </c>
      <c r="BV317" s="27">
        <f t="shared" si="281"/>
        <v>1.1470742246243459E-2</v>
      </c>
      <c r="BW317" s="27">
        <f t="shared" si="312"/>
        <v>0.86190944573648631</v>
      </c>
      <c r="BX317" s="27">
        <f t="shared" si="313"/>
        <v>1.147074224624346E-2</v>
      </c>
      <c r="BY317" s="27">
        <f t="shared" si="282"/>
        <v>1.3273734017464426E-2</v>
      </c>
      <c r="BZ317" s="27">
        <f t="shared" si="283"/>
        <v>0.99738591315597092</v>
      </c>
    </row>
    <row r="318" spans="6:78">
      <c r="F318">
        <f t="shared" si="314"/>
        <v>67500000</v>
      </c>
      <c r="G318">
        <f t="shared" si="284"/>
        <v>1.0000000000000002</v>
      </c>
      <c r="H318">
        <f t="shared" si="285"/>
        <v>0</v>
      </c>
      <c r="I318">
        <f t="shared" si="286"/>
        <v>4.7143143996902228E+19</v>
      </c>
      <c r="J318">
        <f t="shared" si="287"/>
        <v>2.1193285600309779E+20</v>
      </c>
      <c r="K318">
        <f t="shared" si="288"/>
        <v>2.59076E+20</v>
      </c>
      <c r="L318">
        <f t="shared" si="289"/>
        <v>6043992820115670</v>
      </c>
      <c r="M318">
        <f t="shared" si="290"/>
        <v>112999.9999999998</v>
      </c>
      <c r="N318">
        <f t="shared" si="291"/>
        <v>112.9999999999998</v>
      </c>
      <c r="O318">
        <f t="shared" si="292"/>
        <v>149700.0000000002</v>
      </c>
      <c r="P318">
        <f t="shared" si="293"/>
        <v>149.70000000000022</v>
      </c>
      <c r="Q318">
        <f t="shared" si="294"/>
        <v>0.14034375000000018</v>
      </c>
      <c r="R318">
        <f t="shared" si="295"/>
        <v>2004.491</v>
      </c>
      <c r="S318">
        <f t="shared" si="296"/>
        <v>2.6632151440191052</v>
      </c>
      <c r="T318">
        <f t="shared" si="297"/>
        <v>460.48463537865575</v>
      </c>
      <c r="V318">
        <f t="shared" si="298"/>
        <v>112568506329668.94</v>
      </c>
      <c r="W318">
        <f t="shared" si="256"/>
        <v>0</v>
      </c>
      <c r="X318">
        <f t="shared" si="299"/>
        <v>5060537550066.0654</v>
      </c>
      <c r="Y318">
        <f t="shared" si="257"/>
        <v>0</v>
      </c>
      <c r="Z318">
        <f t="shared" si="258"/>
        <v>117629043879735</v>
      </c>
      <c r="AA318">
        <f t="shared" si="300"/>
        <v>2387.8022716742398</v>
      </c>
      <c r="AB318">
        <f t="shared" si="301"/>
        <v>23.878022716742404</v>
      </c>
      <c r="AC318">
        <f t="shared" si="259"/>
        <v>454.03296283613685</v>
      </c>
      <c r="AD318">
        <f t="shared" si="260"/>
        <v>99.999999999999972</v>
      </c>
      <c r="AF318" s="9">
        <f t="shared" si="315"/>
        <v>6186052472698.709</v>
      </c>
      <c r="AG318">
        <f t="shared" si="261"/>
        <v>23.877365995687402</v>
      </c>
      <c r="AH318">
        <f t="shared" si="262"/>
        <v>0</v>
      </c>
      <c r="AI318">
        <v>250</v>
      </c>
      <c r="AJ318">
        <f t="shared" si="263"/>
        <v>5.1740327120740712E-2</v>
      </c>
      <c r="AK318">
        <v>0</v>
      </c>
      <c r="AL318" s="15">
        <f t="shared" si="302"/>
        <v>0</v>
      </c>
      <c r="AM318" s="13">
        <f t="shared" si="264"/>
        <v>5062806625627.3662</v>
      </c>
      <c r="AN318" s="15">
        <f>SUM($AL$48:AL318)</f>
        <v>1123245847071.3408</v>
      </c>
      <c r="AO318" s="4">
        <f t="shared" si="303"/>
        <v>6186052472698.707</v>
      </c>
      <c r="AP318">
        <f t="shared" si="304"/>
        <v>23.88872929430708</v>
      </c>
      <c r="AQ318" s="15">
        <f t="shared" si="305"/>
        <v>23.82628208133826</v>
      </c>
      <c r="AR318">
        <f t="shared" si="265"/>
        <v>0.99738591315597092</v>
      </c>
      <c r="AT318">
        <f t="shared" si="316"/>
        <v>124713774162.73802</v>
      </c>
      <c r="AU318" s="4"/>
      <c r="AV318">
        <f t="shared" si="306"/>
        <v>4377016096225.8008</v>
      </c>
      <c r="AW318" s="5">
        <f t="shared" si="266"/>
        <v>16.894718523621641</v>
      </c>
      <c r="AX318">
        <f t="shared" si="267"/>
        <v>450780069.38818359</v>
      </c>
      <c r="AY318" s="4">
        <f t="shared" si="268"/>
        <v>1.7399530230055411E-3</v>
      </c>
      <c r="AZ318" s="4">
        <f t="shared" si="307"/>
        <v>3.7703379259374062E-6</v>
      </c>
      <c r="BA318" s="5">
        <v>0</v>
      </c>
      <c r="BB318" s="4">
        <f t="shared" si="308"/>
        <v>0</v>
      </c>
      <c r="BC318" s="4">
        <f t="shared" si="269"/>
        <v>450780069.38818359</v>
      </c>
      <c r="BD318" s="4">
        <f t="shared" si="270"/>
        <v>2452023.8761324175</v>
      </c>
      <c r="BE318" s="4">
        <f t="shared" si="271"/>
        <v>2452023.8761324175</v>
      </c>
      <c r="BF318" s="4">
        <f t="shared" si="272"/>
        <v>0</v>
      </c>
      <c r="BG318" s="4">
        <f>SUM($BB$48:BB318)</f>
        <v>12884463590.918751</v>
      </c>
      <c r="BH318" s="14">
        <f>SUM($BC$48:BC318)</f>
        <v>4364131632634.8818</v>
      </c>
      <c r="BI318" s="4">
        <f t="shared" si="273"/>
        <v>4377016096225.8008</v>
      </c>
      <c r="BJ318" s="4">
        <f t="shared" si="274"/>
        <v>23808834291.915802</v>
      </c>
      <c r="BK318" s="4">
        <f t="shared" si="275"/>
        <v>70085202.300471887</v>
      </c>
      <c r="BL318" s="4">
        <f t="shared" si="276"/>
        <v>23738749089.615326</v>
      </c>
      <c r="BM318" s="27">
        <f t="shared" si="309"/>
        <v>20.592048420142518</v>
      </c>
      <c r="BN318">
        <f t="shared" si="310"/>
        <v>0.27330514044132032</v>
      </c>
      <c r="BO318">
        <f t="shared" si="277"/>
        <v>1.3272362946368245E-2</v>
      </c>
      <c r="BQ318" s="5">
        <f t="shared" si="278"/>
        <v>-52.583402350485642</v>
      </c>
      <c r="BR318" s="5">
        <f t="shared" si="279"/>
        <v>-9867.62824527472</v>
      </c>
      <c r="BS318" s="5">
        <f t="shared" si="311"/>
        <v>-1834.7713820499278</v>
      </c>
      <c r="BU318" s="27">
        <f t="shared" si="280"/>
        <v>0.86199848332032492</v>
      </c>
      <c r="BV318" s="27">
        <f t="shared" si="281"/>
        <v>1.1470742246243459E-2</v>
      </c>
      <c r="BW318" s="27">
        <f t="shared" si="312"/>
        <v>0.86199848332032492</v>
      </c>
      <c r="BX318" s="27">
        <f t="shared" si="313"/>
        <v>1.147074224624346E-2</v>
      </c>
      <c r="BY318" s="27">
        <f t="shared" si="282"/>
        <v>1.3272362946368245E-2</v>
      </c>
      <c r="BZ318" s="27">
        <f t="shared" si="283"/>
        <v>0.99738591315597092</v>
      </c>
    </row>
    <row r="319" spans="6:78">
      <c r="F319">
        <f t="shared" si="314"/>
        <v>67750000</v>
      </c>
      <c r="G319">
        <f t="shared" si="284"/>
        <v>1.0000000000000002</v>
      </c>
      <c r="H319">
        <f t="shared" si="285"/>
        <v>0</v>
      </c>
      <c r="I319">
        <f t="shared" si="286"/>
        <v>4.7143143996902228E+19</v>
      </c>
      <c r="J319">
        <f t="shared" si="287"/>
        <v>2.1193285600309779E+20</v>
      </c>
      <c r="K319">
        <f t="shared" si="288"/>
        <v>2.59076E+20</v>
      </c>
      <c r="L319">
        <f t="shared" si="289"/>
        <v>6043992820115670</v>
      </c>
      <c r="M319">
        <f t="shared" si="290"/>
        <v>112999.9999999998</v>
      </c>
      <c r="N319">
        <f t="shared" si="291"/>
        <v>112.9999999999998</v>
      </c>
      <c r="O319">
        <f t="shared" si="292"/>
        <v>149700.0000000002</v>
      </c>
      <c r="P319">
        <f t="shared" si="293"/>
        <v>149.70000000000022</v>
      </c>
      <c r="Q319">
        <f t="shared" si="294"/>
        <v>0.14034375000000018</v>
      </c>
      <c r="R319">
        <f t="shared" si="295"/>
        <v>2004.491</v>
      </c>
      <c r="S319">
        <f t="shared" si="296"/>
        <v>2.6632151440191052</v>
      </c>
      <c r="T319">
        <f t="shared" si="297"/>
        <v>460.48463537865575</v>
      </c>
      <c r="V319">
        <f t="shared" si="298"/>
        <v>112568506329668.94</v>
      </c>
      <c r="W319">
        <f t="shared" si="256"/>
        <v>0</v>
      </c>
      <c r="X319">
        <f t="shared" si="299"/>
        <v>5060537550066.0654</v>
      </c>
      <c r="Y319">
        <f t="shared" si="257"/>
        <v>0</v>
      </c>
      <c r="Z319">
        <f t="shared" si="258"/>
        <v>117629043879735</v>
      </c>
      <c r="AA319">
        <f t="shared" si="300"/>
        <v>2387.8022716742398</v>
      </c>
      <c r="AB319">
        <f t="shared" si="301"/>
        <v>23.878022716742404</v>
      </c>
      <c r="AC319">
        <f t="shared" si="259"/>
        <v>454.03296283613685</v>
      </c>
      <c r="AD319">
        <f t="shared" si="260"/>
        <v>99.999999999999972</v>
      </c>
      <c r="AF319" s="9">
        <f t="shared" si="315"/>
        <v>6186052472698.709</v>
      </c>
      <c r="AG319">
        <f t="shared" si="261"/>
        <v>23.877365995687402</v>
      </c>
      <c r="AH319">
        <f t="shared" si="262"/>
        <v>0</v>
      </c>
      <c r="AI319">
        <v>251</v>
      </c>
      <c r="AJ319">
        <f t="shared" si="263"/>
        <v>5.1740327120740712E-2</v>
      </c>
      <c r="AK319">
        <v>0</v>
      </c>
      <c r="AL319" s="15">
        <f t="shared" si="302"/>
        <v>0</v>
      </c>
      <c r="AM319" s="13">
        <f t="shared" si="264"/>
        <v>5062806625627.3662</v>
      </c>
      <c r="AN319" s="15">
        <f>SUM($AL$48:AL319)</f>
        <v>1123245847071.3408</v>
      </c>
      <c r="AO319" s="4">
        <f t="shared" si="303"/>
        <v>6186052472698.707</v>
      </c>
      <c r="AP319">
        <f t="shared" si="304"/>
        <v>23.88872929430708</v>
      </c>
      <c r="AQ319" s="15">
        <f t="shared" si="305"/>
        <v>23.82628208133826</v>
      </c>
      <c r="AR319">
        <f t="shared" si="265"/>
        <v>0.99738591315597092</v>
      </c>
      <c r="AT319">
        <f t="shared" si="316"/>
        <v>122309030460.84914</v>
      </c>
      <c r="AU319" s="4"/>
      <c r="AV319">
        <f t="shared" si="306"/>
        <v>4377458184307.9565</v>
      </c>
      <c r="AW319" s="5">
        <f t="shared" si="266"/>
        <v>16.896424926693157</v>
      </c>
      <c r="AX319">
        <f t="shared" si="267"/>
        <v>442088082.15576172</v>
      </c>
      <c r="AY319" s="4">
        <f t="shared" si="268"/>
        <v>1.7064030715147746E-3</v>
      </c>
      <c r="AZ319" s="4">
        <f t="shared" si="307"/>
        <v>3.6976378858521317E-6</v>
      </c>
      <c r="BA319" s="5">
        <v>0</v>
      </c>
      <c r="BB319" s="4">
        <f t="shared" si="308"/>
        <v>0</v>
      </c>
      <c r="BC319" s="4">
        <f t="shared" si="269"/>
        <v>442088082.15576172</v>
      </c>
      <c r="BD319" s="4">
        <f t="shared" si="270"/>
        <v>2404743.7018916542</v>
      </c>
      <c r="BE319" s="4">
        <f t="shared" si="271"/>
        <v>2404743.7018916542</v>
      </c>
      <c r="BF319" s="4">
        <f t="shared" si="272"/>
        <v>0</v>
      </c>
      <c r="BG319" s="4">
        <f>SUM($BB$48:BB319)</f>
        <v>12884463590.918751</v>
      </c>
      <c r="BH319" s="14">
        <f>SUM($BC$48:BC319)</f>
        <v>4364573720717.0376</v>
      </c>
      <c r="BI319" s="4">
        <f t="shared" si="273"/>
        <v>4377458184307.9565</v>
      </c>
      <c r="BJ319" s="4">
        <f t="shared" si="274"/>
        <v>23811239035.617691</v>
      </c>
      <c r="BK319" s="4">
        <f t="shared" si="275"/>
        <v>70085202.300471887</v>
      </c>
      <c r="BL319" s="4">
        <f t="shared" si="276"/>
        <v>23741153833.317219</v>
      </c>
      <c r="BM319" s="27">
        <f t="shared" si="309"/>
        <v>20.594134401950594</v>
      </c>
      <c r="BN319">
        <f t="shared" si="310"/>
        <v>0.27330514044132032</v>
      </c>
      <c r="BO319">
        <f t="shared" si="277"/>
        <v>1.3271018587478672E-2</v>
      </c>
      <c r="BQ319" s="5">
        <f t="shared" si="278"/>
        <v>-51.57572552122236</v>
      </c>
      <c r="BR319" s="5">
        <f t="shared" si="279"/>
        <v>-9867.62824527472</v>
      </c>
      <c r="BS319" s="5">
        <f t="shared" si="311"/>
        <v>-1833.9466763187363</v>
      </c>
      <c r="BU319" s="27">
        <f t="shared" si="280"/>
        <v>0.8620858040723991</v>
      </c>
      <c r="BV319" s="27">
        <f t="shared" si="281"/>
        <v>1.1470742246243459E-2</v>
      </c>
      <c r="BW319" s="27">
        <f t="shared" si="312"/>
        <v>0.8620858040723991</v>
      </c>
      <c r="BX319" s="27">
        <f t="shared" si="313"/>
        <v>1.147074224624346E-2</v>
      </c>
      <c r="BY319" s="27">
        <f t="shared" si="282"/>
        <v>1.3271018587478672E-2</v>
      </c>
      <c r="BZ319" s="27">
        <f t="shared" si="283"/>
        <v>0.99738591315597092</v>
      </c>
    </row>
    <row r="320" spans="6:78">
      <c r="F320">
        <f t="shared" si="314"/>
        <v>68000000</v>
      </c>
      <c r="G320">
        <f t="shared" si="284"/>
        <v>1.0000000000000002</v>
      </c>
      <c r="H320">
        <f t="shared" si="285"/>
        <v>0</v>
      </c>
      <c r="I320">
        <f t="shared" si="286"/>
        <v>4.7143143996902228E+19</v>
      </c>
      <c r="J320">
        <f t="shared" si="287"/>
        <v>2.1193285600309779E+20</v>
      </c>
      <c r="K320">
        <f t="shared" si="288"/>
        <v>2.59076E+20</v>
      </c>
      <c r="L320">
        <f t="shared" si="289"/>
        <v>6043992820115670</v>
      </c>
      <c r="M320">
        <f t="shared" si="290"/>
        <v>112999.9999999998</v>
      </c>
      <c r="N320">
        <f t="shared" si="291"/>
        <v>112.9999999999998</v>
      </c>
      <c r="O320">
        <f t="shared" si="292"/>
        <v>149700.0000000002</v>
      </c>
      <c r="P320">
        <f t="shared" si="293"/>
        <v>149.70000000000022</v>
      </c>
      <c r="Q320">
        <f t="shared" si="294"/>
        <v>0.14034375000000018</v>
      </c>
      <c r="R320">
        <f t="shared" si="295"/>
        <v>2004.491</v>
      </c>
      <c r="S320">
        <f t="shared" si="296"/>
        <v>2.6632151440191052</v>
      </c>
      <c r="T320">
        <f t="shared" si="297"/>
        <v>460.48463537865575</v>
      </c>
      <c r="V320">
        <f t="shared" si="298"/>
        <v>112568506329668.94</v>
      </c>
      <c r="W320">
        <f t="shared" si="256"/>
        <v>0</v>
      </c>
      <c r="X320">
        <f t="shared" si="299"/>
        <v>5060537550066.0654</v>
      </c>
      <c r="Y320">
        <f t="shared" si="257"/>
        <v>0</v>
      </c>
      <c r="Z320">
        <f t="shared" si="258"/>
        <v>117629043879735</v>
      </c>
      <c r="AA320">
        <f t="shared" si="300"/>
        <v>2387.8022716742398</v>
      </c>
      <c r="AB320">
        <f t="shared" si="301"/>
        <v>23.878022716742404</v>
      </c>
      <c r="AC320">
        <f t="shared" si="259"/>
        <v>454.03296283613685</v>
      </c>
      <c r="AD320">
        <f t="shared" si="260"/>
        <v>99.999999999999972</v>
      </c>
      <c r="AF320" s="9">
        <f t="shared" si="315"/>
        <v>6186052472698.709</v>
      </c>
      <c r="AG320">
        <f t="shared" si="261"/>
        <v>23.877365995687402</v>
      </c>
      <c r="AH320">
        <f t="shared" si="262"/>
        <v>0</v>
      </c>
      <c r="AI320">
        <v>252</v>
      </c>
      <c r="AJ320">
        <f t="shared" si="263"/>
        <v>5.1740327120740712E-2</v>
      </c>
      <c r="AK320">
        <v>0</v>
      </c>
      <c r="AL320" s="15">
        <f t="shared" si="302"/>
        <v>0</v>
      </c>
      <c r="AM320" s="13">
        <f t="shared" si="264"/>
        <v>5062806625627.3662</v>
      </c>
      <c r="AN320" s="15">
        <f>SUM($AL$48:AL320)</f>
        <v>1123245847071.3408</v>
      </c>
      <c r="AO320" s="4">
        <f t="shared" si="303"/>
        <v>6186052472698.707</v>
      </c>
      <c r="AP320">
        <f t="shared" si="304"/>
        <v>23.88872929430708</v>
      </c>
      <c r="AQ320" s="15">
        <f t="shared" si="305"/>
        <v>23.82628208133826</v>
      </c>
      <c r="AR320">
        <f t="shared" si="265"/>
        <v>0.99738591315597092</v>
      </c>
      <c r="AT320">
        <f t="shared" si="316"/>
        <v>119950655272.06633</v>
      </c>
      <c r="AU320" s="4"/>
      <c r="AV320">
        <f t="shared" si="306"/>
        <v>4377891748002.6621</v>
      </c>
      <c r="AW320" s="5">
        <f t="shared" si="266"/>
        <v>16.898098426726762</v>
      </c>
      <c r="AX320">
        <f t="shared" si="267"/>
        <v>433563694.70556641</v>
      </c>
      <c r="AY320" s="4">
        <f t="shared" si="268"/>
        <v>1.6735000336023655E-3</v>
      </c>
      <c r="AZ320" s="4">
        <f t="shared" si="307"/>
        <v>3.6263396553370216E-6</v>
      </c>
      <c r="BA320" s="5">
        <v>0</v>
      </c>
      <c r="BB320" s="4">
        <f t="shared" si="308"/>
        <v>0</v>
      </c>
      <c r="BC320" s="4">
        <f t="shared" si="269"/>
        <v>433563694.70556641</v>
      </c>
      <c r="BD320" s="4">
        <f t="shared" si="270"/>
        <v>2358375.1887813662</v>
      </c>
      <c r="BE320" s="4">
        <f t="shared" si="271"/>
        <v>2358375.1887813662</v>
      </c>
      <c r="BF320" s="4">
        <f t="shared" si="272"/>
        <v>0</v>
      </c>
      <c r="BG320" s="4">
        <f>SUM($BB$48:BB320)</f>
        <v>12884463590.918751</v>
      </c>
      <c r="BH320" s="14">
        <f>SUM($BC$48:BC320)</f>
        <v>4365007284411.7432</v>
      </c>
      <c r="BI320" s="4">
        <f t="shared" si="273"/>
        <v>4377891748002.6621</v>
      </c>
      <c r="BJ320" s="4">
        <f t="shared" si="274"/>
        <v>23813597410.806473</v>
      </c>
      <c r="BK320" s="4">
        <f t="shared" si="275"/>
        <v>70085202.300471887</v>
      </c>
      <c r="BL320" s="4">
        <f t="shared" si="276"/>
        <v>23743512208.506001</v>
      </c>
      <c r="BM320" s="27">
        <f t="shared" si="309"/>
        <v>20.596180161644877</v>
      </c>
      <c r="BN320">
        <f t="shared" si="310"/>
        <v>0.27330514044132032</v>
      </c>
      <c r="BO320">
        <f t="shared" si="277"/>
        <v>1.326970041514209E-2</v>
      </c>
      <c r="BQ320" s="5">
        <f t="shared" si="278"/>
        <v>-50.587478819267282</v>
      </c>
      <c r="BR320" s="5">
        <f t="shared" si="279"/>
        <v>-9867.62824527472</v>
      </c>
      <c r="BS320" s="5">
        <f t="shared" si="311"/>
        <v>-1833.1378726474934</v>
      </c>
      <c r="BU320" s="27">
        <f t="shared" si="280"/>
        <v>0.86217144109683352</v>
      </c>
      <c r="BV320" s="27">
        <f t="shared" si="281"/>
        <v>1.1470742246243459E-2</v>
      </c>
      <c r="BW320" s="27">
        <f t="shared" si="312"/>
        <v>0.86217144109683352</v>
      </c>
      <c r="BX320" s="27">
        <f t="shared" si="313"/>
        <v>1.147074224624346E-2</v>
      </c>
      <c r="BY320" s="27">
        <f t="shared" si="282"/>
        <v>1.326970041514209E-2</v>
      </c>
      <c r="BZ320" s="27">
        <f t="shared" si="283"/>
        <v>0.99738591315597092</v>
      </c>
    </row>
    <row r="321" spans="6:78">
      <c r="F321">
        <f t="shared" si="314"/>
        <v>68250000</v>
      </c>
      <c r="G321">
        <f t="shared" si="284"/>
        <v>1.0000000000000002</v>
      </c>
      <c r="H321">
        <f t="shared" si="285"/>
        <v>0</v>
      </c>
      <c r="I321">
        <f t="shared" si="286"/>
        <v>4.7143143996902228E+19</v>
      </c>
      <c r="J321">
        <f t="shared" si="287"/>
        <v>2.1193285600309779E+20</v>
      </c>
      <c r="K321">
        <f t="shared" si="288"/>
        <v>2.59076E+20</v>
      </c>
      <c r="L321">
        <f t="shared" si="289"/>
        <v>6043992820115670</v>
      </c>
      <c r="M321">
        <f t="shared" si="290"/>
        <v>112999.9999999998</v>
      </c>
      <c r="N321">
        <f t="shared" si="291"/>
        <v>112.9999999999998</v>
      </c>
      <c r="O321">
        <f t="shared" si="292"/>
        <v>149700.0000000002</v>
      </c>
      <c r="P321">
        <f t="shared" si="293"/>
        <v>149.70000000000022</v>
      </c>
      <c r="Q321">
        <f t="shared" si="294"/>
        <v>0.14034375000000018</v>
      </c>
      <c r="R321">
        <f t="shared" si="295"/>
        <v>2004.491</v>
      </c>
      <c r="S321">
        <f t="shared" si="296"/>
        <v>2.6632151440191052</v>
      </c>
      <c r="T321">
        <f t="shared" si="297"/>
        <v>460.48463537865575</v>
      </c>
      <c r="V321">
        <f t="shared" si="298"/>
        <v>112568506329668.94</v>
      </c>
      <c r="W321">
        <f t="shared" si="256"/>
        <v>0</v>
      </c>
      <c r="X321">
        <f t="shared" si="299"/>
        <v>5060537550066.0654</v>
      </c>
      <c r="Y321">
        <f t="shared" si="257"/>
        <v>0</v>
      </c>
      <c r="Z321">
        <f t="shared" si="258"/>
        <v>117629043879735</v>
      </c>
      <c r="AA321">
        <f t="shared" si="300"/>
        <v>2387.8022716742398</v>
      </c>
      <c r="AB321">
        <f t="shared" si="301"/>
        <v>23.878022716742404</v>
      </c>
      <c r="AC321">
        <f t="shared" si="259"/>
        <v>454.03296283613685</v>
      </c>
      <c r="AD321">
        <f t="shared" si="260"/>
        <v>99.999999999999972</v>
      </c>
      <c r="AF321" s="9">
        <f t="shared" si="315"/>
        <v>6186052472698.709</v>
      </c>
      <c r="AG321">
        <f t="shared" si="261"/>
        <v>23.877365995687402</v>
      </c>
      <c r="AH321">
        <f t="shared" si="262"/>
        <v>0</v>
      </c>
      <c r="AI321">
        <v>253</v>
      </c>
      <c r="AJ321">
        <f t="shared" si="263"/>
        <v>5.1740327120740712E-2</v>
      </c>
      <c r="AK321">
        <v>0</v>
      </c>
      <c r="AL321" s="15">
        <f t="shared" si="302"/>
        <v>0</v>
      </c>
      <c r="AM321" s="13">
        <f t="shared" si="264"/>
        <v>5062806625627.3662</v>
      </c>
      <c r="AN321" s="15">
        <f>SUM($AL$48:AL321)</f>
        <v>1123245847071.3408</v>
      </c>
      <c r="AO321" s="4">
        <f t="shared" si="303"/>
        <v>6186052472698.707</v>
      </c>
      <c r="AP321">
        <f t="shared" si="304"/>
        <v>23.88872929430708</v>
      </c>
      <c r="AQ321" s="15">
        <f t="shared" si="305"/>
        <v>23.82628208133826</v>
      </c>
      <c r="AR321">
        <f t="shared" si="265"/>
        <v>0.99738591315597092</v>
      </c>
      <c r="AT321">
        <f t="shared" si="316"/>
        <v>117637754513.99489</v>
      </c>
      <c r="AU321" s="4"/>
      <c r="AV321">
        <f t="shared" si="306"/>
        <v>4378316951678.0259</v>
      </c>
      <c r="AW321" s="5">
        <f t="shared" si="266"/>
        <v>16.899739658162183</v>
      </c>
      <c r="AX321">
        <f t="shared" si="267"/>
        <v>425203675.36376953</v>
      </c>
      <c r="AY321" s="4">
        <f t="shared" si="268"/>
        <v>1.6412314354234648E-3</v>
      </c>
      <c r="AZ321" s="4">
        <f t="shared" si="307"/>
        <v>3.5564162045759276E-6</v>
      </c>
      <c r="BA321" s="5">
        <v>0</v>
      </c>
      <c r="BB321" s="4">
        <f t="shared" si="308"/>
        <v>0</v>
      </c>
      <c r="BC321" s="4">
        <f t="shared" si="269"/>
        <v>425203675.36376953</v>
      </c>
      <c r="BD321" s="4">
        <f t="shared" si="270"/>
        <v>2312900.758070983</v>
      </c>
      <c r="BE321" s="4">
        <f t="shared" si="271"/>
        <v>2312900.758070983</v>
      </c>
      <c r="BF321" s="4">
        <f t="shared" si="272"/>
        <v>0</v>
      </c>
      <c r="BG321" s="4">
        <f>SUM($BB$48:BB321)</f>
        <v>12884463590.918751</v>
      </c>
      <c r="BH321" s="14">
        <f>SUM($BC$48:BC321)</f>
        <v>4365432488087.1069</v>
      </c>
      <c r="BI321" s="4">
        <f t="shared" si="273"/>
        <v>4378316951678.0259</v>
      </c>
      <c r="BJ321" s="4">
        <f t="shared" si="274"/>
        <v>23815910311.564545</v>
      </c>
      <c r="BK321" s="4">
        <f t="shared" si="275"/>
        <v>70085202.300471887</v>
      </c>
      <c r="BL321" s="4">
        <f t="shared" si="276"/>
        <v>23745825109.264072</v>
      </c>
      <c r="BM321" s="27">
        <f t="shared" si="309"/>
        <v>20.598186474792271</v>
      </c>
      <c r="BN321">
        <f t="shared" si="310"/>
        <v>0.27330514044132032</v>
      </c>
      <c r="BO321">
        <f t="shared" si="277"/>
        <v>1.3268407914249478E-2</v>
      </c>
      <c r="BQ321" s="5">
        <f t="shared" si="278"/>
        <v>-49.618287590921241</v>
      </c>
      <c r="BR321" s="5">
        <f t="shared" si="279"/>
        <v>-9867.62824527472</v>
      </c>
      <c r="BS321" s="5">
        <f t="shared" si="311"/>
        <v>-1832.3446644110586</v>
      </c>
      <c r="BU321" s="27">
        <f t="shared" si="280"/>
        <v>0.86225542685943635</v>
      </c>
      <c r="BV321" s="27">
        <f t="shared" si="281"/>
        <v>1.1470742246243459E-2</v>
      </c>
      <c r="BW321" s="27">
        <f t="shared" si="312"/>
        <v>0.86225542685943635</v>
      </c>
      <c r="BX321" s="27">
        <f t="shared" si="313"/>
        <v>1.147074224624346E-2</v>
      </c>
      <c r="BY321" s="27">
        <f t="shared" si="282"/>
        <v>1.3268407914249478E-2</v>
      </c>
      <c r="BZ321" s="27">
        <f t="shared" si="283"/>
        <v>0.99738591315597092</v>
      </c>
    </row>
    <row r="322" spans="6:78">
      <c r="F322">
        <f t="shared" si="314"/>
        <v>68500000</v>
      </c>
      <c r="G322">
        <f t="shared" si="284"/>
        <v>1.0000000000000002</v>
      </c>
      <c r="H322">
        <f t="shared" si="285"/>
        <v>0</v>
      </c>
      <c r="I322">
        <f t="shared" si="286"/>
        <v>4.7143143996902228E+19</v>
      </c>
      <c r="J322">
        <f t="shared" si="287"/>
        <v>2.1193285600309779E+20</v>
      </c>
      <c r="K322">
        <f t="shared" si="288"/>
        <v>2.59076E+20</v>
      </c>
      <c r="L322">
        <f t="shared" si="289"/>
        <v>6043992820115670</v>
      </c>
      <c r="M322">
        <f t="shared" si="290"/>
        <v>112999.9999999998</v>
      </c>
      <c r="N322">
        <f t="shared" si="291"/>
        <v>112.9999999999998</v>
      </c>
      <c r="O322">
        <f t="shared" si="292"/>
        <v>149700.0000000002</v>
      </c>
      <c r="P322">
        <f t="shared" si="293"/>
        <v>149.70000000000022</v>
      </c>
      <c r="Q322">
        <f t="shared" si="294"/>
        <v>0.14034375000000018</v>
      </c>
      <c r="R322">
        <f t="shared" si="295"/>
        <v>2004.491</v>
      </c>
      <c r="S322">
        <f t="shared" si="296"/>
        <v>2.6632151440191052</v>
      </c>
      <c r="T322">
        <f t="shared" si="297"/>
        <v>460.48463537865575</v>
      </c>
      <c r="V322">
        <f t="shared" si="298"/>
        <v>112568506329668.94</v>
      </c>
      <c r="W322">
        <f t="shared" si="256"/>
        <v>0</v>
      </c>
      <c r="X322">
        <f t="shared" si="299"/>
        <v>5060537550066.0654</v>
      </c>
      <c r="Y322">
        <f t="shared" si="257"/>
        <v>0</v>
      </c>
      <c r="Z322">
        <f t="shared" si="258"/>
        <v>117629043879735</v>
      </c>
      <c r="AA322">
        <f t="shared" si="300"/>
        <v>2387.8022716742398</v>
      </c>
      <c r="AB322">
        <f t="shared" si="301"/>
        <v>23.878022716742404</v>
      </c>
      <c r="AC322">
        <f t="shared" si="259"/>
        <v>454.03296283613685</v>
      </c>
      <c r="AD322">
        <f t="shared" si="260"/>
        <v>99.999999999999972</v>
      </c>
      <c r="AF322" s="9">
        <f t="shared" si="315"/>
        <v>6186052472698.709</v>
      </c>
      <c r="AG322">
        <f t="shared" si="261"/>
        <v>23.877365995687402</v>
      </c>
      <c r="AH322">
        <f t="shared" si="262"/>
        <v>0</v>
      </c>
      <c r="AI322">
        <v>254</v>
      </c>
      <c r="AJ322">
        <f t="shared" si="263"/>
        <v>5.1740327120740712E-2</v>
      </c>
      <c r="AK322">
        <v>0</v>
      </c>
      <c r="AL322" s="15">
        <f t="shared" si="302"/>
        <v>0</v>
      </c>
      <c r="AM322" s="13">
        <f t="shared" si="264"/>
        <v>5062806625627.3662</v>
      </c>
      <c r="AN322" s="15">
        <f>SUM($AL$48:AL322)</f>
        <v>1123245847071.3408</v>
      </c>
      <c r="AO322" s="4">
        <f t="shared" si="303"/>
        <v>6186052472698.707</v>
      </c>
      <c r="AP322">
        <f t="shared" si="304"/>
        <v>23.88872929430708</v>
      </c>
      <c r="AQ322" s="15">
        <f t="shared" si="305"/>
        <v>23.82628208133826</v>
      </c>
      <c r="AR322">
        <f t="shared" si="265"/>
        <v>0.99738591315597092</v>
      </c>
      <c r="AT322">
        <f t="shared" si="316"/>
        <v>115369451344.02794</v>
      </c>
      <c r="AU322" s="4"/>
      <c r="AV322">
        <f t="shared" si="306"/>
        <v>4378733956532.7925</v>
      </c>
      <c r="AW322" s="5">
        <f t="shared" si="266"/>
        <v>16.901349243205825</v>
      </c>
      <c r="AX322">
        <f t="shared" si="267"/>
        <v>417004854.76660156</v>
      </c>
      <c r="AY322" s="4">
        <f t="shared" si="268"/>
        <v>1.6095850436420262E-3</v>
      </c>
      <c r="AZ322" s="4">
        <f t="shared" si="307"/>
        <v>3.4878410249158891E-6</v>
      </c>
      <c r="BA322" s="5">
        <v>0</v>
      </c>
      <c r="BB322" s="4">
        <f t="shared" si="308"/>
        <v>0</v>
      </c>
      <c r="BC322" s="4">
        <f t="shared" si="269"/>
        <v>417004854.76660156</v>
      </c>
      <c r="BD322" s="4">
        <f t="shared" si="270"/>
        <v>2268303.1699662833</v>
      </c>
      <c r="BE322" s="4">
        <f t="shared" si="271"/>
        <v>2268303.1699662833</v>
      </c>
      <c r="BF322" s="4">
        <f t="shared" si="272"/>
        <v>0</v>
      </c>
      <c r="BG322" s="4">
        <f>SUM($BB$48:BB322)</f>
        <v>12884463590.918751</v>
      </c>
      <c r="BH322" s="14">
        <f>SUM($BC$48:BC322)</f>
        <v>4365849492941.8735</v>
      </c>
      <c r="BI322" s="4">
        <f t="shared" si="273"/>
        <v>4378733956532.7925</v>
      </c>
      <c r="BJ322" s="4">
        <f t="shared" si="274"/>
        <v>23818178614.734512</v>
      </c>
      <c r="BK322" s="4">
        <f t="shared" si="275"/>
        <v>70085202.300471887</v>
      </c>
      <c r="BL322" s="4">
        <f t="shared" si="276"/>
        <v>23748093412.434036</v>
      </c>
      <c r="BM322" s="27">
        <f t="shared" si="309"/>
        <v>20.600154102005114</v>
      </c>
      <c r="BN322">
        <f t="shared" si="310"/>
        <v>0.27330514044132032</v>
      </c>
      <c r="BO322">
        <f t="shared" si="277"/>
        <v>1.3267140580017224E-2</v>
      </c>
      <c r="BQ322" s="5">
        <f t="shared" si="278"/>
        <v>-48.667784406601911</v>
      </c>
      <c r="BR322" s="5">
        <f t="shared" si="279"/>
        <v>-9867.62824527472</v>
      </c>
      <c r="BS322" s="5">
        <f t="shared" si="311"/>
        <v>-1831.5667508966671</v>
      </c>
      <c r="BU322" s="27">
        <f t="shared" si="280"/>
        <v>0.86233779320000636</v>
      </c>
      <c r="BV322" s="27">
        <f t="shared" si="281"/>
        <v>1.1470742246243459E-2</v>
      </c>
      <c r="BW322" s="27">
        <f t="shared" si="312"/>
        <v>0.86233779320000636</v>
      </c>
      <c r="BX322" s="27">
        <f t="shared" si="313"/>
        <v>1.147074224624346E-2</v>
      </c>
      <c r="BY322" s="27">
        <f t="shared" si="282"/>
        <v>1.3267140580017224E-2</v>
      </c>
      <c r="BZ322" s="27">
        <f t="shared" si="283"/>
        <v>0.99738591315597092</v>
      </c>
    </row>
    <row r="323" spans="6:78">
      <c r="F323">
        <f t="shared" si="314"/>
        <v>68750000</v>
      </c>
      <c r="G323">
        <f t="shared" si="284"/>
        <v>1.0000000000000002</v>
      </c>
      <c r="H323">
        <f t="shared" si="285"/>
        <v>0</v>
      </c>
      <c r="I323">
        <f t="shared" si="286"/>
        <v>4.7143143996902228E+19</v>
      </c>
      <c r="J323">
        <f t="shared" si="287"/>
        <v>2.1193285600309779E+20</v>
      </c>
      <c r="K323">
        <f t="shared" si="288"/>
        <v>2.59076E+20</v>
      </c>
      <c r="L323">
        <f t="shared" si="289"/>
        <v>6043992820115670</v>
      </c>
      <c r="M323">
        <f t="shared" si="290"/>
        <v>112999.9999999998</v>
      </c>
      <c r="N323">
        <f t="shared" si="291"/>
        <v>112.9999999999998</v>
      </c>
      <c r="O323">
        <f t="shared" si="292"/>
        <v>149700.0000000002</v>
      </c>
      <c r="P323">
        <f t="shared" si="293"/>
        <v>149.70000000000022</v>
      </c>
      <c r="Q323">
        <f t="shared" si="294"/>
        <v>0.14034375000000018</v>
      </c>
      <c r="R323">
        <f t="shared" si="295"/>
        <v>2004.491</v>
      </c>
      <c r="S323">
        <f t="shared" si="296"/>
        <v>2.6632151440191052</v>
      </c>
      <c r="T323">
        <f t="shared" si="297"/>
        <v>460.48463537865575</v>
      </c>
      <c r="V323">
        <f t="shared" si="298"/>
        <v>112568506329668.94</v>
      </c>
      <c r="W323">
        <f t="shared" si="256"/>
        <v>0</v>
      </c>
      <c r="X323">
        <f t="shared" si="299"/>
        <v>5060537550066.0654</v>
      </c>
      <c r="Y323">
        <f t="shared" si="257"/>
        <v>0</v>
      </c>
      <c r="Z323">
        <f t="shared" si="258"/>
        <v>117629043879735</v>
      </c>
      <c r="AA323">
        <f t="shared" si="300"/>
        <v>2387.8022716742398</v>
      </c>
      <c r="AB323">
        <f t="shared" si="301"/>
        <v>23.878022716742404</v>
      </c>
      <c r="AC323">
        <f t="shared" si="259"/>
        <v>454.03296283613685</v>
      </c>
      <c r="AD323">
        <f t="shared" si="260"/>
        <v>99.999999999999972</v>
      </c>
      <c r="AF323" s="9">
        <f t="shared" si="315"/>
        <v>6186052472698.709</v>
      </c>
      <c r="AG323">
        <f t="shared" si="261"/>
        <v>23.877365995687402</v>
      </c>
      <c r="AH323">
        <f t="shared" si="262"/>
        <v>0</v>
      </c>
      <c r="AI323">
        <v>255</v>
      </c>
      <c r="AJ323">
        <f t="shared" si="263"/>
        <v>5.1740327120740712E-2</v>
      </c>
      <c r="AK323">
        <v>0</v>
      </c>
      <c r="AL323" s="15">
        <f t="shared" si="302"/>
        <v>0</v>
      </c>
      <c r="AM323" s="13">
        <f t="shared" si="264"/>
        <v>5062806625627.3662</v>
      </c>
      <c r="AN323" s="15">
        <f>SUM($AL$48:AL323)</f>
        <v>1123245847071.3408</v>
      </c>
      <c r="AO323" s="4">
        <f t="shared" si="303"/>
        <v>6186052472698.707</v>
      </c>
      <c r="AP323">
        <f t="shared" si="304"/>
        <v>23.88872929430708</v>
      </c>
      <c r="AQ323" s="15">
        <f t="shared" si="305"/>
        <v>23.82628208133826</v>
      </c>
      <c r="AR323">
        <f t="shared" si="265"/>
        <v>0.99738591315597092</v>
      </c>
      <c r="AT323">
        <f t="shared" si="316"/>
        <v>113144885826.92711</v>
      </c>
      <c r="AU323" s="4"/>
      <c r="AV323">
        <f t="shared" si="306"/>
        <v>4379142920657.4565</v>
      </c>
      <c r="AW323" s="5">
        <f t="shared" si="266"/>
        <v>16.902927792066638</v>
      </c>
      <c r="AX323">
        <f t="shared" si="267"/>
        <v>408964124.6640625</v>
      </c>
      <c r="AY323" s="4">
        <f t="shared" si="268"/>
        <v>1.5785488608132845E-3</v>
      </c>
      <c r="AZ323" s="4">
        <f t="shared" si="307"/>
        <v>3.4205881188613336E-6</v>
      </c>
      <c r="BA323" s="5">
        <v>0</v>
      </c>
      <c r="BB323" s="4">
        <f t="shared" si="308"/>
        <v>0</v>
      </c>
      <c r="BC323" s="4">
        <f t="shared" si="269"/>
        <v>408964124.6640625</v>
      </c>
      <c r="BD323" s="4">
        <f t="shared" si="270"/>
        <v>2224565.5171021675</v>
      </c>
      <c r="BE323" s="4">
        <f t="shared" si="271"/>
        <v>2224565.5171021675</v>
      </c>
      <c r="BF323" s="4">
        <f t="shared" si="272"/>
        <v>0</v>
      </c>
      <c r="BG323" s="4">
        <f>SUM($BB$48:BB323)</f>
        <v>12884463590.918751</v>
      </c>
      <c r="BH323" s="14">
        <f>SUM($BC$48:BC323)</f>
        <v>4366258457066.5376</v>
      </c>
      <c r="BI323" s="4">
        <f t="shared" si="273"/>
        <v>4379142920657.4565</v>
      </c>
      <c r="BJ323" s="4">
        <f t="shared" si="274"/>
        <v>23820403180.251614</v>
      </c>
      <c r="BK323" s="4">
        <f t="shared" si="275"/>
        <v>70085202.300471887</v>
      </c>
      <c r="BL323" s="4">
        <f t="shared" si="276"/>
        <v>23750317977.951141</v>
      </c>
      <c r="BM323" s="27">
        <f t="shared" si="309"/>
        <v>20.602083789229532</v>
      </c>
      <c r="BN323">
        <f t="shared" si="310"/>
        <v>0.27330514044132032</v>
      </c>
      <c r="BO323">
        <f t="shared" si="277"/>
        <v>1.3265897917772777E-2</v>
      </c>
      <c r="BQ323" s="5">
        <f t="shared" si="278"/>
        <v>-47.735608921539722</v>
      </c>
      <c r="BR323" s="5">
        <f t="shared" si="279"/>
        <v>-9867.62824527472</v>
      </c>
      <c r="BS323" s="5">
        <f t="shared" si="311"/>
        <v>-1830.8038371899281</v>
      </c>
      <c r="BU323" s="27">
        <f t="shared" si="280"/>
        <v>0.86241857134440436</v>
      </c>
      <c r="BV323" s="27">
        <f t="shared" si="281"/>
        <v>1.1470742246243459E-2</v>
      </c>
      <c r="BW323" s="27">
        <f t="shared" si="312"/>
        <v>0.86241857134440436</v>
      </c>
      <c r="BX323" s="27">
        <f t="shared" si="313"/>
        <v>1.147074224624346E-2</v>
      </c>
      <c r="BY323" s="27">
        <f t="shared" si="282"/>
        <v>1.3265897917772777E-2</v>
      </c>
      <c r="BZ323" s="27">
        <f t="shared" si="283"/>
        <v>0.99738591315597092</v>
      </c>
    </row>
    <row r="324" spans="6:78">
      <c r="F324">
        <f t="shared" si="314"/>
        <v>69000000</v>
      </c>
      <c r="G324">
        <f t="shared" si="284"/>
        <v>1.0000000000000002</v>
      </c>
      <c r="H324">
        <f t="shared" si="285"/>
        <v>0</v>
      </c>
      <c r="I324">
        <f t="shared" si="286"/>
        <v>4.7143143996902228E+19</v>
      </c>
      <c r="J324">
        <f t="shared" si="287"/>
        <v>2.1193285600309779E+20</v>
      </c>
      <c r="K324">
        <f t="shared" si="288"/>
        <v>2.59076E+20</v>
      </c>
      <c r="L324">
        <f t="shared" si="289"/>
        <v>6043992820115670</v>
      </c>
      <c r="M324">
        <f t="shared" si="290"/>
        <v>112999.9999999998</v>
      </c>
      <c r="N324">
        <f t="shared" si="291"/>
        <v>112.9999999999998</v>
      </c>
      <c r="O324">
        <f t="shared" si="292"/>
        <v>149700.0000000002</v>
      </c>
      <c r="P324">
        <f t="shared" si="293"/>
        <v>149.70000000000022</v>
      </c>
      <c r="Q324">
        <f t="shared" si="294"/>
        <v>0.14034375000000018</v>
      </c>
      <c r="R324">
        <f t="shared" si="295"/>
        <v>2004.491</v>
      </c>
      <c r="S324">
        <f t="shared" si="296"/>
        <v>2.6632151440191052</v>
      </c>
      <c r="T324">
        <f t="shared" si="297"/>
        <v>460.48463537865575</v>
      </c>
      <c r="V324">
        <f t="shared" si="298"/>
        <v>112568506329668.94</v>
      </c>
      <c r="W324">
        <f t="shared" si="256"/>
        <v>0</v>
      </c>
      <c r="X324">
        <f t="shared" si="299"/>
        <v>5060537550066.0654</v>
      </c>
      <c r="Y324">
        <f t="shared" si="257"/>
        <v>0</v>
      </c>
      <c r="Z324">
        <f t="shared" si="258"/>
        <v>117629043879735</v>
      </c>
      <c r="AA324">
        <f t="shared" si="300"/>
        <v>2387.8022716742398</v>
      </c>
      <c r="AB324">
        <f t="shared" si="301"/>
        <v>23.878022716742404</v>
      </c>
      <c r="AC324">
        <f t="shared" si="259"/>
        <v>454.03296283613685</v>
      </c>
      <c r="AD324">
        <f t="shared" si="260"/>
        <v>99.999999999999972</v>
      </c>
      <c r="AF324" s="9">
        <f t="shared" si="315"/>
        <v>6186052472698.709</v>
      </c>
      <c r="AG324">
        <f t="shared" si="261"/>
        <v>23.877365995687402</v>
      </c>
      <c r="AH324">
        <f t="shared" si="262"/>
        <v>0</v>
      </c>
      <c r="AI324">
        <v>256</v>
      </c>
      <c r="AJ324">
        <f t="shared" si="263"/>
        <v>5.1740327120740712E-2</v>
      </c>
      <c r="AK324">
        <v>0</v>
      </c>
      <c r="AL324" s="15">
        <f t="shared" si="302"/>
        <v>0</v>
      </c>
      <c r="AM324" s="13">
        <f t="shared" si="264"/>
        <v>5062806625627.3662</v>
      </c>
      <c r="AN324" s="15">
        <f>SUM($AL$48:AL324)</f>
        <v>1123245847071.3408</v>
      </c>
      <c r="AO324" s="4">
        <f t="shared" si="303"/>
        <v>6186052472698.707</v>
      </c>
      <c r="AP324">
        <f t="shared" si="304"/>
        <v>23.88872929430708</v>
      </c>
      <c r="AQ324" s="15">
        <f t="shared" si="305"/>
        <v>23.82628208133826</v>
      </c>
      <c r="AR324">
        <f t="shared" si="265"/>
        <v>0.99738591315597092</v>
      </c>
      <c r="AT324">
        <f t="shared" si="316"/>
        <v>110963214608.81291</v>
      </c>
      <c r="AU324" s="4"/>
      <c r="AV324">
        <f t="shared" si="306"/>
        <v>4379543999094.1948</v>
      </c>
      <c r="AW324" s="5">
        <f t="shared" si="266"/>
        <v>16.904475903187464</v>
      </c>
      <c r="AX324">
        <f t="shared" si="267"/>
        <v>401078436.73828125</v>
      </c>
      <c r="AY324" s="4">
        <f t="shared" si="268"/>
        <v>1.548111120822775E-3</v>
      </c>
      <c r="AZ324" s="4">
        <f t="shared" si="307"/>
        <v>3.3546319901907987E-6</v>
      </c>
      <c r="BA324" s="5">
        <v>0</v>
      </c>
      <c r="BB324" s="4">
        <f t="shared" si="308"/>
        <v>0</v>
      </c>
      <c r="BC324" s="4">
        <f t="shared" si="269"/>
        <v>401078436.73828125</v>
      </c>
      <c r="BD324" s="4">
        <f t="shared" si="270"/>
        <v>2181671.2181151067</v>
      </c>
      <c r="BE324" s="4">
        <f t="shared" si="271"/>
        <v>2181671.2181151067</v>
      </c>
      <c r="BF324" s="4">
        <f t="shared" si="272"/>
        <v>0</v>
      </c>
      <c r="BG324" s="4">
        <f>SUM($BB$48:BB324)</f>
        <v>12884463590.918751</v>
      </c>
      <c r="BH324" s="14">
        <f>SUM($BC$48:BC324)</f>
        <v>4366659535503.2759</v>
      </c>
      <c r="BI324" s="4">
        <f t="shared" si="273"/>
        <v>4379543999094.1948</v>
      </c>
      <c r="BJ324" s="4">
        <f t="shared" si="274"/>
        <v>23822584851.469727</v>
      </c>
      <c r="BK324" s="4">
        <f t="shared" si="275"/>
        <v>70085202.300471887</v>
      </c>
      <c r="BL324" s="4">
        <f t="shared" si="276"/>
        <v>23752499649.169254</v>
      </c>
      <c r="BM324" s="27">
        <f t="shared" si="309"/>
        <v>20.603976268028251</v>
      </c>
      <c r="BN324">
        <f t="shared" si="310"/>
        <v>0.27330514044132032</v>
      </c>
      <c r="BO324">
        <f t="shared" si="277"/>
        <v>1.3264679442745005E-2</v>
      </c>
      <c r="BQ324" s="5">
        <f t="shared" si="278"/>
        <v>-46.821407739172649</v>
      </c>
      <c r="BR324" s="5">
        <f t="shared" si="279"/>
        <v>-9867.62824527472</v>
      </c>
      <c r="BS324" s="5">
        <f t="shared" si="311"/>
        <v>-1830.0556340630246</v>
      </c>
      <c r="BU324" s="27">
        <f t="shared" si="280"/>
        <v>0.86249779191639053</v>
      </c>
      <c r="BV324" s="27">
        <f t="shared" si="281"/>
        <v>1.1470742246243459E-2</v>
      </c>
      <c r="BW324" s="27">
        <f t="shared" si="312"/>
        <v>0.86249779191639064</v>
      </c>
      <c r="BX324" s="27">
        <f t="shared" si="313"/>
        <v>1.147074224624346E-2</v>
      </c>
      <c r="BY324" s="27">
        <f t="shared" si="282"/>
        <v>1.3264679442745005E-2</v>
      </c>
      <c r="BZ324" s="27">
        <f t="shared" si="283"/>
        <v>0.99738591315597092</v>
      </c>
    </row>
    <row r="325" spans="6:78">
      <c r="F325">
        <f t="shared" si="314"/>
        <v>69250000</v>
      </c>
      <c r="G325">
        <f t="shared" si="284"/>
        <v>1.0000000000000002</v>
      </c>
      <c r="H325">
        <f t="shared" si="285"/>
        <v>0</v>
      </c>
      <c r="I325">
        <f t="shared" si="286"/>
        <v>4.7143143996902228E+19</v>
      </c>
      <c r="J325">
        <f t="shared" si="287"/>
        <v>2.1193285600309779E+20</v>
      </c>
      <c r="K325">
        <f t="shared" si="288"/>
        <v>2.59076E+20</v>
      </c>
      <c r="L325">
        <f t="shared" si="289"/>
        <v>6043992820115670</v>
      </c>
      <c r="M325">
        <f t="shared" si="290"/>
        <v>112999.9999999998</v>
      </c>
      <c r="N325">
        <f t="shared" si="291"/>
        <v>112.9999999999998</v>
      </c>
      <c r="O325">
        <f t="shared" si="292"/>
        <v>149700.0000000002</v>
      </c>
      <c r="P325">
        <f t="shared" si="293"/>
        <v>149.70000000000022</v>
      </c>
      <c r="Q325">
        <f t="shared" si="294"/>
        <v>0.14034375000000018</v>
      </c>
      <c r="R325">
        <f t="shared" si="295"/>
        <v>2004.491</v>
      </c>
      <c r="S325">
        <f t="shared" si="296"/>
        <v>2.6632151440191052</v>
      </c>
      <c r="T325">
        <f t="shared" si="297"/>
        <v>460.48463537865575</v>
      </c>
      <c r="V325">
        <f t="shared" si="298"/>
        <v>112568506329668.94</v>
      </c>
      <c r="W325">
        <f t="shared" ref="W325:W388" si="317">V325-V324</f>
        <v>0</v>
      </c>
      <c r="X325">
        <f t="shared" si="299"/>
        <v>5060537550066.0654</v>
      </c>
      <c r="Y325">
        <f t="shared" ref="Y325:Y388" si="318">X324-X325</f>
        <v>0</v>
      </c>
      <c r="Z325">
        <f t="shared" ref="Z325:Z388" si="319">V325+X325</f>
        <v>117629043879735</v>
      </c>
      <c r="AA325">
        <f t="shared" si="300"/>
        <v>2387.8022716742398</v>
      </c>
      <c r="AB325">
        <f t="shared" si="301"/>
        <v>23.878022716742404</v>
      </c>
      <c r="AC325">
        <f t="shared" ref="AC325:AC388" si="320">((X325+V325)/$B$21)*10^9</f>
        <v>454.03296283613685</v>
      </c>
      <c r="AD325">
        <f t="shared" ref="AD325:AD388" si="321">AA325/AB325</f>
        <v>99.999999999999972</v>
      </c>
      <c r="AF325" s="9">
        <f t="shared" si="315"/>
        <v>6186052472698.709</v>
      </c>
      <c r="AG325">
        <f t="shared" ref="AG325:AG388" si="322">(AF325/$B$21)*10^9</f>
        <v>23.877365995687402</v>
      </c>
      <c r="AH325">
        <f t="shared" ref="AH325:AH388" si="323">AF325-AF324</f>
        <v>0</v>
      </c>
      <c r="AI325">
        <v>257</v>
      </c>
      <c r="AJ325">
        <f t="shared" ref="AJ325:AJ388" si="324">AG325/(T325+1)</f>
        <v>5.1740327120740712E-2</v>
      </c>
      <c r="AK325">
        <v>0</v>
      </c>
      <c r="AL325" s="15">
        <f t="shared" si="302"/>
        <v>0</v>
      </c>
      <c r="AM325" s="13">
        <f t="shared" ref="AM325:AM388" si="325">AM324-AL325</f>
        <v>5062806625627.3662</v>
      </c>
      <c r="AN325" s="15">
        <f>SUM($AL$48:AL325)</f>
        <v>1123245847071.3408</v>
      </c>
      <c r="AO325" s="4">
        <f t="shared" si="303"/>
        <v>6186052472698.707</v>
      </c>
      <c r="AP325">
        <f t="shared" si="304"/>
        <v>23.88872929430708</v>
      </c>
      <c r="AQ325" s="15">
        <f t="shared" si="305"/>
        <v>23.82628208133826</v>
      </c>
      <c r="AR325">
        <f t="shared" ref="AR325:AR388" si="326">AQ325/AP325</f>
        <v>0.99738591315597092</v>
      </c>
      <c r="AT325">
        <f t="shared" si="316"/>
        <v>108823610597.4413</v>
      </c>
      <c r="AU325" s="4"/>
      <c r="AV325">
        <f t="shared" si="306"/>
        <v>4379937343895.645</v>
      </c>
      <c r="AW325" s="5">
        <f t="shared" ref="AW325:AW388" si="327">(AV325/$B$21)*10^9</f>
        <v>16.905994163471895</v>
      </c>
      <c r="AX325">
        <f t="shared" ref="AX325:AX388" si="328">AV325-AV324</f>
        <v>393344801.45019531</v>
      </c>
      <c r="AY325" s="4">
        <f t="shared" ref="AY325:AY388" si="329">(AX325/$B$21)*10^9</f>
        <v>1.5182602844346651E-3</v>
      </c>
      <c r="AZ325" s="4">
        <f t="shared" si="307"/>
        <v>3.289947634310528E-6</v>
      </c>
      <c r="BA325" s="5">
        <v>0</v>
      </c>
      <c r="BB325" s="4">
        <f t="shared" si="308"/>
        <v>0</v>
      </c>
      <c r="BC325" s="4">
        <f t="shared" ref="BC325:BC388" si="330">AX325-BB325</f>
        <v>393344801.45019531</v>
      </c>
      <c r="BD325" s="4">
        <f t="shared" ref="BD325:BD388" si="331">AX325/$B$20</f>
        <v>2139604.0113696437</v>
      </c>
      <c r="BE325" s="4">
        <f t="shared" ref="BE325:BE388" si="332">BC325/$B$20</f>
        <v>2139604.0113696437</v>
      </c>
      <c r="BF325" s="4">
        <f t="shared" ref="BF325:BF388" si="333">BB325/$B$20</f>
        <v>0</v>
      </c>
      <c r="BG325" s="4">
        <f>SUM($BB$48:BB325)</f>
        <v>12884463590.918751</v>
      </c>
      <c r="BH325" s="14">
        <f>SUM($BC$48:BC325)</f>
        <v>4367052880304.7261</v>
      </c>
      <c r="BI325" s="4">
        <f t="shared" ref="BI325:BI388" si="334">BG325+BH325</f>
        <v>4379937343895.645</v>
      </c>
      <c r="BJ325" s="4">
        <f t="shared" ref="BJ325:BJ388" si="335">AV325/$B$20</f>
        <v>23824724455.481098</v>
      </c>
      <c r="BK325" s="4">
        <f t="shared" ref="BK325:BK388" si="336">BG325/$B$20</f>
        <v>70085202.300471887</v>
      </c>
      <c r="BL325" s="4">
        <f t="shared" ref="BL325:BL388" si="337">BH325/$B$20</f>
        <v>23754639253.180626</v>
      </c>
      <c r="BM325" s="27">
        <f t="shared" si="309"/>
        <v>20.605832255857926</v>
      </c>
      <c r="BN325">
        <f t="shared" si="310"/>
        <v>0.27330514044132032</v>
      </c>
      <c r="BO325">
        <f t="shared" ref="BO325:BO388" si="338">BN325/BM325</f>
        <v>1.3263484679859208E-2</v>
      </c>
      <c r="BQ325" s="5">
        <f t="shared" ref="BQ325:BQ388" si="339">(((BM325/AP325)/$B$28)-1)*10^4</f>
        <v>-45.924834277160102</v>
      </c>
      <c r="BR325" s="5">
        <f t="shared" ref="BR325:BR388" si="340">(((BN325/AQ325)/$B$28)-1)*10^4</f>
        <v>-9867.62824527472</v>
      </c>
      <c r="BS325" s="5">
        <f t="shared" si="311"/>
        <v>-1829.3218578650606</v>
      </c>
      <c r="BU325" s="27">
        <f t="shared" ref="BU325:BU388" si="341">BM325/AP325</f>
        <v>0.86257548494923508</v>
      </c>
      <c r="BV325" s="27">
        <f t="shared" ref="BV325:BV388" si="342">BN325/AQ325</f>
        <v>1.1470742246243459E-2</v>
      </c>
      <c r="BW325" s="27">
        <f t="shared" si="312"/>
        <v>0.86257548494923508</v>
      </c>
      <c r="BX325" s="27">
        <f t="shared" si="313"/>
        <v>1.147074224624346E-2</v>
      </c>
      <c r="BY325" s="27">
        <f t="shared" ref="BY325:BY388" si="343">BN325/BM325</f>
        <v>1.3263484679859208E-2</v>
      </c>
      <c r="BZ325" s="27">
        <f t="shared" ref="BZ325:BZ388" si="344">AQ325/AP325</f>
        <v>0.99738591315597092</v>
      </c>
    </row>
    <row r="326" spans="6:78">
      <c r="F326">
        <f t="shared" si="314"/>
        <v>69500000</v>
      </c>
      <c r="G326">
        <f t="shared" ref="G326:G389" si="345">G325</f>
        <v>1.0000000000000002</v>
      </c>
      <c r="H326">
        <f t="shared" ref="H326:H389" si="346">H325</f>
        <v>0</v>
      </c>
      <c r="I326">
        <f t="shared" ref="I326:I389" si="347">I325</f>
        <v>4.7143143996902228E+19</v>
      </c>
      <c r="J326">
        <f t="shared" ref="J326:J389" si="348">J325</f>
        <v>2.1193285600309779E+20</v>
      </c>
      <c r="K326">
        <f t="shared" ref="K326:K389" si="349">K325</f>
        <v>2.59076E+20</v>
      </c>
      <c r="L326">
        <f t="shared" ref="L326:L389" si="350">L325</f>
        <v>6043992820115670</v>
      </c>
      <c r="M326">
        <f t="shared" ref="M326:M389" si="351">M325</f>
        <v>112999.9999999998</v>
      </c>
      <c r="N326">
        <f t="shared" ref="N326:N389" si="352">N325</f>
        <v>112.9999999999998</v>
      </c>
      <c r="O326">
        <f t="shared" ref="O326:O389" si="353">O325</f>
        <v>149700.0000000002</v>
      </c>
      <c r="P326">
        <f t="shared" ref="P326:P389" si="354">P325</f>
        <v>149.70000000000022</v>
      </c>
      <c r="Q326">
        <f t="shared" ref="Q326:Q389" si="355">Q325</f>
        <v>0.14034375000000018</v>
      </c>
      <c r="R326">
        <f t="shared" ref="R326:R389" si="356">R325</f>
        <v>2004.491</v>
      </c>
      <c r="S326">
        <f t="shared" ref="S326:S389" si="357">S325</f>
        <v>2.6632151440191052</v>
      </c>
      <c r="T326">
        <f t="shared" ref="T326:T389" si="358">T325</f>
        <v>460.48463537865575</v>
      </c>
      <c r="V326">
        <f t="shared" ref="V326:V389" si="359">V325</f>
        <v>112568506329668.94</v>
      </c>
      <c r="W326">
        <f t="shared" si="317"/>
        <v>0</v>
      </c>
      <c r="X326">
        <f t="shared" ref="X326:X389" si="360">X325</f>
        <v>5060537550066.0654</v>
      </c>
      <c r="Y326">
        <f t="shared" si="318"/>
        <v>0</v>
      </c>
      <c r="Z326">
        <f t="shared" si="319"/>
        <v>117629043879735</v>
      </c>
      <c r="AA326">
        <f t="shared" si="300"/>
        <v>2387.8022716742398</v>
      </c>
      <c r="AB326">
        <f t="shared" si="301"/>
        <v>23.878022716742404</v>
      </c>
      <c r="AC326">
        <f t="shared" si="320"/>
        <v>454.03296283613685</v>
      </c>
      <c r="AD326">
        <f t="shared" si="321"/>
        <v>99.999999999999972</v>
      </c>
      <c r="AF326" s="9">
        <f t="shared" si="315"/>
        <v>6186052472698.709</v>
      </c>
      <c r="AG326">
        <f t="shared" si="322"/>
        <v>23.877365995687402</v>
      </c>
      <c r="AH326">
        <f t="shared" si="323"/>
        <v>0</v>
      </c>
      <c r="AI326">
        <v>258</v>
      </c>
      <c r="AJ326">
        <f t="shared" si="324"/>
        <v>5.1740327120740712E-2</v>
      </c>
      <c r="AK326">
        <v>0</v>
      </c>
      <c r="AL326" s="15">
        <f t="shared" si="302"/>
        <v>0</v>
      </c>
      <c r="AM326" s="13">
        <f t="shared" si="325"/>
        <v>5062806625627.3662</v>
      </c>
      <c r="AN326" s="15">
        <f>SUM($AL$48:AL326)</f>
        <v>1123245847071.3408</v>
      </c>
      <c r="AO326" s="4">
        <f t="shared" si="303"/>
        <v>6186052472698.707</v>
      </c>
      <c r="AP326">
        <f t="shared" si="304"/>
        <v>23.88872929430708</v>
      </c>
      <c r="AQ326" s="15">
        <f t="shared" si="305"/>
        <v>23.82628208133826</v>
      </c>
      <c r="AR326">
        <f t="shared" si="326"/>
        <v>0.99738591315597092</v>
      </c>
      <c r="AT326">
        <f t="shared" si="316"/>
        <v>106725262648.64516</v>
      </c>
      <c r="AU326" s="4"/>
      <c r="AV326">
        <f t="shared" si="306"/>
        <v>4380323104182.5518</v>
      </c>
      <c r="AW326" s="5">
        <f t="shared" si="327"/>
        <v>16.907483148506813</v>
      </c>
      <c r="AX326">
        <f t="shared" si="328"/>
        <v>385760286.90673828</v>
      </c>
      <c r="AY326" s="4">
        <f t="shared" si="329"/>
        <v>1.4889850349192448E-3</v>
      </c>
      <c r="AZ326" s="4">
        <f t="shared" si="307"/>
        <v>3.2265105287795943E-6</v>
      </c>
      <c r="BA326" s="5">
        <v>0</v>
      </c>
      <c r="BB326" s="4">
        <f t="shared" si="308"/>
        <v>0</v>
      </c>
      <c r="BC326" s="4">
        <f t="shared" si="330"/>
        <v>385760286.90673828</v>
      </c>
      <c r="BD326" s="4">
        <f t="shared" si="331"/>
        <v>2098347.9487964441</v>
      </c>
      <c r="BE326" s="4">
        <f t="shared" si="332"/>
        <v>2098347.9487964441</v>
      </c>
      <c r="BF326" s="4">
        <f t="shared" si="333"/>
        <v>0</v>
      </c>
      <c r="BG326" s="4">
        <f>SUM($BB$48:BB326)</f>
        <v>12884463590.918751</v>
      </c>
      <c r="BH326" s="14">
        <f>SUM($BC$48:BC326)</f>
        <v>4367438640591.6328</v>
      </c>
      <c r="BI326" s="4">
        <f t="shared" si="334"/>
        <v>4380323104182.5518</v>
      </c>
      <c r="BJ326" s="4">
        <f t="shared" si="335"/>
        <v>23826822803.429893</v>
      </c>
      <c r="BK326" s="4">
        <f t="shared" si="336"/>
        <v>70085202.300471887</v>
      </c>
      <c r="BL326" s="4">
        <f t="shared" si="337"/>
        <v>23756737601.129421</v>
      </c>
      <c r="BM326" s="27">
        <f t="shared" si="309"/>
        <v>20.607652456341146</v>
      </c>
      <c r="BN326">
        <f t="shared" si="310"/>
        <v>0.27330514044132032</v>
      </c>
      <c r="BO326">
        <f t="shared" si="338"/>
        <v>1.326231316353659E-2</v>
      </c>
      <c r="BQ326" s="5">
        <f t="shared" si="339"/>
        <v>-45.045548636004625</v>
      </c>
      <c r="BR326" s="5">
        <f t="shared" si="340"/>
        <v>-9867.62824527472</v>
      </c>
      <c r="BS326" s="5">
        <f t="shared" si="311"/>
        <v>-1828.6022304145176</v>
      </c>
      <c r="BU326" s="27">
        <f t="shared" si="341"/>
        <v>0.86265167989710334</v>
      </c>
      <c r="BV326" s="27">
        <f t="shared" si="342"/>
        <v>1.1470742246243459E-2</v>
      </c>
      <c r="BW326" s="27">
        <f t="shared" si="312"/>
        <v>0.86265167989710334</v>
      </c>
      <c r="BX326" s="27">
        <f t="shared" si="313"/>
        <v>1.147074224624346E-2</v>
      </c>
      <c r="BY326" s="27">
        <f t="shared" si="343"/>
        <v>1.326231316353659E-2</v>
      </c>
      <c r="BZ326" s="27">
        <f t="shared" si="344"/>
        <v>0.99738591315597092</v>
      </c>
    </row>
    <row r="327" spans="6:78">
      <c r="F327">
        <f t="shared" si="314"/>
        <v>69750000</v>
      </c>
      <c r="G327">
        <f t="shared" si="345"/>
        <v>1.0000000000000002</v>
      </c>
      <c r="H327">
        <f t="shared" si="346"/>
        <v>0</v>
      </c>
      <c r="I327">
        <f t="shared" si="347"/>
        <v>4.7143143996902228E+19</v>
      </c>
      <c r="J327">
        <f t="shared" si="348"/>
        <v>2.1193285600309779E+20</v>
      </c>
      <c r="K327">
        <f t="shared" si="349"/>
        <v>2.59076E+20</v>
      </c>
      <c r="L327">
        <f t="shared" si="350"/>
        <v>6043992820115670</v>
      </c>
      <c r="M327">
        <f t="shared" si="351"/>
        <v>112999.9999999998</v>
      </c>
      <c r="N327">
        <f t="shared" si="352"/>
        <v>112.9999999999998</v>
      </c>
      <c r="O327">
        <f t="shared" si="353"/>
        <v>149700.0000000002</v>
      </c>
      <c r="P327">
        <f t="shared" si="354"/>
        <v>149.70000000000022</v>
      </c>
      <c r="Q327">
        <f t="shared" si="355"/>
        <v>0.14034375000000018</v>
      </c>
      <c r="R327">
        <f t="shared" si="356"/>
        <v>2004.491</v>
      </c>
      <c r="S327">
        <f t="shared" si="357"/>
        <v>2.6632151440191052</v>
      </c>
      <c r="T327">
        <f t="shared" si="358"/>
        <v>460.48463537865575</v>
      </c>
      <c r="V327">
        <f t="shared" si="359"/>
        <v>112568506329668.94</v>
      </c>
      <c r="W327">
        <f t="shared" si="317"/>
        <v>0</v>
      </c>
      <c r="X327">
        <f t="shared" si="360"/>
        <v>5060537550066.0654</v>
      </c>
      <c r="Y327">
        <f t="shared" si="318"/>
        <v>0</v>
      </c>
      <c r="Z327">
        <f t="shared" si="319"/>
        <v>117629043879735</v>
      </c>
      <c r="AA327">
        <f t="shared" si="300"/>
        <v>2387.8022716742398</v>
      </c>
      <c r="AB327">
        <f t="shared" si="301"/>
        <v>23.878022716742404</v>
      </c>
      <c r="AC327">
        <f t="shared" si="320"/>
        <v>454.03296283613685</v>
      </c>
      <c r="AD327">
        <f t="shared" si="321"/>
        <v>99.999999999999972</v>
      </c>
      <c r="AF327" s="9">
        <f t="shared" si="315"/>
        <v>6186052472698.709</v>
      </c>
      <c r="AG327">
        <f t="shared" si="322"/>
        <v>23.877365995687402</v>
      </c>
      <c r="AH327">
        <f t="shared" si="323"/>
        <v>0</v>
      </c>
      <c r="AI327">
        <v>259</v>
      </c>
      <c r="AJ327">
        <f t="shared" si="324"/>
        <v>5.1740327120740712E-2</v>
      </c>
      <c r="AK327">
        <v>0</v>
      </c>
      <c r="AL327" s="15">
        <f t="shared" si="302"/>
        <v>0</v>
      </c>
      <c r="AM327" s="13">
        <f t="shared" si="325"/>
        <v>5062806625627.3662</v>
      </c>
      <c r="AN327" s="15">
        <f>SUM($AL$48:AL327)</f>
        <v>1123245847071.3408</v>
      </c>
      <c r="AO327" s="4">
        <f t="shared" si="303"/>
        <v>6186052472698.707</v>
      </c>
      <c r="AP327">
        <f t="shared" si="304"/>
        <v>23.88872929430708</v>
      </c>
      <c r="AQ327" s="15">
        <f t="shared" si="305"/>
        <v>23.82628208133826</v>
      </c>
      <c r="AR327">
        <f t="shared" si="326"/>
        <v>0.99738591315597092</v>
      </c>
      <c r="AT327">
        <f t="shared" si="316"/>
        <v>104667375258.82188</v>
      </c>
      <c r="AU327" s="4"/>
      <c r="AV327">
        <f t="shared" si="306"/>
        <v>4380701426200.2974</v>
      </c>
      <c r="AW327" s="5">
        <f t="shared" si="327"/>
        <v>16.908943422780567</v>
      </c>
      <c r="AX327">
        <f t="shared" si="328"/>
        <v>378322017.74560547</v>
      </c>
      <c r="AY327" s="4">
        <f t="shared" si="329"/>
        <v>1.4602742737482648E-3</v>
      </c>
      <c r="AZ327" s="4">
        <f t="shared" si="307"/>
        <v>3.1642966239820437E-6</v>
      </c>
      <c r="BA327" s="5">
        <v>0</v>
      </c>
      <c r="BB327" s="4">
        <f t="shared" si="308"/>
        <v>0</v>
      </c>
      <c r="BC327" s="4">
        <f t="shared" si="330"/>
        <v>378322017.74560547</v>
      </c>
      <c r="BD327" s="4">
        <f t="shared" si="331"/>
        <v>2057887.3898259653</v>
      </c>
      <c r="BE327" s="4">
        <f t="shared" si="332"/>
        <v>2057887.3898259653</v>
      </c>
      <c r="BF327" s="4">
        <f t="shared" si="333"/>
        <v>0</v>
      </c>
      <c r="BG327" s="4">
        <f>SUM($BB$48:BB327)</f>
        <v>12884463590.918751</v>
      </c>
      <c r="BH327" s="14">
        <f>SUM($BC$48:BC327)</f>
        <v>4367816962609.3784</v>
      </c>
      <c r="BI327" s="4">
        <f t="shared" si="334"/>
        <v>4380701426200.2974</v>
      </c>
      <c r="BJ327" s="4">
        <f t="shared" si="335"/>
        <v>23828880690.819721</v>
      </c>
      <c r="BK327" s="4">
        <f t="shared" si="336"/>
        <v>70085202.300471887</v>
      </c>
      <c r="BL327" s="4">
        <f t="shared" si="337"/>
        <v>23758795488.519245</v>
      </c>
      <c r="BM327" s="27">
        <f t="shared" si="309"/>
        <v>20.60943755953317</v>
      </c>
      <c r="BN327">
        <f t="shared" si="310"/>
        <v>0.27330514044132032</v>
      </c>
      <c r="BO327">
        <f t="shared" si="338"/>
        <v>1.3261164437498169E-2</v>
      </c>
      <c r="BQ327" s="5">
        <f t="shared" si="339"/>
        <v>-44.1832174701795</v>
      </c>
      <c r="BR327" s="5">
        <f t="shared" si="340"/>
        <v>-9867.62824527472</v>
      </c>
      <c r="BS327" s="5">
        <f t="shared" si="311"/>
        <v>-1827.8964788938024</v>
      </c>
      <c r="BU327" s="27">
        <f t="shared" si="341"/>
        <v>0.8627264056462226</v>
      </c>
      <c r="BV327" s="27">
        <f t="shared" si="342"/>
        <v>1.1470742246243459E-2</v>
      </c>
      <c r="BW327" s="27">
        <f t="shared" si="312"/>
        <v>0.8627264056462226</v>
      </c>
      <c r="BX327" s="27">
        <f t="shared" si="313"/>
        <v>1.147074224624346E-2</v>
      </c>
      <c r="BY327" s="27">
        <f t="shared" si="343"/>
        <v>1.3261164437498169E-2</v>
      </c>
      <c r="BZ327" s="27">
        <f t="shared" si="344"/>
        <v>0.99738591315597092</v>
      </c>
    </row>
    <row r="328" spans="6:78">
      <c r="F328">
        <f t="shared" si="314"/>
        <v>70000000</v>
      </c>
      <c r="G328">
        <f t="shared" si="345"/>
        <v>1.0000000000000002</v>
      </c>
      <c r="H328">
        <f t="shared" si="346"/>
        <v>0</v>
      </c>
      <c r="I328">
        <f t="shared" si="347"/>
        <v>4.7143143996902228E+19</v>
      </c>
      <c r="J328">
        <f t="shared" si="348"/>
        <v>2.1193285600309779E+20</v>
      </c>
      <c r="K328">
        <f t="shared" si="349"/>
        <v>2.59076E+20</v>
      </c>
      <c r="L328">
        <f t="shared" si="350"/>
        <v>6043992820115670</v>
      </c>
      <c r="M328">
        <f t="shared" si="351"/>
        <v>112999.9999999998</v>
      </c>
      <c r="N328">
        <f t="shared" si="352"/>
        <v>112.9999999999998</v>
      </c>
      <c r="O328">
        <f t="shared" si="353"/>
        <v>149700.0000000002</v>
      </c>
      <c r="P328">
        <f t="shared" si="354"/>
        <v>149.70000000000022</v>
      </c>
      <c r="Q328">
        <f t="shared" si="355"/>
        <v>0.14034375000000018</v>
      </c>
      <c r="R328">
        <f t="shared" si="356"/>
        <v>2004.491</v>
      </c>
      <c r="S328">
        <f t="shared" si="357"/>
        <v>2.6632151440191052</v>
      </c>
      <c r="T328">
        <f t="shared" si="358"/>
        <v>460.48463537865575</v>
      </c>
      <c r="V328">
        <f t="shared" si="359"/>
        <v>112568506329668.94</v>
      </c>
      <c r="W328">
        <f t="shared" si="317"/>
        <v>0</v>
      </c>
      <c r="X328">
        <f t="shared" si="360"/>
        <v>5060537550066.0654</v>
      </c>
      <c r="Y328">
        <f t="shared" si="318"/>
        <v>0</v>
      </c>
      <c r="Z328">
        <f t="shared" si="319"/>
        <v>117629043879735</v>
      </c>
      <c r="AA328">
        <f t="shared" si="300"/>
        <v>2387.8022716742398</v>
      </c>
      <c r="AB328">
        <f t="shared" si="301"/>
        <v>23.878022716742404</v>
      </c>
      <c r="AC328">
        <f t="shared" si="320"/>
        <v>454.03296283613685</v>
      </c>
      <c r="AD328">
        <f t="shared" si="321"/>
        <v>99.999999999999972</v>
      </c>
      <c r="AF328" s="9">
        <f t="shared" si="315"/>
        <v>6186052472698.709</v>
      </c>
      <c r="AG328">
        <f t="shared" si="322"/>
        <v>23.877365995687402</v>
      </c>
      <c r="AH328">
        <f t="shared" si="323"/>
        <v>0</v>
      </c>
      <c r="AI328">
        <v>260</v>
      </c>
      <c r="AJ328">
        <f t="shared" si="324"/>
        <v>5.1740327120740712E-2</v>
      </c>
      <c r="AK328">
        <v>0</v>
      </c>
      <c r="AL328" s="15">
        <f t="shared" si="302"/>
        <v>0</v>
      </c>
      <c r="AM328" s="13">
        <f t="shared" si="325"/>
        <v>5062806625627.3662</v>
      </c>
      <c r="AN328" s="15">
        <f>SUM($AL$48:AL328)</f>
        <v>1123245847071.3408</v>
      </c>
      <c r="AO328" s="4">
        <f t="shared" si="303"/>
        <v>6186052472698.707</v>
      </c>
      <c r="AP328">
        <f t="shared" si="304"/>
        <v>23.88872929430708</v>
      </c>
      <c r="AQ328" s="15">
        <f t="shared" si="305"/>
        <v>23.82628208133826</v>
      </c>
      <c r="AR328">
        <f t="shared" si="326"/>
        <v>0.99738591315597092</v>
      </c>
      <c r="AT328">
        <f t="shared" si="316"/>
        <v>102649168263.35037</v>
      </c>
      <c r="AU328" s="4"/>
      <c r="AV328">
        <f t="shared" si="306"/>
        <v>4381072453374.3442</v>
      </c>
      <c r="AW328" s="5">
        <f t="shared" si="327"/>
        <v>16.910375539896958</v>
      </c>
      <c r="AX328">
        <f t="shared" si="328"/>
        <v>371027174.046875</v>
      </c>
      <c r="AY328" s="4">
        <f t="shared" si="329"/>
        <v>1.4321171163939348E-3</v>
      </c>
      <c r="AZ328" s="4">
        <f t="shared" si="307"/>
        <v>3.1032823340236649E-6</v>
      </c>
      <c r="BA328" s="5">
        <v>0</v>
      </c>
      <c r="BB328" s="4">
        <f t="shared" si="308"/>
        <v>0</v>
      </c>
      <c r="BC328" s="4">
        <f t="shared" si="330"/>
        <v>371027174.046875</v>
      </c>
      <c r="BD328" s="4">
        <f t="shared" si="331"/>
        <v>2018206.995468206</v>
      </c>
      <c r="BE328" s="4">
        <f t="shared" si="332"/>
        <v>2018206.995468206</v>
      </c>
      <c r="BF328" s="4">
        <f t="shared" si="333"/>
        <v>0</v>
      </c>
      <c r="BG328" s="4">
        <f>SUM($BB$48:BB328)</f>
        <v>12884463590.918751</v>
      </c>
      <c r="BH328" s="14">
        <f>SUM($BC$48:BC328)</f>
        <v>4368187989783.4253</v>
      </c>
      <c r="BI328" s="4">
        <f t="shared" si="334"/>
        <v>4381072453374.3442</v>
      </c>
      <c r="BJ328" s="4">
        <f t="shared" si="335"/>
        <v>23830898897.815189</v>
      </c>
      <c r="BK328" s="4">
        <f t="shared" si="336"/>
        <v>70085202.300471887</v>
      </c>
      <c r="BL328" s="4">
        <f t="shared" si="337"/>
        <v>23760813695.514713</v>
      </c>
      <c r="BM328" s="27">
        <f t="shared" si="309"/>
        <v>20.611188242183534</v>
      </c>
      <c r="BN328">
        <f t="shared" si="310"/>
        <v>0.27330514044132032</v>
      </c>
      <c r="BO328">
        <f t="shared" si="338"/>
        <v>1.3260038054572956E-2</v>
      </c>
      <c r="BQ328" s="5">
        <f t="shared" si="339"/>
        <v>-43.337513861770873</v>
      </c>
      <c r="BR328" s="5">
        <f t="shared" si="340"/>
        <v>-9867.62824527472</v>
      </c>
      <c r="BS328" s="5">
        <f t="shared" si="311"/>
        <v>-1827.2043357458313</v>
      </c>
      <c r="BU328" s="27">
        <f t="shared" si="341"/>
        <v>0.86279969052583239</v>
      </c>
      <c r="BV328" s="27">
        <f t="shared" si="342"/>
        <v>1.1470742246243459E-2</v>
      </c>
      <c r="BW328" s="27">
        <f t="shared" si="312"/>
        <v>0.86279969052583239</v>
      </c>
      <c r="BX328" s="27">
        <f t="shared" si="313"/>
        <v>1.147074224624346E-2</v>
      </c>
      <c r="BY328" s="27">
        <f t="shared" si="343"/>
        <v>1.3260038054572956E-2</v>
      </c>
      <c r="BZ328" s="27">
        <f t="shared" si="344"/>
        <v>0.99738591315597092</v>
      </c>
    </row>
    <row r="329" spans="6:78">
      <c r="F329">
        <f t="shared" si="314"/>
        <v>70250000</v>
      </c>
      <c r="G329">
        <f t="shared" si="345"/>
        <v>1.0000000000000002</v>
      </c>
      <c r="H329">
        <f t="shared" si="346"/>
        <v>0</v>
      </c>
      <c r="I329">
        <f t="shared" si="347"/>
        <v>4.7143143996902228E+19</v>
      </c>
      <c r="J329">
        <f t="shared" si="348"/>
        <v>2.1193285600309779E+20</v>
      </c>
      <c r="K329">
        <f t="shared" si="349"/>
        <v>2.59076E+20</v>
      </c>
      <c r="L329">
        <f t="shared" si="350"/>
        <v>6043992820115670</v>
      </c>
      <c r="M329">
        <f t="shared" si="351"/>
        <v>112999.9999999998</v>
      </c>
      <c r="N329">
        <f t="shared" si="352"/>
        <v>112.9999999999998</v>
      </c>
      <c r="O329">
        <f t="shared" si="353"/>
        <v>149700.0000000002</v>
      </c>
      <c r="P329">
        <f t="shared" si="354"/>
        <v>149.70000000000022</v>
      </c>
      <c r="Q329">
        <f t="shared" si="355"/>
        <v>0.14034375000000018</v>
      </c>
      <c r="R329">
        <f t="shared" si="356"/>
        <v>2004.491</v>
      </c>
      <c r="S329">
        <f t="shared" si="357"/>
        <v>2.6632151440191052</v>
      </c>
      <c r="T329">
        <f t="shared" si="358"/>
        <v>460.48463537865575</v>
      </c>
      <c r="V329">
        <f t="shared" si="359"/>
        <v>112568506329668.94</v>
      </c>
      <c r="W329">
        <f t="shared" si="317"/>
        <v>0</v>
      </c>
      <c r="X329">
        <f t="shared" si="360"/>
        <v>5060537550066.0654</v>
      </c>
      <c r="Y329">
        <f t="shared" si="318"/>
        <v>0</v>
      </c>
      <c r="Z329">
        <f t="shared" si="319"/>
        <v>117629043879735</v>
      </c>
      <c r="AA329">
        <f t="shared" si="300"/>
        <v>2387.8022716742398</v>
      </c>
      <c r="AB329">
        <f t="shared" si="301"/>
        <v>23.878022716742404</v>
      </c>
      <c r="AC329">
        <f t="shared" si="320"/>
        <v>454.03296283613685</v>
      </c>
      <c r="AD329">
        <f t="shared" si="321"/>
        <v>99.999999999999972</v>
      </c>
      <c r="AF329" s="9">
        <f t="shared" si="315"/>
        <v>6186052472698.709</v>
      </c>
      <c r="AG329">
        <f t="shared" si="322"/>
        <v>23.877365995687402</v>
      </c>
      <c r="AH329">
        <f t="shared" si="323"/>
        <v>0</v>
      </c>
      <c r="AI329">
        <v>261</v>
      </c>
      <c r="AJ329">
        <f t="shared" si="324"/>
        <v>5.1740327120740712E-2</v>
      </c>
      <c r="AK329">
        <v>0</v>
      </c>
      <c r="AL329" s="15">
        <f t="shared" si="302"/>
        <v>0</v>
      </c>
      <c r="AM329" s="13">
        <f t="shared" si="325"/>
        <v>5062806625627.3662</v>
      </c>
      <c r="AN329" s="15">
        <f>SUM($AL$48:AL329)</f>
        <v>1123245847071.3408</v>
      </c>
      <c r="AO329" s="4">
        <f t="shared" si="303"/>
        <v>6186052472698.707</v>
      </c>
      <c r="AP329">
        <f t="shared" si="304"/>
        <v>23.88872929430708</v>
      </c>
      <c r="AQ329" s="15">
        <f t="shared" si="305"/>
        <v>23.82628208133826</v>
      </c>
      <c r="AR329">
        <f t="shared" si="326"/>
        <v>0.99738591315597092</v>
      </c>
      <c r="AT329">
        <f t="shared" si="316"/>
        <v>100669876540.82324</v>
      </c>
      <c r="AU329" s="4"/>
      <c r="AV329">
        <f t="shared" si="306"/>
        <v>4381436326364.6138</v>
      </c>
      <c r="AW329" s="5">
        <f t="shared" si="327"/>
        <v>16.911780042785182</v>
      </c>
      <c r="AX329">
        <f t="shared" si="328"/>
        <v>363872990.26953125</v>
      </c>
      <c r="AY329" s="4">
        <f t="shared" si="329"/>
        <v>1.4045028882240394E-3</v>
      </c>
      <c r="AZ329" s="4">
        <f t="shared" si="307"/>
        <v>3.0434445278370356E-6</v>
      </c>
      <c r="BA329" s="5">
        <v>0</v>
      </c>
      <c r="BB329" s="4">
        <f t="shared" si="308"/>
        <v>0</v>
      </c>
      <c r="BC329" s="4">
        <f t="shared" si="330"/>
        <v>363872990.26953125</v>
      </c>
      <c r="BD329" s="4">
        <f t="shared" si="331"/>
        <v>1979291.7225279114</v>
      </c>
      <c r="BE329" s="4">
        <f t="shared" si="332"/>
        <v>1979291.7225279114</v>
      </c>
      <c r="BF329" s="4">
        <f t="shared" si="333"/>
        <v>0</v>
      </c>
      <c r="BG329" s="4">
        <f>SUM($BB$48:BB329)</f>
        <v>12884463590.918751</v>
      </c>
      <c r="BH329" s="14">
        <f>SUM($BC$48:BC329)</f>
        <v>4368551862773.6948</v>
      </c>
      <c r="BI329" s="4">
        <f t="shared" si="334"/>
        <v>4381436326364.6138</v>
      </c>
      <c r="BJ329" s="4">
        <f t="shared" si="335"/>
        <v>23832878189.537716</v>
      </c>
      <c r="BK329" s="4">
        <f t="shared" si="336"/>
        <v>70085202.300471887</v>
      </c>
      <c r="BL329" s="4">
        <f t="shared" si="337"/>
        <v>23762792987.237244</v>
      </c>
      <c r="BM329" s="27">
        <f t="shared" si="309"/>
        <v>20.612905167992643</v>
      </c>
      <c r="BN329">
        <f t="shared" si="310"/>
        <v>0.27330514044132032</v>
      </c>
      <c r="BO329">
        <f t="shared" si="338"/>
        <v>1.3258933576510298E-2</v>
      </c>
      <c r="BQ329" s="5">
        <f t="shared" si="339"/>
        <v>-42.508117196514704</v>
      </c>
      <c r="BR329" s="5">
        <f t="shared" si="340"/>
        <v>-9867.62824527472</v>
      </c>
      <c r="BS329" s="5">
        <f t="shared" si="311"/>
        <v>-1826.5255385725677</v>
      </c>
      <c r="BU329" s="27">
        <f t="shared" si="341"/>
        <v>0.86287156231892592</v>
      </c>
      <c r="BV329" s="27">
        <f t="shared" si="342"/>
        <v>1.1470742246243459E-2</v>
      </c>
      <c r="BW329" s="27">
        <f t="shared" si="312"/>
        <v>0.86287156231892592</v>
      </c>
      <c r="BX329" s="27">
        <f t="shared" si="313"/>
        <v>1.147074224624346E-2</v>
      </c>
      <c r="BY329" s="27">
        <f t="shared" si="343"/>
        <v>1.3258933576510298E-2</v>
      </c>
      <c r="BZ329" s="27">
        <f t="shared" si="344"/>
        <v>0.99738591315597092</v>
      </c>
    </row>
    <row r="330" spans="6:78">
      <c r="F330">
        <f t="shared" si="314"/>
        <v>70500000</v>
      </c>
      <c r="G330">
        <f t="shared" si="345"/>
        <v>1.0000000000000002</v>
      </c>
      <c r="H330">
        <f t="shared" si="346"/>
        <v>0</v>
      </c>
      <c r="I330">
        <f t="shared" si="347"/>
        <v>4.7143143996902228E+19</v>
      </c>
      <c r="J330">
        <f t="shared" si="348"/>
        <v>2.1193285600309779E+20</v>
      </c>
      <c r="K330">
        <f t="shared" si="349"/>
        <v>2.59076E+20</v>
      </c>
      <c r="L330">
        <f t="shared" si="350"/>
        <v>6043992820115670</v>
      </c>
      <c r="M330">
        <f t="shared" si="351"/>
        <v>112999.9999999998</v>
      </c>
      <c r="N330">
        <f t="shared" si="352"/>
        <v>112.9999999999998</v>
      </c>
      <c r="O330">
        <f t="shared" si="353"/>
        <v>149700.0000000002</v>
      </c>
      <c r="P330">
        <f t="shared" si="354"/>
        <v>149.70000000000022</v>
      </c>
      <c r="Q330">
        <f t="shared" si="355"/>
        <v>0.14034375000000018</v>
      </c>
      <c r="R330">
        <f t="shared" si="356"/>
        <v>2004.491</v>
      </c>
      <c r="S330">
        <f t="shared" si="357"/>
        <v>2.6632151440191052</v>
      </c>
      <c r="T330">
        <f t="shared" si="358"/>
        <v>460.48463537865575</v>
      </c>
      <c r="V330">
        <f t="shared" si="359"/>
        <v>112568506329668.94</v>
      </c>
      <c r="W330">
        <f t="shared" si="317"/>
        <v>0</v>
      </c>
      <c r="X330">
        <f t="shared" si="360"/>
        <v>5060537550066.0654</v>
      </c>
      <c r="Y330">
        <f t="shared" si="318"/>
        <v>0</v>
      </c>
      <c r="Z330">
        <f t="shared" si="319"/>
        <v>117629043879735</v>
      </c>
      <c r="AA330">
        <f t="shared" si="300"/>
        <v>2387.8022716742398</v>
      </c>
      <c r="AB330">
        <f t="shared" si="301"/>
        <v>23.878022716742404</v>
      </c>
      <c r="AC330">
        <f t="shared" si="320"/>
        <v>454.03296283613685</v>
      </c>
      <c r="AD330">
        <f t="shared" si="321"/>
        <v>99.999999999999972</v>
      </c>
      <c r="AF330" s="9">
        <f t="shared" si="315"/>
        <v>6186052472698.709</v>
      </c>
      <c r="AG330">
        <f t="shared" si="322"/>
        <v>23.877365995687402</v>
      </c>
      <c r="AH330">
        <f t="shared" si="323"/>
        <v>0</v>
      </c>
      <c r="AI330">
        <v>262</v>
      </c>
      <c r="AJ330">
        <f t="shared" si="324"/>
        <v>5.1740327120740712E-2</v>
      </c>
      <c r="AK330">
        <v>0</v>
      </c>
      <c r="AL330" s="15">
        <f t="shared" si="302"/>
        <v>0</v>
      </c>
      <c r="AM330" s="13">
        <f t="shared" si="325"/>
        <v>5062806625627.3662</v>
      </c>
      <c r="AN330" s="15">
        <f>SUM($AL$48:AL330)</f>
        <v>1123245847071.3408</v>
      </c>
      <c r="AO330" s="4">
        <f t="shared" si="303"/>
        <v>6186052472698.707</v>
      </c>
      <c r="AP330">
        <f t="shared" si="304"/>
        <v>23.88872929430708</v>
      </c>
      <c r="AQ330" s="15">
        <f t="shared" si="305"/>
        <v>23.82628208133826</v>
      </c>
      <c r="AR330">
        <f t="shared" si="326"/>
        <v>0.99738591315597092</v>
      </c>
      <c r="AT330">
        <f t="shared" si="316"/>
        <v>98728749722.982086</v>
      </c>
      <c r="AU330" s="4"/>
      <c r="AV330">
        <f t="shared" si="306"/>
        <v>4381793183118.8062</v>
      </c>
      <c r="AW330" s="5">
        <f t="shared" si="327"/>
        <v>16.913157463905595</v>
      </c>
      <c r="AX330">
        <f t="shared" si="328"/>
        <v>356856754.19238281</v>
      </c>
      <c r="AY330" s="4">
        <f t="shared" si="329"/>
        <v>1.3774211204140208E-3</v>
      </c>
      <c r="AZ330" s="4">
        <f t="shared" si="307"/>
        <v>2.9847605203233342E-6</v>
      </c>
      <c r="BA330" s="5">
        <v>0</v>
      </c>
      <c r="BB330" s="4">
        <f t="shared" si="308"/>
        <v>0</v>
      </c>
      <c r="BC330" s="4">
        <f t="shared" si="330"/>
        <v>356856754.19238281</v>
      </c>
      <c r="BD330" s="4">
        <f t="shared" si="331"/>
        <v>1941126.8178436838</v>
      </c>
      <c r="BE330" s="4">
        <f t="shared" si="332"/>
        <v>1941126.8178436838</v>
      </c>
      <c r="BF330" s="4">
        <f t="shared" si="333"/>
        <v>0</v>
      </c>
      <c r="BG330" s="4">
        <f>SUM($BB$48:BB330)</f>
        <v>12884463590.918751</v>
      </c>
      <c r="BH330" s="14">
        <f>SUM($BC$48:BC330)</f>
        <v>4368908719527.8872</v>
      </c>
      <c r="BI330" s="4">
        <f t="shared" si="334"/>
        <v>4381793183118.8062</v>
      </c>
      <c r="BJ330" s="4">
        <f t="shared" si="335"/>
        <v>23834819316.35556</v>
      </c>
      <c r="BK330" s="4">
        <f t="shared" si="336"/>
        <v>70085202.300471887</v>
      </c>
      <c r="BL330" s="4">
        <f t="shared" si="337"/>
        <v>23764734114.055088</v>
      </c>
      <c r="BM330" s="27">
        <f t="shared" si="309"/>
        <v>20.614588987863343</v>
      </c>
      <c r="BN330">
        <f t="shared" si="310"/>
        <v>0.27330514044132032</v>
      </c>
      <c r="BO330">
        <f t="shared" si="338"/>
        <v>1.3257850573796368E-2</v>
      </c>
      <c r="BQ330" s="5">
        <f t="shared" si="339"/>
        <v>-41.694713042275126</v>
      </c>
      <c r="BR330" s="5">
        <f t="shared" si="340"/>
        <v>-9867.62824527472</v>
      </c>
      <c r="BS330" s="5">
        <f t="shared" si="311"/>
        <v>-1825.8598300355688</v>
      </c>
      <c r="BU330" s="27">
        <f t="shared" si="341"/>
        <v>0.8629420482727812</v>
      </c>
      <c r="BV330" s="27">
        <f t="shared" si="342"/>
        <v>1.1470742246243459E-2</v>
      </c>
      <c r="BW330" s="27">
        <f t="shared" si="312"/>
        <v>0.8629420482727812</v>
      </c>
      <c r="BX330" s="27">
        <f t="shared" si="313"/>
        <v>1.147074224624346E-2</v>
      </c>
      <c r="BY330" s="27">
        <f t="shared" si="343"/>
        <v>1.3257850573796368E-2</v>
      </c>
      <c r="BZ330" s="27">
        <f t="shared" si="344"/>
        <v>0.99738591315597092</v>
      </c>
    </row>
    <row r="331" spans="6:78">
      <c r="F331">
        <f t="shared" si="314"/>
        <v>70750000</v>
      </c>
      <c r="G331">
        <f t="shared" si="345"/>
        <v>1.0000000000000002</v>
      </c>
      <c r="H331">
        <f t="shared" si="346"/>
        <v>0</v>
      </c>
      <c r="I331">
        <f t="shared" si="347"/>
        <v>4.7143143996902228E+19</v>
      </c>
      <c r="J331">
        <f t="shared" si="348"/>
        <v>2.1193285600309779E+20</v>
      </c>
      <c r="K331">
        <f t="shared" si="349"/>
        <v>2.59076E+20</v>
      </c>
      <c r="L331">
        <f t="shared" si="350"/>
        <v>6043992820115670</v>
      </c>
      <c r="M331">
        <f t="shared" si="351"/>
        <v>112999.9999999998</v>
      </c>
      <c r="N331">
        <f t="shared" si="352"/>
        <v>112.9999999999998</v>
      </c>
      <c r="O331">
        <f t="shared" si="353"/>
        <v>149700.0000000002</v>
      </c>
      <c r="P331">
        <f t="shared" si="354"/>
        <v>149.70000000000022</v>
      </c>
      <c r="Q331">
        <f t="shared" si="355"/>
        <v>0.14034375000000018</v>
      </c>
      <c r="R331">
        <f t="shared" si="356"/>
        <v>2004.491</v>
      </c>
      <c r="S331">
        <f t="shared" si="357"/>
        <v>2.6632151440191052</v>
      </c>
      <c r="T331">
        <f t="shared" si="358"/>
        <v>460.48463537865575</v>
      </c>
      <c r="V331">
        <f t="shared" si="359"/>
        <v>112568506329668.94</v>
      </c>
      <c r="W331">
        <f t="shared" si="317"/>
        <v>0</v>
      </c>
      <c r="X331">
        <f t="shared" si="360"/>
        <v>5060537550066.0654</v>
      </c>
      <c r="Y331">
        <f t="shared" si="318"/>
        <v>0</v>
      </c>
      <c r="Z331">
        <f t="shared" si="319"/>
        <v>117629043879735</v>
      </c>
      <c r="AA331">
        <f t="shared" si="300"/>
        <v>2387.8022716742398</v>
      </c>
      <c r="AB331">
        <f t="shared" si="301"/>
        <v>23.878022716742404</v>
      </c>
      <c r="AC331">
        <f t="shared" si="320"/>
        <v>454.03296283613685</v>
      </c>
      <c r="AD331">
        <f t="shared" si="321"/>
        <v>99.999999999999972</v>
      </c>
      <c r="AF331" s="9">
        <f t="shared" si="315"/>
        <v>6186052472698.709</v>
      </c>
      <c r="AG331">
        <f t="shared" si="322"/>
        <v>23.877365995687402</v>
      </c>
      <c r="AH331">
        <f t="shared" si="323"/>
        <v>0</v>
      </c>
      <c r="AI331">
        <v>263</v>
      </c>
      <c r="AJ331">
        <f t="shared" si="324"/>
        <v>5.1740327120740712E-2</v>
      </c>
      <c r="AK331">
        <v>0</v>
      </c>
      <c r="AL331" s="15">
        <f t="shared" si="302"/>
        <v>0</v>
      </c>
      <c r="AM331" s="13">
        <f t="shared" si="325"/>
        <v>5062806625627.3662</v>
      </c>
      <c r="AN331" s="15">
        <f>SUM($AL$48:AL331)</f>
        <v>1123245847071.3408</v>
      </c>
      <c r="AO331" s="4">
        <f t="shared" si="303"/>
        <v>6186052472698.707</v>
      </c>
      <c r="AP331">
        <f t="shared" si="304"/>
        <v>23.88872929430708</v>
      </c>
      <c r="AQ331" s="15">
        <f t="shared" si="305"/>
        <v>23.82628208133826</v>
      </c>
      <c r="AR331">
        <f t="shared" si="326"/>
        <v>0.99738591315597092</v>
      </c>
      <c r="AT331">
        <f t="shared" si="316"/>
        <v>96825051910.245682</v>
      </c>
      <c r="AU331" s="4"/>
      <c r="AV331">
        <f t="shared" si="306"/>
        <v>4382143158924.6992</v>
      </c>
      <c r="AW331" s="5">
        <f t="shared" si="327"/>
        <v>16.914508325451603</v>
      </c>
      <c r="AX331">
        <f t="shared" si="328"/>
        <v>349975805.89306641</v>
      </c>
      <c r="AY331" s="4">
        <f t="shared" si="329"/>
        <v>1.3508615460060616E-3</v>
      </c>
      <c r="AZ331" s="4">
        <f t="shared" si="307"/>
        <v>2.9272080638126932E-6</v>
      </c>
      <c r="BA331" s="5">
        <v>0</v>
      </c>
      <c r="BB331" s="4">
        <f t="shared" si="308"/>
        <v>0</v>
      </c>
      <c r="BC331" s="4">
        <f t="shared" si="330"/>
        <v>349975805.89306641</v>
      </c>
      <c r="BD331" s="4">
        <f t="shared" si="331"/>
        <v>1903697.8127342602</v>
      </c>
      <c r="BE331" s="4">
        <f t="shared" si="332"/>
        <v>1903697.8127342602</v>
      </c>
      <c r="BF331" s="4">
        <f t="shared" si="333"/>
        <v>0</v>
      </c>
      <c r="BG331" s="4">
        <f>SUM($BB$48:BB331)</f>
        <v>12884463590.918751</v>
      </c>
      <c r="BH331" s="14">
        <f>SUM($BC$48:BC331)</f>
        <v>4369258695333.7803</v>
      </c>
      <c r="BI331" s="4">
        <f t="shared" si="334"/>
        <v>4382143158924.6992</v>
      </c>
      <c r="BJ331" s="4">
        <f t="shared" si="335"/>
        <v>23836723014.168293</v>
      </c>
      <c r="BK331" s="4">
        <f t="shared" si="336"/>
        <v>70085202.300471887</v>
      </c>
      <c r="BL331" s="4">
        <f t="shared" si="337"/>
        <v>23766637811.867821</v>
      </c>
      <c r="BM331" s="27">
        <f t="shared" si="309"/>
        <v>20.616240340147709</v>
      </c>
      <c r="BN331">
        <f t="shared" si="310"/>
        <v>0.27330514044132032</v>
      </c>
      <c r="BO331">
        <f t="shared" si="338"/>
        <v>1.3256788625474579E-2</v>
      </c>
      <c r="BQ331" s="5">
        <f t="shared" si="339"/>
        <v>-40.896993029826412</v>
      </c>
      <c r="BR331" s="5">
        <f t="shared" si="340"/>
        <v>-9867.62824527472</v>
      </c>
      <c r="BS331" s="5">
        <f t="shared" si="311"/>
        <v>-1825.2069577584173</v>
      </c>
      <c r="BU331" s="27">
        <f t="shared" si="341"/>
        <v>0.86301117510929148</v>
      </c>
      <c r="BV331" s="27">
        <f t="shared" si="342"/>
        <v>1.1470742246243459E-2</v>
      </c>
      <c r="BW331" s="27">
        <f t="shared" si="312"/>
        <v>0.86301117510929148</v>
      </c>
      <c r="BX331" s="27">
        <f t="shared" si="313"/>
        <v>1.147074224624346E-2</v>
      </c>
      <c r="BY331" s="27">
        <f t="shared" si="343"/>
        <v>1.3256788625474579E-2</v>
      </c>
      <c r="BZ331" s="27">
        <f t="shared" si="344"/>
        <v>0.99738591315597092</v>
      </c>
    </row>
    <row r="332" spans="6:78">
      <c r="F332">
        <f t="shared" si="314"/>
        <v>71000000</v>
      </c>
      <c r="G332">
        <f t="shared" si="345"/>
        <v>1.0000000000000002</v>
      </c>
      <c r="H332">
        <f t="shared" si="346"/>
        <v>0</v>
      </c>
      <c r="I332">
        <f t="shared" si="347"/>
        <v>4.7143143996902228E+19</v>
      </c>
      <c r="J332">
        <f t="shared" si="348"/>
        <v>2.1193285600309779E+20</v>
      </c>
      <c r="K332">
        <f t="shared" si="349"/>
        <v>2.59076E+20</v>
      </c>
      <c r="L332">
        <f t="shared" si="350"/>
        <v>6043992820115670</v>
      </c>
      <c r="M332">
        <f t="shared" si="351"/>
        <v>112999.9999999998</v>
      </c>
      <c r="N332">
        <f t="shared" si="352"/>
        <v>112.9999999999998</v>
      </c>
      <c r="O332">
        <f t="shared" si="353"/>
        <v>149700.0000000002</v>
      </c>
      <c r="P332">
        <f t="shared" si="354"/>
        <v>149.70000000000022</v>
      </c>
      <c r="Q332">
        <f t="shared" si="355"/>
        <v>0.14034375000000018</v>
      </c>
      <c r="R332">
        <f t="shared" si="356"/>
        <v>2004.491</v>
      </c>
      <c r="S332">
        <f t="shared" si="357"/>
        <v>2.6632151440191052</v>
      </c>
      <c r="T332">
        <f t="shared" si="358"/>
        <v>460.48463537865575</v>
      </c>
      <c r="V332">
        <f t="shared" si="359"/>
        <v>112568506329668.94</v>
      </c>
      <c r="W332">
        <f t="shared" si="317"/>
        <v>0</v>
      </c>
      <c r="X332">
        <f t="shared" si="360"/>
        <v>5060537550066.0654</v>
      </c>
      <c r="Y332">
        <f t="shared" si="318"/>
        <v>0</v>
      </c>
      <c r="Z332">
        <f t="shared" si="319"/>
        <v>117629043879735</v>
      </c>
      <c r="AA332">
        <f t="shared" si="300"/>
        <v>2387.8022716742398</v>
      </c>
      <c r="AB332">
        <f t="shared" si="301"/>
        <v>23.878022716742404</v>
      </c>
      <c r="AC332">
        <f t="shared" si="320"/>
        <v>454.03296283613685</v>
      </c>
      <c r="AD332">
        <f t="shared" si="321"/>
        <v>99.999999999999972</v>
      </c>
      <c r="AF332" s="9">
        <f t="shared" si="315"/>
        <v>6186052472698.709</v>
      </c>
      <c r="AG332">
        <f t="shared" si="322"/>
        <v>23.877365995687402</v>
      </c>
      <c r="AH332">
        <f t="shared" si="323"/>
        <v>0</v>
      </c>
      <c r="AI332">
        <v>264</v>
      </c>
      <c r="AJ332">
        <f t="shared" si="324"/>
        <v>5.1740327120740712E-2</v>
      </c>
      <c r="AK332">
        <v>0</v>
      </c>
      <c r="AL332" s="15">
        <f t="shared" si="302"/>
        <v>0</v>
      </c>
      <c r="AM332" s="13">
        <f t="shared" si="325"/>
        <v>5062806625627.3662</v>
      </c>
      <c r="AN332" s="15">
        <f>SUM($AL$48:AL332)</f>
        <v>1123245847071.3408</v>
      </c>
      <c r="AO332" s="4">
        <f t="shared" si="303"/>
        <v>6186052472698.707</v>
      </c>
      <c r="AP332">
        <f t="shared" si="304"/>
        <v>23.88872929430708</v>
      </c>
      <c r="AQ332" s="15">
        <f t="shared" si="305"/>
        <v>23.82628208133826</v>
      </c>
      <c r="AR332">
        <f t="shared" si="326"/>
        <v>0.99738591315597092</v>
      </c>
      <c r="AT332">
        <f t="shared" si="316"/>
        <v>94958061392.723557</v>
      </c>
      <c r="AU332" s="4"/>
      <c r="AV332">
        <f t="shared" si="306"/>
        <v>4382486386461.4404</v>
      </c>
      <c r="AW332" s="5">
        <f t="shared" si="327"/>
        <v>16.915833139547626</v>
      </c>
      <c r="AX332">
        <f t="shared" si="328"/>
        <v>343227536.74121094</v>
      </c>
      <c r="AY332" s="4">
        <f t="shared" si="329"/>
        <v>1.3248140960228309E-3</v>
      </c>
      <c r="AZ332" s="4">
        <f t="shared" si="307"/>
        <v>2.8707653396429961E-6</v>
      </c>
      <c r="BA332" s="5">
        <v>0</v>
      </c>
      <c r="BB332" s="4">
        <f t="shared" si="308"/>
        <v>0</v>
      </c>
      <c r="BC332" s="4">
        <f t="shared" si="330"/>
        <v>343227536.74121094</v>
      </c>
      <c r="BD332" s="4">
        <f t="shared" si="331"/>
        <v>1866990.5175218175</v>
      </c>
      <c r="BE332" s="4">
        <f t="shared" si="332"/>
        <v>1866990.5175218175</v>
      </c>
      <c r="BF332" s="4">
        <f t="shared" si="333"/>
        <v>0</v>
      </c>
      <c r="BG332" s="4">
        <f>SUM($BB$48:BB332)</f>
        <v>12884463590.918751</v>
      </c>
      <c r="BH332" s="14">
        <f>SUM($BC$48:BC332)</f>
        <v>4369601922870.5215</v>
      </c>
      <c r="BI332" s="4">
        <f t="shared" si="334"/>
        <v>4382486386461.4404</v>
      </c>
      <c r="BJ332" s="4">
        <f t="shared" si="335"/>
        <v>23838590004.685814</v>
      </c>
      <c r="BK332" s="4">
        <f t="shared" si="336"/>
        <v>70085202.300471887</v>
      </c>
      <c r="BL332" s="4">
        <f t="shared" si="337"/>
        <v>23768504802.385342</v>
      </c>
      <c r="BM332" s="27">
        <f t="shared" si="309"/>
        <v>20.617859850889054</v>
      </c>
      <c r="BN332">
        <f t="shared" si="310"/>
        <v>0.27330514044132032</v>
      </c>
      <c r="BO332">
        <f t="shared" si="338"/>
        <v>1.3255747318969929E-2</v>
      </c>
      <c r="BQ332" s="5">
        <f t="shared" si="339"/>
        <v>-40.114654735944335</v>
      </c>
      <c r="BR332" s="5">
        <f t="shared" si="340"/>
        <v>-9867.62824527472</v>
      </c>
      <c r="BS332" s="5">
        <f t="shared" si="311"/>
        <v>-1824.5666742310418</v>
      </c>
      <c r="BU332" s="27">
        <f t="shared" si="341"/>
        <v>0.86307896903509618</v>
      </c>
      <c r="BV332" s="27">
        <f t="shared" si="342"/>
        <v>1.1470742246243459E-2</v>
      </c>
      <c r="BW332" s="27">
        <f t="shared" si="312"/>
        <v>0.86307896903509618</v>
      </c>
      <c r="BX332" s="27">
        <f t="shared" si="313"/>
        <v>1.147074224624346E-2</v>
      </c>
      <c r="BY332" s="27">
        <f t="shared" si="343"/>
        <v>1.3255747318969929E-2</v>
      </c>
      <c r="BZ332" s="27">
        <f t="shared" si="344"/>
        <v>0.99738591315597092</v>
      </c>
    </row>
    <row r="333" spans="6:78">
      <c r="F333">
        <f t="shared" si="314"/>
        <v>71250000</v>
      </c>
      <c r="G333">
        <f t="shared" si="345"/>
        <v>1.0000000000000002</v>
      </c>
      <c r="H333">
        <f t="shared" si="346"/>
        <v>0</v>
      </c>
      <c r="I333">
        <f t="shared" si="347"/>
        <v>4.7143143996902228E+19</v>
      </c>
      <c r="J333">
        <f t="shared" si="348"/>
        <v>2.1193285600309779E+20</v>
      </c>
      <c r="K333">
        <f t="shared" si="349"/>
        <v>2.59076E+20</v>
      </c>
      <c r="L333">
        <f t="shared" si="350"/>
        <v>6043992820115670</v>
      </c>
      <c r="M333">
        <f t="shared" si="351"/>
        <v>112999.9999999998</v>
      </c>
      <c r="N333">
        <f t="shared" si="352"/>
        <v>112.9999999999998</v>
      </c>
      <c r="O333">
        <f t="shared" si="353"/>
        <v>149700.0000000002</v>
      </c>
      <c r="P333">
        <f t="shared" si="354"/>
        <v>149.70000000000022</v>
      </c>
      <c r="Q333">
        <f t="shared" si="355"/>
        <v>0.14034375000000018</v>
      </c>
      <c r="R333">
        <f t="shared" si="356"/>
        <v>2004.491</v>
      </c>
      <c r="S333">
        <f t="shared" si="357"/>
        <v>2.6632151440191052</v>
      </c>
      <c r="T333">
        <f t="shared" si="358"/>
        <v>460.48463537865575</v>
      </c>
      <c r="V333">
        <f t="shared" si="359"/>
        <v>112568506329668.94</v>
      </c>
      <c r="W333">
        <f t="shared" si="317"/>
        <v>0</v>
      </c>
      <c r="X333">
        <f t="shared" si="360"/>
        <v>5060537550066.0654</v>
      </c>
      <c r="Y333">
        <f t="shared" si="318"/>
        <v>0</v>
      </c>
      <c r="Z333">
        <f t="shared" si="319"/>
        <v>117629043879735</v>
      </c>
      <c r="AA333">
        <f t="shared" si="300"/>
        <v>2387.8022716742398</v>
      </c>
      <c r="AB333">
        <f t="shared" si="301"/>
        <v>23.878022716742404</v>
      </c>
      <c r="AC333">
        <f t="shared" si="320"/>
        <v>454.03296283613685</v>
      </c>
      <c r="AD333">
        <f t="shared" si="321"/>
        <v>99.999999999999972</v>
      </c>
      <c r="AF333" s="9">
        <f t="shared" si="315"/>
        <v>6186052472698.709</v>
      </c>
      <c r="AG333">
        <f t="shared" si="322"/>
        <v>23.877365995687402</v>
      </c>
      <c r="AH333">
        <f t="shared" si="323"/>
        <v>0</v>
      </c>
      <c r="AI333">
        <v>265</v>
      </c>
      <c r="AJ333">
        <f t="shared" si="324"/>
        <v>5.1740327120740712E-2</v>
      </c>
      <c r="AK333">
        <v>0</v>
      </c>
      <c r="AL333" s="15">
        <f t="shared" si="302"/>
        <v>0</v>
      </c>
      <c r="AM333" s="13">
        <f t="shared" si="325"/>
        <v>5062806625627.3662</v>
      </c>
      <c r="AN333" s="15">
        <f>SUM($AL$48:AL333)</f>
        <v>1123245847071.3408</v>
      </c>
      <c r="AO333" s="4">
        <f t="shared" si="303"/>
        <v>6186052472698.707</v>
      </c>
      <c r="AP333">
        <f t="shared" si="304"/>
        <v>23.88872929430708</v>
      </c>
      <c r="AQ333" s="15">
        <f t="shared" si="305"/>
        <v>23.82628208133826</v>
      </c>
      <c r="AR333">
        <f t="shared" si="326"/>
        <v>0.99738591315597092</v>
      </c>
      <c r="AT333">
        <f t="shared" si="316"/>
        <v>93127070376.608856</v>
      </c>
      <c r="AU333" s="4"/>
      <c r="AV333">
        <f t="shared" si="306"/>
        <v>4382822995849.8428</v>
      </c>
      <c r="AW333" s="5">
        <f t="shared" si="327"/>
        <v>16.917132408443248</v>
      </c>
      <c r="AX333">
        <f t="shared" si="328"/>
        <v>336609388.40234375</v>
      </c>
      <c r="AY333" s="4">
        <f t="shared" si="329"/>
        <v>1.299268895622689E-3</v>
      </c>
      <c r="AZ333" s="4">
        <f t="shared" si="307"/>
        <v>2.8154109498285189E-6</v>
      </c>
      <c r="BA333" s="5">
        <v>0</v>
      </c>
      <c r="BB333" s="4">
        <f t="shared" si="308"/>
        <v>0</v>
      </c>
      <c r="BC333" s="4">
        <f t="shared" si="330"/>
        <v>336609388.40234375</v>
      </c>
      <c r="BD333" s="4">
        <f t="shared" si="331"/>
        <v>1830991.0161137062</v>
      </c>
      <c r="BE333" s="4">
        <f t="shared" si="332"/>
        <v>1830991.0161137062</v>
      </c>
      <c r="BF333" s="4">
        <f t="shared" si="333"/>
        <v>0</v>
      </c>
      <c r="BG333" s="4">
        <f>SUM($BB$48:BB333)</f>
        <v>12884463590.918751</v>
      </c>
      <c r="BH333" s="14">
        <f>SUM($BC$48:BC333)</f>
        <v>4369938532258.9238</v>
      </c>
      <c r="BI333" s="4">
        <f t="shared" si="334"/>
        <v>4382822995849.8428</v>
      </c>
      <c r="BJ333" s="4">
        <f t="shared" si="335"/>
        <v>23840420995.701931</v>
      </c>
      <c r="BK333" s="4">
        <f t="shared" si="336"/>
        <v>70085202.300471887</v>
      </c>
      <c r="BL333" s="4">
        <f t="shared" si="337"/>
        <v>23770335793.401455</v>
      </c>
      <c r="BM333" s="27">
        <f t="shared" si="309"/>
        <v>20.619448134059258</v>
      </c>
      <c r="BN333">
        <f t="shared" si="310"/>
        <v>0.27330514044132032</v>
      </c>
      <c r="BO333">
        <f t="shared" si="338"/>
        <v>1.3254726249917144E-2</v>
      </c>
      <c r="BQ333" s="5">
        <f t="shared" si="339"/>
        <v>-39.347401568766706</v>
      </c>
      <c r="BR333" s="5">
        <f t="shared" si="340"/>
        <v>-9867.62824527472</v>
      </c>
      <c r="BS333" s="5">
        <f t="shared" si="311"/>
        <v>-1823.9387367158888</v>
      </c>
      <c r="BU333" s="27">
        <f t="shared" si="341"/>
        <v>0.86314545575151524</v>
      </c>
      <c r="BV333" s="27">
        <f t="shared" si="342"/>
        <v>1.1470742246243459E-2</v>
      </c>
      <c r="BW333" s="27">
        <f t="shared" si="312"/>
        <v>0.86314545575151524</v>
      </c>
      <c r="BX333" s="27">
        <f t="shared" si="313"/>
        <v>1.147074224624346E-2</v>
      </c>
      <c r="BY333" s="27">
        <f t="shared" si="343"/>
        <v>1.3254726249917144E-2</v>
      </c>
      <c r="BZ333" s="27">
        <f t="shared" si="344"/>
        <v>0.99738591315597092</v>
      </c>
    </row>
    <row r="334" spans="6:78">
      <c r="F334">
        <f t="shared" si="314"/>
        <v>71500000</v>
      </c>
      <c r="G334">
        <f t="shared" si="345"/>
        <v>1.0000000000000002</v>
      </c>
      <c r="H334">
        <f t="shared" si="346"/>
        <v>0</v>
      </c>
      <c r="I334">
        <f t="shared" si="347"/>
        <v>4.7143143996902228E+19</v>
      </c>
      <c r="J334">
        <f t="shared" si="348"/>
        <v>2.1193285600309779E+20</v>
      </c>
      <c r="K334">
        <f t="shared" si="349"/>
        <v>2.59076E+20</v>
      </c>
      <c r="L334">
        <f t="shared" si="350"/>
        <v>6043992820115670</v>
      </c>
      <c r="M334">
        <f t="shared" si="351"/>
        <v>112999.9999999998</v>
      </c>
      <c r="N334">
        <f t="shared" si="352"/>
        <v>112.9999999999998</v>
      </c>
      <c r="O334">
        <f t="shared" si="353"/>
        <v>149700.0000000002</v>
      </c>
      <c r="P334">
        <f t="shared" si="354"/>
        <v>149.70000000000022</v>
      </c>
      <c r="Q334">
        <f t="shared" si="355"/>
        <v>0.14034375000000018</v>
      </c>
      <c r="R334">
        <f t="shared" si="356"/>
        <v>2004.491</v>
      </c>
      <c r="S334">
        <f t="shared" si="357"/>
        <v>2.6632151440191052</v>
      </c>
      <c r="T334">
        <f t="shared" si="358"/>
        <v>460.48463537865575</v>
      </c>
      <c r="V334">
        <f t="shared" si="359"/>
        <v>112568506329668.94</v>
      </c>
      <c r="W334">
        <f t="shared" si="317"/>
        <v>0</v>
      </c>
      <c r="X334">
        <f t="shared" si="360"/>
        <v>5060537550066.0654</v>
      </c>
      <c r="Y334">
        <f t="shared" si="318"/>
        <v>0</v>
      </c>
      <c r="Z334">
        <f t="shared" si="319"/>
        <v>117629043879735</v>
      </c>
      <c r="AA334">
        <f t="shared" si="300"/>
        <v>2387.8022716742398</v>
      </c>
      <c r="AB334">
        <f t="shared" si="301"/>
        <v>23.878022716742404</v>
      </c>
      <c r="AC334">
        <f t="shared" si="320"/>
        <v>454.03296283613685</v>
      </c>
      <c r="AD334">
        <f t="shared" si="321"/>
        <v>99.999999999999972</v>
      </c>
      <c r="AF334" s="9">
        <f t="shared" si="315"/>
        <v>6186052472698.709</v>
      </c>
      <c r="AG334">
        <f t="shared" si="322"/>
        <v>23.877365995687402</v>
      </c>
      <c r="AH334">
        <f t="shared" si="323"/>
        <v>0</v>
      </c>
      <c r="AI334">
        <v>266</v>
      </c>
      <c r="AJ334">
        <f t="shared" si="324"/>
        <v>5.1740327120740712E-2</v>
      </c>
      <c r="AK334">
        <v>0</v>
      </c>
      <c r="AL334" s="15">
        <f t="shared" si="302"/>
        <v>0</v>
      </c>
      <c r="AM334" s="13">
        <f t="shared" si="325"/>
        <v>5062806625627.3662</v>
      </c>
      <c r="AN334" s="15">
        <f>SUM($AL$48:AL334)</f>
        <v>1123245847071.3408</v>
      </c>
      <c r="AO334" s="4">
        <f t="shared" si="303"/>
        <v>6186052472698.707</v>
      </c>
      <c r="AP334">
        <f t="shared" si="304"/>
        <v>23.88872929430708</v>
      </c>
      <c r="AQ334" s="15">
        <f t="shared" si="305"/>
        <v>23.82628208133826</v>
      </c>
      <c r="AR334">
        <f t="shared" si="326"/>
        <v>0.99738591315597092</v>
      </c>
      <c r="AT334">
        <f t="shared" si="316"/>
        <v>91331384715.847061</v>
      </c>
      <c r="AU334" s="4"/>
      <c r="AV334">
        <f t="shared" si="306"/>
        <v>4383153114701.7173</v>
      </c>
      <c r="AW334" s="5">
        <f t="shared" si="327"/>
        <v>16.918406624703628</v>
      </c>
      <c r="AX334">
        <f t="shared" si="328"/>
        <v>330118851.87451172</v>
      </c>
      <c r="AY334" s="4">
        <f t="shared" si="329"/>
        <v>1.2742162603811688E-3</v>
      </c>
      <c r="AZ334" s="4">
        <f t="shared" si="307"/>
        <v>2.7611239090021997E-6</v>
      </c>
      <c r="BA334" s="5">
        <v>0</v>
      </c>
      <c r="BB334" s="4">
        <f t="shared" si="308"/>
        <v>0</v>
      </c>
      <c r="BC334" s="4">
        <f t="shared" si="330"/>
        <v>330118851.87451172</v>
      </c>
      <c r="BD334" s="4">
        <f t="shared" si="331"/>
        <v>1795685.6607621394</v>
      </c>
      <c r="BE334" s="4">
        <f t="shared" si="332"/>
        <v>1795685.6607621394</v>
      </c>
      <c r="BF334" s="4">
        <f t="shared" si="333"/>
        <v>0</v>
      </c>
      <c r="BG334" s="4">
        <f>SUM($BB$48:BB334)</f>
        <v>12884463590.918751</v>
      </c>
      <c r="BH334" s="14">
        <f>SUM($BC$48:BC334)</f>
        <v>4370268651110.7983</v>
      </c>
      <c r="BI334" s="4">
        <f t="shared" si="334"/>
        <v>4383153114701.7173</v>
      </c>
      <c r="BJ334" s="4">
        <f t="shared" si="335"/>
        <v>23842216681.36269</v>
      </c>
      <c r="BK334" s="4">
        <f t="shared" si="336"/>
        <v>70085202.300471887</v>
      </c>
      <c r="BL334" s="4">
        <f t="shared" si="337"/>
        <v>23772131479.062218</v>
      </c>
      <c r="BM334" s="27">
        <f t="shared" si="309"/>
        <v>20.621005791791525</v>
      </c>
      <c r="BN334">
        <f t="shared" si="310"/>
        <v>0.27330514044132032</v>
      </c>
      <c r="BO334">
        <f t="shared" si="338"/>
        <v>1.3253725021992535E-2</v>
      </c>
      <c r="BQ334" s="5">
        <f t="shared" si="339"/>
        <v>-38.594942655341136</v>
      </c>
      <c r="BR334" s="5">
        <f t="shared" si="340"/>
        <v>-9867.62824527472</v>
      </c>
      <c r="BS334" s="5">
        <f t="shared" si="311"/>
        <v>-1823.3229071558899</v>
      </c>
      <c r="BU334" s="27">
        <f t="shared" si="341"/>
        <v>0.86321066046429329</v>
      </c>
      <c r="BV334" s="27">
        <f t="shared" si="342"/>
        <v>1.1470742246243459E-2</v>
      </c>
      <c r="BW334" s="27">
        <f t="shared" si="312"/>
        <v>0.86321066046429318</v>
      </c>
      <c r="BX334" s="27">
        <f t="shared" si="313"/>
        <v>1.147074224624346E-2</v>
      </c>
      <c r="BY334" s="27">
        <f t="shared" si="343"/>
        <v>1.3253725021992535E-2</v>
      </c>
      <c r="BZ334" s="27">
        <f t="shared" si="344"/>
        <v>0.99738591315597092</v>
      </c>
    </row>
    <row r="335" spans="6:78">
      <c r="F335">
        <f t="shared" si="314"/>
        <v>71750000</v>
      </c>
      <c r="G335">
        <f t="shared" si="345"/>
        <v>1.0000000000000002</v>
      </c>
      <c r="H335">
        <f t="shared" si="346"/>
        <v>0</v>
      </c>
      <c r="I335">
        <f t="shared" si="347"/>
        <v>4.7143143996902228E+19</v>
      </c>
      <c r="J335">
        <f t="shared" si="348"/>
        <v>2.1193285600309779E+20</v>
      </c>
      <c r="K335">
        <f t="shared" si="349"/>
        <v>2.59076E+20</v>
      </c>
      <c r="L335">
        <f t="shared" si="350"/>
        <v>6043992820115670</v>
      </c>
      <c r="M335">
        <f t="shared" si="351"/>
        <v>112999.9999999998</v>
      </c>
      <c r="N335">
        <f t="shared" si="352"/>
        <v>112.9999999999998</v>
      </c>
      <c r="O335">
        <f t="shared" si="353"/>
        <v>149700.0000000002</v>
      </c>
      <c r="P335">
        <f t="shared" si="354"/>
        <v>149.70000000000022</v>
      </c>
      <c r="Q335">
        <f t="shared" si="355"/>
        <v>0.14034375000000018</v>
      </c>
      <c r="R335">
        <f t="shared" si="356"/>
        <v>2004.491</v>
      </c>
      <c r="S335">
        <f t="shared" si="357"/>
        <v>2.6632151440191052</v>
      </c>
      <c r="T335">
        <f t="shared" si="358"/>
        <v>460.48463537865575</v>
      </c>
      <c r="V335">
        <f t="shared" si="359"/>
        <v>112568506329668.94</v>
      </c>
      <c r="W335">
        <f t="shared" si="317"/>
        <v>0</v>
      </c>
      <c r="X335">
        <f t="shared" si="360"/>
        <v>5060537550066.0654</v>
      </c>
      <c r="Y335">
        <f t="shared" si="318"/>
        <v>0</v>
      </c>
      <c r="Z335">
        <f t="shared" si="319"/>
        <v>117629043879735</v>
      </c>
      <c r="AA335">
        <f t="shared" si="300"/>
        <v>2387.8022716742398</v>
      </c>
      <c r="AB335">
        <f t="shared" si="301"/>
        <v>23.878022716742404</v>
      </c>
      <c r="AC335">
        <f t="shared" si="320"/>
        <v>454.03296283613685</v>
      </c>
      <c r="AD335">
        <f t="shared" si="321"/>
        <v>99.999999999999972</v>
      </c>
      <c r="AF335" s="9">
        <f t="shared" si="315"/>
        <v>6186052472698.709</v>
      </c>
      <c r="AG335">
        <f t="shared" si="322"/>
        <v>23.877365995687402</v>
      </c>
      <c r="AH335">
        <f t="shared" si="323"/>
        <v>0</v>
      </c>
      <c r="AI335">
        <v>267</v>
      </c>
      <c r="AJ335">
        <f t="shared" si="324"/>
        <v>5.1740327120740712E-2</v>
      </c>
      <c r="AK335">
        <v>0</v>
      </c>
      <c r="AL335" s="15">
        <f t="shared" si="302"/>
        <v>0</v>
      </c>
      <c r="AM335" s="13">
        <f t="shared" si="325"/>
        <v>5062806625627.3662</v>
      </c>
      <c r="AN335" s="15">
        <f>SUM($AL$48:AL335)</f>
        <v>1123245847071.3408</v>
      </c>
      <c r="AO335" s="4">
        <f t="shared" si="303"/>
        <v>6186052472698.707</v>
      </c>
      <c r="AP335">
        <f t="shared" si="304"/>
        <v>23.88872929430708</v>
      </c>
      <c r="AQ335" s="15">
        <f t="shared" si="305"/>
        <v>23.82628208133826</v>
      </c>
      <c r="AR335">
        <f t="shared" si="326"/>
        <v>0.99738591315597092</v>
      </c>
      <c r="AT335">
        <f t="shared" si="316"/>
        <v>89570323648.978592</v>
      </c>
      <c r="AU335" s="4"/>
      <c r="AV335">
        <f t="shared" si="306"/>
        <v>4383476868168.25</v>
      </c>
      <c r="AW335" s="5">
        <f t="shared" si="327"/>
        <v>16.919656271396232</v>
      </c>
      <c r="AX335">
        <f t="shared" si="328"/>
        <v>323753466.53271484</v>
      </c>
      <c r="AY335" s="4">
        <f t="shared" si="329"/>
        <v>1.249646692602614E-3</v>
      </c>
      <c r="AZ335" s="4">
        <f t="shared" si="307"/>
        <v>2.7078836364232546E-6</v>
      </c>
      <c r="BA335" s="5">
        <v>0</v>
      </c>
      <c r="BB335" s="4">
        <f t="shared" si="308"/>
        <v>0</v>
      </c>
      <c r="BC335" s="4">
        <f t="shared" si="330"/>
        <v>323753466.53271484</v>
      </c>
      <c r="BD335" s="4">
        <f t="shared" si="331"/>
        <v>1761061.0668663776</v>
      </c>
      <c r="BE335" s="4">
        <f t="shared" si="332"/>
        <v>1761061.0668663776</v>
      </c>
      <c r="BF335" s="4">
        <f t="shared" si="333"/>
        <v>0</v>
      </c>
      <c r="BG335" s="4">
        <f>SUM($BB$48:BB335)</f>
        <v>12884463590.918751</v>
      </c>
      <c r="BH335" s="14">
        <f>SUM($BC$48:BC335)</f>
        <v>4370592404577.3311</v>
      </c>
      <c r="BI335" s="4">
        <f t="shared" si="334"/>
        <v>4383476868168.25</v>
      </c>
      <c r="BJ335" s="4">
        <f t="shared" si="335"/>
        <v>23843977742.429558</v>
      </c>
      <c r="BK335" s="4">
        <f t="shared" si="336"/>
        <v>70085202.300471887</v>
      </c>
      <c r="BL335" s="4">
        <f t="shared" si="337"/>
        <v>23773892540.129086</v>
      </c>
      <c r="BM335" s="27">
        <f t="shared" si="309"/>
        <v>20.622533414608668</v>
      </c>
      <c r="BN335">
        <f t="shared" si="310"/>
        <v>0.27330514044132032</v>
      </c>
      <c r="BO335">
        <f t="shared" si="338"/>
        <v>1.3252743246749471E-2</v>
      </c>
      <c r="BQ335" s="5">
        <f t="shared" si="339"/>
        <v>-37.856992731363228</v>
      </c>
      <c r="BR335" s="5">
        <f t="shared" si="340"/>
        <v>-9867.62824527472</v>
      </c>
      <c r="BS335" s="5">
        <f t="shared" si="311"/>
        <v>-1822.7189520842192</v>
      </c>
      <c r="BU335" s="27">
        <f t="shared" si="341"/>
        <v>0.86327460789315491</v>
      </c>
      <c r="BV335" s="27">
        <f t="shared" si="342"/>
        <v>1.1470742246243459E-2</v>
      </c>
      <c r="BW335" s="27">
        <f t="shared" si="312"/>
        <v>0.86327460789315491</v>
      </c>
      <c r="BX335" s="27">
        <f t="shared" si="313"/>
        <v>1.147074224624346E-2</v>
      </c>
      <c r="BY335" s="27">
        <f t="shared" si="343"/>
        <v>1.3252743246749471E-2</v>
      </c>
      <c r="BZ335" s="27">
        <f t="shared" si="344"/>
        <v>0.99738591315597092</v>
      </c>
    </row>
    <row r="336" spans="6:78">
      <c r="F336">
        <f t="shared" si="314"/>
        <v>72000000</v>
      </c>
      <c r="G336">
        <f t="shared" si="345"/>
        <v>1.0000000000000002</v>
      </c>
      <c r="H336">
        <f t="shared" si="346"/>
        <v>0</v>
      </c>
      <c r="I336">
        <f t="shared" si="347"/>
        <v>4.7143143996902228E+19</v>
      </c>
      <c r="J336">
        <f t="shared" si="348"/>
        <v>2.1193285600309779E+20</v>
      </c>
      <c r="K336">
        <f t="shared" si="349"/>
        <v>2.59076E+20</v>
      </c>
      <c r="L336">
        <f t="shared" si="350"/>
        <v>6043992820115670</v>
      </c>
      <c r="M336">
        <f t="shared" si="351"/>
        <v>112999.9999999998</v>
      </c>
      <c r="N336">
        <f t="shared" si="352"/>
        <v>112.9999999999998</v>
      </c>
      <c r="O336">
        <f t="shared" si="353"/>
        <v>149700.0000000002</v>
      </c>
      <c r="P336">
        <f t="shared" si="354"/>
        <v>149.70000000000022</v>
      </c>
      <c r="Q336">
        <f t="shared" si="355"/>
        <v>0.14034375000000018</v>
      </c>
      <c r="R336">
        <f t="shared" si="356"/>
        <v>2004.491</v>
      </c>
      <c r="S336">
        <f t="shared" si="357"/>
        <v>2.6632151440191052</v>
      </c>
      <c r="T336">
        <f t="shared" si="358"/>
        <v>460.48463537865575</v>
      </c>
      <c r="V336">
        <f t="shared" si="359"/>
        <v>112568506329668.94</v>
      </c>
      <c r="W336">
        <f t="shared" si="317"/>
        <v>0</v>
      </c>
      <c r="X336">
        <f t="shared" si="360"/>
        <v>5060537550066.0654</v>
      </c>
      <c r="Y336">
        <f t="shared" si="318"/>
        <v>0</v>
      </c>
      <c r="Z336">
        <f t="shared" si="319"/>
        <v>117629043879735</v>
      </c>
      <c r="AA336">
        <f t="shared" si="300"/>
        <v>2387.8022716742398</v>
      </c>
      <c r="AB336">
        <f t="shared" si="301"/>
        <v>23.878022716742404</v>
      </c>
      <c r="AC336">
        <f t="shared" si="320"/>
        <v>454.03296283613685</v>
      </c>
      <c r="AD336">
        <f t="shared" si="321"/>
        <v>99.999999999999972</v>
      </c>
      <c r="AF336" s="9">
        <f t="shared" si="315"/>
        <v>6186052472698.709</v>
      </c>
      <c r="AG336">
        <f t="shared" si="322"/>
        <v>23.877365995687402</v>
      </c>
      <c r="AH336">
        <f t="shared" si="323"/>
        <v>0</v>
      </c>
      <c r="AI336">
        <v>268</v>
      </c>
      <c r="AJ336">
        <f t="shared" si="324"/>
        <v>5.1740327120740712E-2</v>
      </c>
      <c r="AK336">
        <v>0</v>
      </c>
      <c r="AL336" s="15">
        <f t="shared" si="302"/>
        <v>0</v>
      </c>
      <c r="AM336" s="13">
        <f t="shared" si="325"/>
        <v>5062806625627.3662</v>
      </c>
      <c r="AN336" s="15">
        <f>SUM($AL$48:AL336)</f>
        <v>1123245847071.3408</v>
      </c>
      <c r="AO336" s="4">
        <f t="shared" si="303"/>
        <v>6186052472698.707</v>
      </c>
      <c r="AP336">
        <f t="shared" si="304"/>
        <v>23.88872929430708</v>
      </c>
      <c r="AQ336" s="15">
        <f t="shared" si="305"/>
        <v>23.82628208133826</v>
      </c>
      <c r="AR336">
        <f t="shared" si="326"/>
        <v>0.99738591315597092</v>
      </c>
      <c r="AT336">
        <f t="shared" si="316"/>
        <v>87843219541.05571</v>
      </c>
      <c r="AU336" s="4"/>
      <c r="AV336">
        <f t="shared" si="306"/>
        <v>4383794378987.4512</v>
      </c>
      <c r="AW336" s="5">
        <f t="shared" si="327"/>
        <v>16.920881822273969</v>
      </c>
      <c r="AX336">
        <f t="shared" si="328"/>
        <v>317510819.20117188</v>
      </c>
      <c r="AY336" s="4">
        <f t="shared" si="329"/>
        <v>1.2255508777392419E-3</v>
      </c>
      <c r="AZ336" s="4">
        <f t="shared" si="307"/>
        <v>2.6556699482175766E-6</v>
      </c>
      <c r="BA336" s="5">
        <v>0</v>
      </c>
      <c r="BB336" s="4">
        <f t="shared" si="308"/>
        <v>0</v>
      </c>
      <c r="BC336" s="4">
        <f t="shared" si="330"/>
        <v>317510819.20117188</v>
      </c>
      <c r="BD336" s="4">
        <f t="shared" si="331"/>
        <v>1727104.1079263047</v>
      </c>
      <c r="BE336" s="4">
        <f t="shared" si="332"/>
        <v>1727104.1079263047</v>
      </c>
      <c r="BF336" s="4">
        <f t="shared" si="333"/>
        <v>0</v>
      </c>
      <c r="BG336" s="4">
        <f>SUM($BB$48:BB336)</f>
        <v>12884463590.918751</v>
      </c>
      <c r="BH336" s="14">
        <f>SUM($BC$48:BC336)</f>
        <v>4370909915396.5322</v>
      </c>
      <c r="BI336" s="4">
        <f t="shared" si="334"/>
        <v>4383794378987.4512</v>
      </c>
      <c r="BJ336" s="4">
        <f t="shared" si="335"/>
        <v>23845704846.537483</v>
      </c>
      <c r="BK336" s="4">
        <f t="shared" si="336"/>
        <v>70085202.300471887</v>
      </c>
      <c r="BL336" s="4">
        <f t="shared" si="337"/>
        <v>23775619644.237011</v>
      </c>
      <c r="BM336" s="27">
        <f t="shared" si="309"/>
        <v>20.624031581646985</v>
      </c>
      <c r="BN336">
        <f t="shared" si="310"/>
        <v>0.27330514044132032</v>
      </c>
      <c r="BO336">
        <f t="shared" si="338"/>
        <v>1.3251780543457393E-2</v>
      </c>
      <c r="BQ336" s="5">
        <f t="shared" si="339"/>
        <v>-37.133272033016418</v>
      </c>
      <c r="BR336" s="5">
        <f t="shared" si="340"/>
        <v>-9867.62824527472</v>
      </c>
      <c r="BS336" s="5">
        <f t="shared" si="311"/>
        <v>-1822.1266425357851</v>
      </c>
      <c r="BU336" s="27">
        <f t="shared" si="341"/>
        <v>0.86333732228117699</v>
      </c>
      <c r="BV336" s="27">
        <f t="shared" si="342"/>
        <v>1.1470742246243459E-2</v>
      </c>
      <c r="BW336" s="27">
        <f t="shared" si="312"/>
        <v>0.8633373222811771</v>
      </c>
      <c r="BX336" s="27">
        <f t="shared" si="313"/>
        <v>1.147074224624346E-2</v>
      </c>
      <c r="BY336" s="27">
        <f t="shared" si="343"/>
        <v>1.3251780543457393E-2</v>
      </c>
      <c r="BZ336" s="27">
        <f t="shared" si="344"/>
        <v>0.99738591315597092</v>
      </c>
    </row>
    <row r="337" spans="6:78">
      <c r="F337">
        <f t="shared" si="314"/>
        <v>72250000</v>
      </c>
      <c r="G337">
        <f t="shared" si="345"/>
        <v>1.0000000000000002</v>
      </c>
      <c r="H337">
        <f t="shared" si="346"/>
        <v>0</v>
      </c>
      <c r="I337">
        <f t="shared" si="347"/>
        <v>4.7143143996902228E+19</v>
      </c>
      <c r="J337">
        <f t="shared" si="348"/>
        <v>2.1193285600309779E+20</v>
      </c>
      <c r="K337">
        <f t="shared" si="349"/>
        <v>2.59076E+20</v>
      </c>
      <c r="L337">
        <f t="shared" si="350"/>
        <v>6043992820115670</v>
      </c>
      <c r="M337">
        <f t="shared" si="351"/>
        <v>112999.9999999998</v>
      </c>
      <c r="N337">
        <f t="shared" si="352"/>
        <v>112.9999999999998</v>
      </c>
      <c r="O337">
        <f t="shared" si="353"/>
        <v>149700.0000000002</v>
      </c>
      <c r="P337">
        <f t="shared" si="354"/>
        <v>149.70000000000022</v>
      </c>
      <c r="Q337">
        <f t="shared" si="355"/>
        <v>0.14034375000000018</v>
      </c>
      <c r="R337">
        <f t="shared" si="356"/>
        <v>2004.491</v>
      </c>
      <c r="S337">
        <f t="shared" si="357"/>
        <v>2.6632151440191052</v>
      </c>
      <c r="T337">
        <f t="shared" si="358"/>
        <v>460.48463537865575</v>
      </c>
      <c r="V337">
        <f t="shared" si="359"/>
        <v>112568506329668.94</v>
      </c>
      <c r="W337">
        <f t="shared" si="317"/>
        <v>0</v>
      </c>
      <c r="X337">
        <f t="shared" si="360"/>
        <v>5060537550066.0654</v>
      </c>
      <c r="Y337">
        <f t="shared" si="318"/>
        <v>0</v>
      </c>
      <c r="Z337">
        <f t="shared" si="319"/>
        <v>117629043879735</v>
      </c>
      <c r="AA337">
        <f t="shared" si="300"/>
        <v>2387.8022716742398</v>
      </c>
      <c r="AB337">
        <f t="shared" si="301"/>
        <v>23.878022716742404</v>
      </c>
      <c r="AC337">
        <f t="shared" si="320"/>
        <v>454.03296283613685</v>
      </c>
      <c r="AD337">
        <f t="shared" si="321"/>
        <v>99.999999999999972</v>
      </c>
      <c r="AF337" s="9">
        <f t="shared" si="315"/>
        <v>6186052472698.709</v>
      </c>
      <c r="AG337">
        <f t="shared" si="322"/>
        <v>23.877365995687402</v>
      </c>
      <c r="AH337">
        <f t="shared" si="323"/>
        <v>0</v>
      </c>
      <c r="AI337">
        <v>269</v>
      </c>
      <c r="AJ337">
        <f t="shared" si="324"/>
        <v>5.1740327120740712E-2</v>
      </c>
      <c r="AK337">
        <v>0</v>
      </c>
      <c r="AL337" s="15">
        <f t="shared" si="302"/>
        <v>0</v>
      </c>
      <c r="AM337" s="13">
        <f t="shared" si="325"/>
        <v>5062806625627.3662</v>
      </c>
      <c r="AN337" s="15">
        <f>SUM($AL$48:AL337)</f>
        <v>1123245847071.3408</v>
      </c>
      <c r="AO337" s="4">
        <f t="shared" si="303"/>
        <v>6186052472698.707</v>
      </c>
      <c r="AP337">
        <f t="shared" si="304"/>
        <v>23.88872929430708</v>
      </c>
      <c r="AQ337" s="15">
        <f t="shared" si="305"/>
        <v>23.82628208133826</v>
      </c>
      <c r="AR337">
        <f t="shared" si="326"/>
        <v>0.99738591315597092</v>
      </c>
      <c r="AT337">
        <f t="shared" si="316"/>
        <v>86149417630.535782</v>
      </c>
      <c r="AU337" s="4"/>
      <c r="AV337">
        <f t="shared" si="306"/>
        <v>4384105767530.6812</v>
      </c>
      <c r="AW337" s="5">
        <f t="shared" si="327"/>
        <v>16.922083741954797</v>
      </c>
      <c r="AX337">
        <f t="shared" si="328"/>
        <v>311388543.22998047</v>
      </c>
      <c r="AY337" s="4">
        <f t="shared" si="329"/>
        <v>1.2019196808271723E-3</v>
      </c>
      <c r="AZ337" s="4">
        <f t="shared" si="307"/>
        <v>2.6044630496548978E-6</v>
      </c>
      <c r="BA337" s="5">
        <v>0</v>
      </c>
      <c r="BB337" s="4">
        <f t="shared" si="308"/>
        <v>0</v>
      </c>
      <c r="BC337" s="4">
        <f t="shared" si="330"/>
        <v>311388543.22998047</v>
      </c>
      <c r="BD337" s="4">
        <f t="shared" si="331"/>
        <v>1693801.9105199112</v>
      </c>
      <c r="BE337" s="4">
        <f t="shared" si="332"/>
        <v>1693801.9105199112</v>
      </c>
      <c r="BF337" s="4">
        <f t="shared" si="333"/>
        <v>0</v>
      </c>
      <c r="BG337" s="4">
        <f>SUM($BB$48:BB337)</f>
        <v>12884463590.918751</v>
      </c>
      <c r="BH337" s="14">
        <f>SUM($BC$48:BC337)</f>
        <v>4371221303939.7622</v>
      </c>
      <c r="BI337" s="4">
        <f t="shared" si="334"/>
        <v>4384105767530.6812</v>
      </c>
      <c r="BJ337" s="4">
        <f t="shared" si="335"/>
        <v>23847398648.448006</v>
      </c>
      <c r="BK337" s="4">
        <f t="shared" si="336"/>
        <v>70085202.300471887</v>
      </c>
      <c r="BL337" s="4">
        <f t="shared" si="337"/>
        <v>23777313446.14753</v>
      </c>
      <c r="BM337" s="27">
        <f t="shared" si="309"/>
        <v>20.62550086087581</v>
      </c>
      <c r="BN337">
        <f t="shared" si="310"/>
        <v>0.27330514044132032</v>
      </c>
      <c r="BO337">
        <f t="shared" si="338"/>
        <v>1.3250836538944301E-2</v>
      </c>
      <c r="BQ337" s="5">
        <f t="shared" si="339"/>
        <v>-36.423506190921273</v>
      </c>
      <c r="BR337" s="5">
        <f t="shared" si="340"/>
        <v>-9867.62824527472</v>
      </c>
      <c r="BS337" s="5">
        <f t="shared" si="311"/>
        <v>-1821.5457539604208</v>
      </c>
      <c r="BU337" s="27">
        <f t="shared" si="341"/>
        <v>0.86339882740397877</v>
      </c>
      <c r="BV337" s="27">
        <f t="shared" si="342"/>
        <v>1.1470742246243459E-2</v>
      </c>
      <c r="BW337" s="27">
        <f t="shared" si="312"/>
        <v>0.86339882740397866</v>
      </c>
      <c r="BX337" s="27">
        <f t="shared" si="313"/>
        <v>1.147074224624346E-2</v>
      </c>
      <c r="BY337" s="27">
        <f t="shared" si="343"/>
        <v>1.3250836538944301E-2</v>
      </c>
      <c r="BZ337" s="27">
        <f t="shared" si="344"/>
        <v>0.99738591315597092</v>
      </c>
    </row>
    <row r="338" spans="6:78">
      <c r="F338">
        <f t="shared" si="314"/>
        <v>72500000</v>
      </c>
      <c r="G338">
        <f t="shared" si="345"/>
        <v>1.0000000000000002</v>
      </c>
      <c r="H338">
        <f t="shared" si="346"/>
        <v>0</v>
      </c>
      <c r="I338">
        <f t="shared" si="347"/>
        <v>4.7143143996902228E+19</v>
      </c>
      <c r="J338">
        <f t="shared" si="348"/>
        <v>2.1193285600309779E+20</v>
      </c>
      <c r="K338">
        <f t="shared" si="349"/>
        <v>2.59076E+20</v>
      </c>
      <c r="L338">
        <f t="shared" si="350"/>
        <v>6043992820115670</v>
      </c>
      <c r="M338">
        <f t="shared" si="351"/>
        <v>112999.9999999998</v>
      </c>
      <c r="N338">
        <f t="shared" si="352"/>
        <v>112.9999999999998</v>
      </c>
      <c r="O338">
        <f t="shared" si="353"/>
        <v>149700.0000000002</v>
      </c>
      <c r="P338">
        <f t="shared" si="354"/>
        <v>149.70000000000022</v>
      </c>
      <c r="Q338">
        <f t="shared" si="355"/>
        <v>0.14034375000000018</v>
      </c>
      <c r="R338">
        <f t="shared" si="356"/>
        <v>2004.491</v>
      </c>
      <c r="S338">
        <f t="shared" si="357"/>
        <v>2.6632151440191052</v>
      </c>
      <c r="T338">
        <f t="shared" si="358"/>
        <v>460.48463537865575</v>
      </c>
      <c r="V338">
        <f t="shared" si="359"/>
        <v>112568506329668.94</v>
      </c>
      <c r="W338">
        <f t="shared" si="317"/>
        <v>0</v>
      </c>
      <c r="X338">
        <f t="shared" si="360"/>
        <v>5060537550066.0654</v>
      </c>
      <c r="Y338">
        <f t="shared" si="318"/>
        <v>0</v>
      </c>
      <c r="Z338">
        <f t="shared" si="319"/>
        <v>117629043879735</v>
      </c>
      <c r="AA338">
        <f t="shared" si="300"/>
        <v>2387.8022716742398</v>
      </c>
      <c r="AB338">
        <f t="shared" si="301"/>
        <v>23.878022716742404</v>
      </c>
      <c r="AC338">
        <f t="shared" si="320"/>
        <v>454.03296283613685</v>
      </c>
      <c r="AD338">
        <f t="shared" si="321"/>
        <v>99.999999999999972</v>
      </c>
      <c r="AF338" s="9">
        <f t="shared" si="315"/>
        <v>6186052472698.709</v>
      </c>
      <c r="AG338">
        <f t="shared" si="322"/>
        <v>23.877365995687402</v>
      </c>
      <c r="AH338">
        <f t="shared" si="323"/>
        <v>0</v>
      </c>
      <c r="AI338">
        <v>270</v>
      </c>
      <c r="AJ338">
        <f t="shared" si="324"/>
        <v>5.1740327120740712E-2</v>
      </c>
      <c r="AK338">
        <v>0</v>
      </c>
      <c r="AL338" s="15">
        <f t="shared" si="302"/>
        <v>0</v>
      </c>
      <c r="AM338" s="13">
        <f t="shared" si="325"/>
        <v>5062806625627.3662</v>
      </c>
      <c r="AN338" s="15">
        <f>SUM($AL$48:AL338)</f>
        <v>1123245847071.3408</v>
      </c>
      <c r="AO338" s="4">
        <f t="shared" si="303"/>
        <v>6186052472698.707</v>
      </c>
      <c r="AP338">
        <f t="shared" si="304"/>
        <v>23.88872929430708</v>
      </c>
      <c r="AQ338" s="15">
        <f t="shared" si="305"/>
        <v>23.82628208133826</v>
      </c>
      <c r="AR338">
        <f t="shared" si="326"/>
        <v>0.99738591315597092</v>
      </c>
      <c r="AT338">
        <f t="shared" si="316"/>
        <v>84488275781.054947</v>
      </c>
      <c r="AU338" s="4"/>
      <c r="AV338">
        <f t="shared" si="306"/>
        <v>4384411151848.2896</v>
      </c>
      <c r="AW338" s="5">
        <f t="shared" si="327"/>
        <v>16.923262486097862</v>
      </c>
      <c r="AX338">
        <f t="shared" si="328"/>
        <v>305384317.60839844</v>
      </c>
      <c r="AY338" s="4">
        <f t="shared" si="329"/>
        <v>1.1787441430638052E-3</v>
      </c>
      <c r="AZ338" s="4">
        <f t="shared" si="307"/>
        <v>2.5542435277322423E-6</v>
      </c>
      <c r="BA338" s="5">
        <v>0</v>
      </c>
      <c r="BB338" s="4">
        <f t="shared" si="308"/>
        <v>0</v>
      </c>
      <c r="BC338" s="4">
        <f t="shared" si="330"/>
        <v>305384317.60839844</v>
      </c>
      <c r="BD338" s="4">
        <f t="shared" si="331"/>
        <v>1661141.849479974</v>
      </c>
      <c r="BE338" s="4">
        <f t="shared" si="332"/>
        <v>1661141.849479974</v>
      </c>
      <c r="BF338" s="4">
        <f t="shared" si="333"/>
        <v>0</v>
      </c>
      <c r="BG338" s="4">
        <f>SUM($BB$48:BB338)</f>
        <v>12884463590.918751</v>
      </c>
      <c r="BH338" s="14">
        <f>SUM($BC$48:BC338)</f>
        <v>4371526688257.3706</v>
      </c>
      <c r="BI338" s="4">
        <f t="shared" si="334"/>
        <v>4384411151848.2896</v>
      </c>
      <c r="BJ338" s="4">
        <f t="shared" si="335"/>
        <v>23849059790.297485</v>
      </c>
      <c r="BK338" s="4">
        <f t="shared" si="336"/>
        <v>70085202.300471887</v>
      </c>
      <c r="BL338" s="4">
        <f t="shared" si="337"/>
        <v>23778974587.997009</v>
      </c>
      <c r="BM338" s="27">
        <f t="shared" si="309"/>
        <v>20.626941809312818</v>
      </c>
      <c r="BN338">
        <f t="shared" si="310"/>
        <v>0.27330514044132032</v>
      </c>
      <c r="BO338">
        <f t="shared" si="338"/>
        <v>1.3249910867442614E-2</v>
      </c>
      <c r="BQ338" s="5">
        <f t="shared" si="339"/>
        <v>-35.727426126122012</v>
      </c>
      <c r="BR338" s="5">
        <f t="shared" si="340"/>
        <v>-9867.62824527472</v>
      </c>
      <c r="BS338" s="5">
        <f t="shared" si="311"/>
        <v>-1820.9760661377584</v>
      </c>
      <c r="BU338" s="27">
        <f t="shared" si="341"/>
        <v>0.86345914657873502</v>
      </c>
      <c r="BV338" s="27">
        <f t="shared" si="342"/>
        <v>1.1470742246243459E-2</v>
      </c>
      <c r="BW338" s="27">
        <f t="shared" si="312"/>
        <v>0.86345914657873502</v>
      </c>
      <c r="BX338" s="27">
        <f t="shared" si="313"/>
        <v>1.147074224624346E-2</v>
      </c>
      <c r="BY338" s="27">
        <f t="shared" si="343"/>
        <v>1.3249910867442614E-2</v>
      </c>
      <c r="BZ338" s="27">
        <f t="shared" si="344"/>
        <v>0.99738591315597092</v>
      </c>
    </row>
    <row r="339" spans="6:78">
      <c r="F339">
        <f t="shared" si="314"/>
        <v>72750000</v>
      </c>
      <c r="G339">
        <f t="shared" si="345"/>
        <v>1.0000000000000002</v>
      </c>
      <c r="H339">
        <f t="shared" si="346"/>
        <v>0</v>
      </c>
      <c r="I339">
        <f t="shared" si="347"/>
        <v>4.7143143996902228E+19</v>
      </c>
      <c r="J339">
        <f t="shared" si="348"/>
        <v>2.1193285600309779E+20</v>
      </c>
      <c r="K339">
        <f t="shared" si="349"/>
        <v>2.59076E+20</v>
      </c>
      <c r="L339">
        <f t="shared" si="350"/>
        <v>6043992820115670</v>
      </c>
      <c r="M339">
        <f t="shared" si="351"/>
        <v>112999.9999999998</v>
      </c>
      <c r="N339">
        <f t="shared" si="352"/>
        <v>112.9999999999998</v>
      </c>
      <c r="O339">
        <f t="shared" si="353"/>
        <v>149700.0000000002</v>
      </c>
      <c r="P339">
        <f t="shared" si="354"/>
        <v>149.70000000000022</v>
      </c>
      <c r="Q339">
        <f t="shared" si="355"/>
        <v>0.14034375000000018</v>
      </c>
      <c r="R339">
        <f t="shared" si="356"/>
        <v>2004.491</v>
      </c>
      <c r="S339">
        <f t="shared" si="357"/>
        <v>2.6632151440191052</v>
      </c>
      <c r="T339">
        <f t="shared" si="358"/>
        <v>460.48463537865575</v>
      </c>
      <c r="V339">
        <f t="shared" si="359"/>
        <v>112568506329668.94</v>
      </c>
      <c r="W339">
        <f t="shared" si="317"/>
        <v>0</v>
      </c>
      <c r="X339">
        <f t="shared" si="360"/>
        <v>5060537550066.0654</v>
      </c>
      <c r="Y339">
        <f t="shared" si="318"/>
        <v>0</v>
      </c>
      <c r="Z339">
        <f t="shared" si="319"/>
        <v>117629043879735</v>
      </c>
      <c r="AA339">
        <f t="shared" si="300"/>
        <v>2387.8022716742398</v>
      </c>
      <c r="AB339">
        <f t="shared" si="301"/>
        <v>23.878022716742404</v>
      </c>
      <c r="AC339">
        <f t="shared" si="320"/>
        <v>454.03296283613685</v>
      </c>
      <c r="AD339">
        <f t="shared" si="321"/>
        <v>99.999999999999972</v>
      </c>
      <c r="AF339" s="9">
        <f t="shared" si="315"/>
        <v>6186052472698.709</v>
      </c>
      <c r="AG339">
        <f t="shared" si="322"/>
        <v>23.877365995687402</v>
      </c>
      <c r="AH339">
        <f t="shared" si="323"/>
        <v>0</v>
      </c>
      <c r="AI339">
        <v>271</v>
      </c>
      <c r="AJ339">
        <f t="shared" si="324"/>
        <v>5.1740327120740712E-2</v>
      </c>
      <c r="AK339">
        <v>0</v>
      </c>
      <c r="AL339" s="15">
        <f t="shared" si="302"/>
        <v>0</v>
      </c>
      <c r="AM339" s="13">
        <f t="shared" si="325"/>
        <v>5062806625627.3662</v>
      </c>
      <c r="AN339" s="15">
        <f>SUM($AL$48:AL339)</f>
        <v>1123245847071.3408</v>
      </c>
      <c r="AO339" s="4">
        <f t="shared" si="303"/>
        <v>6186052472698.707</v>
      </c>
      <c r="AP339">
        <f t="shared" si="304"/>
        <v>23.88872929430708</v>
      </c>
      <c r="AQ339" s="15">
        <f t="shared" si="305"/>
        <v>23.82628208133826</v>
      </c>
      <c r="AR339">
        <f t="shared" si="326"/>
        <v>0.99738591315597092</v>
      </c>
      <c r="AT339">
        <f t="shared" si="316"/>
        <v>82859164237.988144</v>
      </c>
      <c r="AU339" s="4"/>
      <c r="AV339">
        <f t="shared" si="306"/>
        <v>4384710647714.3667</v>
      </c>
      <c r="AW339" s="5">
        <f t="shared" si="327"/>
        <v>16.924418501576241</v>
      </c>
      <c r="AX339">
        <f t="shared" si="328"/>
        <v>299495866.07714844</v>
      </c>
      <c r="AY339" s="4">
        <f t="shared" si="329"/>
        <v>1.1560154783814341E-3</v>
      </c>
      <c r="AZ339" s="4">
        <f t="shared" si="307"/>
        <v>2.5049923437492223E-6</v>
      </c>
      <c r="BA339" s="5">
        <v>0</v>
      </c>
      <c r="BB339" s="4">
        <f t="shared" si="308"/>
        <v>0</v>
      </c>
      <c r="BC339" s="4">
        <f t="shared" si="330"/>
        <v>299495866.07714844</v>
      </c>
      <c r="BD339" s="4">
        <f t="shared" si="331"/>
        <v>1629111.5430654287</v>
      </c>
      <c r="BE339" s="4">
        <f t="shared" si="332"/>
        <v>1629111.5430654287</v>
      </c>
      <c r="BF339" s="4">
        <f t="shared" si="333"/>
        <v>0</v>
      </c>
      <c r="BG339" s="4">
        <f>SUM($BB$48:BB339)</f>
        <v>12884463590.918751</v>
      </c>
      <c r="BH339" s="14">
        <f>SUM($BC$48:BC339)</f>
        <v>4371826184123.4478</v>
      </c>
      <c r="BI339" s="4">
        <f t="shared" si="334"/>
        <v>4384710647714.3667</v>
      </c>
      <c r="BJ339" s="4">
        <f t="shared" si="335"/>
        <v>23850688901.840549</v>
      </c>
      <c r="BK339" s="4">
        <f t="shared" si="336"/>
        <v>70085202.300471887</v>
      </c>
      <c r="BL339" s="4">
        <f t="shared" si="337"/>
        <v>23780603699.540077</v>
      </c>
      <c r="BM339" s="27">
        <f t="shared" si="309"/>
        <v>20.628354973235229</v>
      </c>
      <c r="BN339">
        <f t="shared" si="310"/>
        <v>0.27330514044132032</v>
      </c>
      <c r="BO339">
        <f t="shared" si="338"/>
        <v>1.3249003170438305E-2</v>
      </c>
      <c r="BQ339" s="5">
        <f t="shared" si="339"/>
        <v>-35.044767948063658</v>
      </c>
      <c r="BR339" s="5">
        <f t="shared" si="340"/>
        <v>-9867.62824527472</v>
      </c>
      <c r="BS339" s="5">
        <f t="shared" si="311"/>
        <v>-1820.4173630937482</v>
      </c>
      <c r="BU339" s="27">
        <f t="shared" si="341"/>
        <v>0.86351830267301699</v>
      </c>
      <c r="BV339" s="27">
        <f t="shared" si="342"/>
        <v>1.1470742246243459E-2</v>
      </c>
      <c r="BW339" s="27">
        <f t="shared" si="312"/>
        <v>0.86351830267301699</v>
      </c>
      <c r="BX339" s="27">
        <f t="shared" si="313"/>
        <v>1.147074224624346E-2</v>
      </c>
      <c r="BY339" s="27">
        <f t="shared" si="343"/>
        <v>1.3249003170438305E-2</v>
      </c>
      <c r="BZ339" s="27">
        <f t="shared" si="344"/>
        <v>0.99738591315597092</v>
      </c>
    </row>
    <row r="340" spans="6:78">
      <c r="F340">
        <f t="shared" si="314"/>
        <v>73000000</v>
      </c>
      <c r="G340">
        <f t="shared" si="345"/>
        <v>1.0000000000000002</v>
      </c>
      <c r="H340">
        <f t="shared" si="346"/>
        <v>0</v>
      </c>
      <c r="I340">
        <f t="shared" si="347"/>
        <v>4.7143143996902228E+19</v>
      </c>
      <c r="J340">
        <f t="shared" si="348"/>
        <v>2.1193285600309779E+20</v>
      </c>
      <c r="K340">
        <f t="shared" si="349"/>
        <v>2.59076E+20</v>
      </c>
      <c r="L340">
        <f t="shared" si="350"/>
        <v>6043992820115670</v>
      </c>
      <c r="M340">
        <f t="shared" si="351"/>
        <v>112999.9999999998</v>
      </c>
      <c r="N340">
        <f t="shared" si="352"/>
        <v>112.9999999999998</v>
      </c>
      <c r="O340">
        <f t="shared" si="353"/>
        <v>149700.0000000002</v>
      </c>
      <c r="P340">
        <f t="shared" si="354"/>
        <v>149.70000000000022</v>
      </c>
      <c r="Q340">
        <f t="shared" si="355"/>
        <v>0.14034375000000018</v>
      </c>
      <c r="R340">
        <f t="shared" si="356"/>
        <v>2004.491</v>
      </c>
      <c r="S340">
        <f t="shared" si="357"/>
        <v>2.6632151440191052</v>
      </c>
      <c r="T340">
        <f t="shared" si="358"/>
        <v>460.48463537865575</v>
      </c>
      <c r="V340">
        <f t="shared" si="359"/>
        <v>112568506329668.94</v>
      </c>
      <c r="W340">
        <f t="shared" si="317"/>
        <v>0</v>
      </c>
      <c r="X340">
        <f t="shared" si="360"/>
        <v>5060537550066.0654</v>
      </c>
      <c r="Y340">
        <f t="shared" si="318"/>
        <v>0</v>
      </c>
      <c r="Z340">
        <f t="shared" si="319"/>
        <v>117629043879735</v>
      </c>
      <c r="AA340">
        <f t="shared" si="300"/>
        <v>2387.8022716742398</v>
      </c>
      <c r="AB340">
        <f t="shared" si="301"/>
        <v>23.878022716742404</v>
      </c>
      <c r="AC340">
        <f t="shared" si="320"/>
        <v>454.03296283613685</v>
      </c>
      <c r="AD340">
        <f t="shared" si="321"/>
        <v>99.999999999999972</v>
      </c>
      <c r="AF340" s="9">
        <f t="shared" si="315"/>
        <v>6186052472698.709</v>
      </c>
      <c r="AG340">
        <f t="shared" si="322"/>
        <v>23.877365995687402</v>
      </c>
      <c r="AH340">
        <f t="shared" si="323"/>
        <v>0</v>
      </c>
      <c r="AI340">
        <v>272</v>
      </c>
      <c r="AJ340">
        <f t="shared" si="324"/>
        <v>5.1740327120740712E-2</v>
      </c>
      <c r="AK340">
        <v>0</v>
      </c>
      <c r="AL340" s="15">
        <f t="shared" si="302"/>
        <v>0</v>
      </c>
      <c r="AM340" s="13">
        <f t="shared" si="325"/>
        <v>5062806625627.3662</v>
      </c>
      <c r="AN340" s="15">
        <f>SUM($AL$48:AL340)</f>
        <v>1123245847071.3408</v>
      </c>
      <c r="AO340" s="4">
        <f t="shared" si="303"/>
        <v>6186052472698.707</v>
      </c>
      <c r="AP340">
        <f t="shared" si="304"/>
        <v>23.88872929430708</v>
      </c>
      <c r="AQ340" s="15">
        <f t="shared" si="305"/>
        <v>23.82628208133826</v>
      </c>
      <c r="AR340">
        <f t="shared" si="326"/>
        <v>0.99738591315597092</v>
      </c>
      <c r="AT340">
        <f t="shared" si="316"/>
        <v>81261465389.703171</v>
      </c>
      <c r="AU340" s="4"/>
      <c r="AV340">
        <f t="shared" si="306"/>
        <v>4385004368670.6357</v>
      </c>
      <c r="AW340" s="5">
        <f t="shared" si="327"/>
        <v>16.925552226646374</v>
      </c>
      <c r="AX340">
        <f t="shared" si="328"/>
        <v>293720956.26904297</v>
      </c>
      <c r="AY340" s="4">
        <f t="shared" si="329"/>
        <v>1.1337250701301661E-3</v>
      </c>
      <c r="AZ340" s="4">
        <f t="shared" si="307"/>
        <v>2.4566908261201936E-6</v>
      </c>
      <c r="BA340" s="5">
        <v>0</v>
      </c>
      <c r="BB340" s="4">
        <f t="shared" si="308"/>
        <v>0</v>
      </c>
      <c r="BC340" s="4">
        <f t="shared" si="330"/>
        <v>293720956.26904297</v>
      </c>
      <c r="BD340" s="4">
        <f t="shared" si="331"/>
        <v>1597698.8482867873</v>
      </c>
      <c r="BE340" s="4">
        <f t="shared" si="332"/>
        <v>1597698.8482867873</v>
      </c>
      <c r="BF340" s="4">
        <f t="shared" si="333"/>
        <v>0</v>
      </c>
      <c r="BG340" s="4">
        <f>SUM($BB$48:BB340)</f>
        <v>12884463590.918751</v>
      </c>
      <c r="BH340" s="14">
        <f>SUM($BC$48:BC340)</f>
        <v>4372119905079.7168</v>
      </c>
      <c r="BI340" s="4">
        <f t="shared" si="334"/>
        <v>4385004368670.6357</v>
      </c>
      <c r="BJ340" s="4">
        <f t="shared" si="335"/>
        <v>23852286600.688835</v>
      </c>
      <c r="BK340" s="4">
        <f t="shared" si="336"/>
        <v>70085202.300471887</v>
      </c>
      <c r="BL340" s="4">
        <f t="shared" si="337"/>
        <v>23782201398.388363</v>
      </c>
      <c r="BM340" s="27">
        <f t="shared" si="309"/>
        <v>20.629740888386884</v>
      </c>
      <c r="BN340">
        <f t="shared" si="310"/>
        <v>0.27330514044132032</v>
      </c>
      <c r="BO340">
        <f t="shared" si="338"/>
        <v>1.3248113096523292E-2</v>
      </c>
      <c r="BQ340" s="5">
        <f t="shared" si="339"/>
        <v>-34.375272854557657</v>
      </c>
      <c r="BR340" s="5">
        <f t="shared" si="340"/>
        <v>-9867.62824527472</v>
      </c>
      <c r="BS340" s="5">
        <f t="shared" si="311"/>
        <v>-1819.8694330187616</v>
      </c>
      <c r="BU340" s="27">
        <f t="shared" si="341"/>
        <v>0.86357631811346092</v>
      </c>
      <c r="BV340" s="27">
        <f t="shared" si="342"/>
        <v>1.1470742246243459E-2</v>
      </c>
      <c r="BW340" s="27">
        <f t="shared" si="312"/>
        <v>0.86357631811346103</v>
      </c>
      <c r="BX340" s="27">
        <f t="shared" si="313"/>
        <v>1.147074224624346E-2</v>
      </c>
      <c r="BY340" s="27">
        <f t="shared" si="343"/>
        <v>1.3248113096523292E-2</v>
      </c>
      <c r="BZ340" s="27">
        <f t="shared" si="344"/>
        <v>0.99738591315597092</v>
      </c>
    </row>
    <row r="341" spans="6:78">
      <c r="F341">
        <f t="shared" si="314"/>
        <v>73250000</v>
      </c>
      <c r="G341">
        <f t="shared" si="345"/>
        <v>1.0000000000000002</v>
      </c>
      <c r="H341">
        <f t="shared" si="346"/>
        <v>0</v>
      </c>
      <c r="I341">
        <f t="shared" si="347"/>
        <v>4.7143143996902228E+19</v>
      </c>
      <c r="J341">
        <f t="shared" si="348"/>
        <v>2.1193285600309779E+20</v>
      </c>
      <c r="K341">
        <f t="shared" si="349"/>
        <v>2.59076E+20</v>
      </c>
      <c r="L341">
        <f t="shared" si="350"/>
        <v>6043992820115670</v>
      </c>
      <c r="M341">
        <f t="shared" si="351"/>
        <v>112999.9999999998</v>
      </c>
      <c r="N341">
        <f t="shared" si="352"/>
        <v>112.9999999999998</v>
      </c>
      <c r="O341">
        <f t="shared" si="353"/>
        <v>149700.0000000002</v>
      </c>
      <c r="P341">
        <f t="shared" si="354"/>
        <v>149.70000000000022</v>
      </c>
      <c r="Q341">
        <f t="shared" si="355"/>
        <v>0.14034375000000018</v>
      </c>
      <c r="R341">
        <f t="shared" si="356"/>
        <v>2004.491</v>
      </c>
      <c r="S341">
        <f t="shared" si="357"/>
        <v>2.6632151440191052</v>
      </c>
      <c r="T341">
        <f t="shared" si="358"/>
        <v>460.48463537865575</v>
      </c>
      <c r="V341">
        <f t="shared" si="359"/>
        <v>112568506329668.94</v>
      </c>
      <c r="W341">
        <f t="shared" si="317"/>
        <v>0</v>
      </c>
      <c r="X341">
        <f t="shared" si="360"/>
        <v>5060537550066.0654</v>
      </c>
      <c r="Y341">
        <f t="shared" si="318"/>
        <v>0</v>
      </c>
      <c r="Z341">
        <f t="shared" si="319"/>
        <v>117629043879735</v>
      </c>
      <c r="AA341">
        <f t="shared" si="300"/>
        <v>2387.8022716742398</v>
      </c>
      <c r="AB341">
        <f t="shared" si="301"/>
        <v>23.878022716742404</v>
      </c>
      <c r="AC341">
        <f t="shared" si="320"/>
        <v>454.03296283613685</v>
      </c>
      <c r="AD341">
        <f t="shared" si="321"/>
        <v>99.999999999999972</v>
      </c>
      <c r="AF341" s="9">
        <f t="shared" si="315"/>
        <v>6186052472698.709</v>
      </c>
      <c r="AG341">
        <f t="shared" si="322"/>
        <v>23.877365995687402</v>
      </c>
      <c r="AH341">
        <f t="shared" si="323"/>
        <v>0</v>
      </c>
      <c r="AI341">
        <v>273</v>
      </c>
      <c r="AJ341">
        <f t="shared" si="324"/>
        <v>5.1740327120740712E-2</v>
      </c>
      <c r="AK341">
        <v>0</v>
      </c>
      <c r="AL341" s="15">
        <f t="shared" si="302"/>
        <v>0</v>
      </c>
      <c r="AM341" s="13">
        <f t="shared" si="325"/>
        <v>5062806625627.3662</v>
      </c>
      <c r="AN341" s="15">
        <f>SUM($AL$48:AL341)</f>
        <v>1123245847071.3408</v>
      </c>
      <c r="AO341" s="4">
        <f t="shared" si="303"/>
        <v>6186052472698.707</v>
      </c>
      <c r="AP341">
        <f t="shared" si="304"/>
        <v>23.88872929430708</v>
      </c>
      <c r="AQ341" s="15">
        <f t="shared" si="305"/>
        <v>23.82628208133826</v>
      </c>
      <c r="AR341">
        <f t="shared" si="326"/>
        <v>0.99738591315597092</v>
      </c>
      <c r="AT341">
        <f t="shared" si="316"/>
        <v>79694573533.418259</v>
      </c>
      <c r="AU341" s="4"/>
      <c r="AV341">
        <f t="shared" si="306"/>
        <v>4385292426069.4951</v>
      </c>
      <c r="AW341" s="5">
        <f t="shared" si="327"/>
        <v>16.926664091114173</v>
      </c>
      <c r="AX341">
        <f t="shared" si="328"/>
        <v>288057398.859375</v>
      </c>
      <c r="AY341" s="4">
        <f t="shared" si="329"/>
        <v>1.1118644677985418E-3</v>
      </c>
      <c r="AZ341" s="4">
        <f t="shared" si="307"/>
        <v>2.4093206632681038E-6</v>
      </c>
      <c r="BA341" s="5">
        <v>0</v>
      </c>
      <c r="BB341" s="4">
        <f t="shared" si="308"/>
        <v>0</v>
      </c>
      <c r="BC341" s="4">
        <f t="shared" si="330"/>
        <v>288057398.859375</v>
      </c>
      <c r="BD341" s="4">
        <f t="shared" si="331"/>
        <v>1566891.8562846768</v>
      </c>
      <c r="BE341" s="4">
        <f t="shared" si="332"/>
        <v>1566891.8562846768</v>
      </c>
      <c r="BF341" s="4">
        <f t="shared" si="333"/>
        <v>0</v>
      </c>
      <c r="BG341" s="4">
        <f>SUM($BB$48:BB341)</f>
        <v>12884463590.918751</v>
      </c>
      <c r="BH341" s="14">
        <f>SUM($BC$48:BC341)</f>
        <v>4372407962478.5762</v>
      </c>
      <c r="BI341" s="4">
        <f t="shared" si="334"/>
        <v>4385292426069.4951</v>
      </c>
      <c r="BJ341" s="4">
        <f t="shared" si="335"/>
        <v>23853853492.54512</v>
      </c>
      <c r="BK341" s="4">
        <f t="shared" si="336"/>
        <v>70085202.300471887</v>
      </c>
      <c r="BL341" s="4">
        <f t="shared" si="337"/>
        <v>23783768290.244648</v>
      </c>
      <c r="BM341" s="27">
        <f t="shared" si="309"/>
        <v>20.631100080181362</v>
      </c>
      <c r="BN341">
        <f t="shared" si="310"/>
        <v>0.27330514044132032</v>
      </c>
      <c r="BO341">
        <f t="shared" si="338"/>
        <v>1.3247240301250953E-2</v>
      </c>
      <c r="BQ341" s="5">
        <f t="shared" si="339"/>
        <v>-33.718687033665873</v>
      </c>
      <c r="BR341" s="5">
        <f t="shared" si="340"/>
        <v>-9867.62824527472</v>
      </c>
      <c r="BS341" s="5">
        <f t="shared" si="311"/>
        <v>-1819.3320681873161</v>
      </c>
      <c r="BU341" s="27">
        <f t="shared" si="341"/>
        <v>0.86363321489427058</v>
      </c>
      <c r="BV341" s="27">
        <f t="shared" si="342"/>
        <v>1.1470742246243459E-2</v>
      </c>
      <c r="BW341" s="27">
        <f t="shared" si="312"/>
        <v>0.86363321489427058</v>
      </c>
      <c r="BX341" s="27">
        <f t="shared" si="313"/>
        <v>1.147074224624346E-2</v>
      </c>
      <c r="BY341" s="27">
        <f t="shared" si="343"/>
        <v>1.3247240301250953E-2</v>
      </c>
      <c r="BZ341" s="27">
        <f t="shared" si="344"/>
        <v>0.99738591315597092</v>
      </c>
    </row>
    <row r="342" spans="6:78">
      <c r="F342">
        <f t="shared" si="314"/>
        <v>73500000</v>
      </c>
      <c r="G342">
        <f t="shared" si="345"/>
        <v>1.0000000000000002</v>
      </c>
      <c r="H342">
        <f t="shared" si="346"/>
        <v>0</v>
      </c>
      <c r="I342">
        <f t="shared" si="347"/>
        <v>4.7143143996902228E+19</v>
      </c>
      <c r="J342">
        <f t="shared" si="348"/>
        <v>2.1193285600309779E+20</v>
      </c>
      <c r="K342">
        <f t="shared" si="349"/>
        <v>2.59076E+20</v>
      </c>
      <c r="L342">
        <f t="shared" si="350"/>
        <v>6043992820115670</v>
      </c>
      <c r="M342">
        <f t="shared" si="351"/>
        <v>112999.9999999998</v>
      </c>
      <c r="N342">
        <f t="shared" si="352"/>
        <v>112.9999999999998</v>
      </c>
      <c r="O342">
        <f t="shared" si="353"/>
        <v>149700.0000000002</v>
      </c>
      <c r="P342">
        <f t="shared" si="354"/>
        <v>149.70000000000022</v>
      </c>
      <c r="Q342">
        <f t="shared" si="355"/>
        <v>0.14034375000000018</v>
      </c>
      <c r="R342">
        <f t="shared" si="356"/>
        <v>2004.491</v>
      </c>
      <c r="S342">
        <f t="shared" si="357"/>
        <v>2.6632151440191052</v>
      </c>
      <c r="T342">
        <f t="shared" si="358"/>
        <v>460.48463537865575</v>
      </c>
      <c r="V342">
        <f t="shared" si="359"/>
        <v>112568506329668.94</v>
      </c>
      <c r="W342">
        <f t="shared" si="317"/>
        <v>0</v>
      </c>
      <c r="X342">
        <f t="shared" si="360"/>
        <v>5060537550066.0654</v>
      </c>
      <c r="Y342">
        <f t="shared" si="318"/>
        <v>0</v>
      </c>
      <c r="Z342">
        <f t="shared" si="319"/>
        <v>117629043879735</v>
      </c>
      <c r="AA342">
        <f t="shared" si="300"/>
        <v>2387.8022716742398</v>
      </c>
      <c r="AB342">
        <f t="shared" si="301"/>
        <v>23.878022716742404</v>
      </c>
      <c r="AC342">
        <f t="shared" si="320"/>
        <v>454.03296283613685</v>
      </c>
      <c r="AD342">
        <f t="shared" si="321"/>
        <v>99.999999999999972</v>
      </c>
      <c r="AF342" s="9">
        <f t="shared" si="315"/>
        <v>6186052472698.709</v>
      </c>
      <c r="AG342">
        <f t="shared" si="322"/>
        <v>23.877365995687402</v>
      </c>
      <c r="AH342">
        <f t="shared" si="323"/>
        <v>0</v>
      </c>
      <c r="AI342">
        <v>274</v>
      </c>
      <c r="AJ342">
        <f t="shared" si="324"/>
        <v>5.1740327120740712E-2</v>
      </c>
      <c r="AK342">
        <v>0</v>
      </c>
      <c r="AL342" s="15">
        <f t="shared" si="302"/>
        <v>0</v>
      </c>
      <c r="AM342" s="13">
        <f t="shared" si="325"/>
        <v>5062806625627.3662</v>
      </c>
      <c r="AN342" s="15">
        <f>SUM($AL$48:AL342)</f>
        <v>1123245847071.3408</v>
      </c>
      <c r="AO342" s="4">
        <f t="shared" si="303"/>
        <v>6186052472698.707</v>
      </c>
      <c r="AP342">
        <f t="shared" si="304"/>
        <v>23.88872929430708</v>
      </c>
      <c r="AQ342" s="15">
        <f t="shared" si="305"/>
        <v>23.82628208133826</v>
      </c>
      <c r="AR342">
        <f t="shared" si="326"/>
        <v>0.99738591315597092</v>
      </c>
      <c r="AT342">
        <f t="shared" si="316"/>
        <v>78157894645.574387</v>
      </c>
      <c r="AU342" s="4"/>
      <c r="AV342">
        <f t="shared" si="306"/>
        <v>4385574929116.2363</v>
      </c>
      <c r="AW342" s="5">
        <f t="shared" si="327"/>
        <v>16.927754516498002</v>
      </c>
      <c r="AX342">
        <f t="shared" si="328"/>
        <v>282503046.74121094</v>
      </c>
      <c r="AY342" s="4">
        <f t="shared" si="329"/>
        <v>1.0904253838302696E-3</v>
      </c>
      <c r="AZ342" s="4">
        <f t="shared" si="307"/>
        <v>2.3628638967266105E-6</v>
      </c>
      <c r="BA342" s="5">
        <v>0</v>
      </c>
      <c r="BB342" s="4">
        <f t="shared" si="308"/>
        <v>0</v>
      </c>
      <c r="BC342" s="4">
        <f t="shared" si="330"/>
        <v>282503046.74121094</v>
      </c>
      <c r="BD342" s="4">
        <f t="shared" si="331"/>
        <v>1536678.8878438366</v>
      </c>
      <c r="BE342" s="4">
        <f t="shared" si="332"/>
        <v>1536678.8878438366</v>
      </c>
      <c r="BF342" s="4">
        <f t="shared" si="333"/>
        <v>0</v>
      </c>
      <c r="BG342" s="4">
        <f>SUM($BB$48:BB342)</f>
        <v>12884463590.918751</v>
      </c>
      <c r="BH342" s="14">
        <f>SUM($BC$48:BC342)</f>
        <v>4372690465525.3174</v>
      </c>
      <c r="BI342" s="4">
        <f t="shared" si="334"/>
        <v>4385574929116.2363</v>
      </c>
      <c r="BJ342" s="4">
        <f t="shared" si="335"/>
        <v>23855390171.432964</v>
      </c>
      <c r="BK342" s="4">
        <f t="shared" si="336"/>
        <v>70085202.300471887</v>
      </c>
      <c r="BL342" s="4">
        <f t="shared" si="337"/>
        <v>23785304969.132492</v>
      </c>
      <c r="BM342" s="27">
        <f t="shared" si="309"/>
        <v>20.632433063901157</v>
      </c>
      <c r="BN342">
        <f t="shared" si="310"/>
        <v>0.27330514044132032</v>
      </c>
      <c r="BO342">
        <f t="shared" si="338"/>
        <v>1.324638444699474E-2</v>
      </c>
      <c r="BQ342" s="5">
        <f t="shared" si="339"/>
        <v>-33.074761567478681</v>
      </c>
      <c r="BR342" s="5">
        <f t="shared" si="340"/>
        <v>-9867.62824527472</v>
      </c>
      <c r="BS342" s="5">
        <f t="shared" si="311"/>
        <v>-1818.8050648793107</v>
      </c>
      <c r="BU342" s="27">
        <f t="shared" si="341"/>
        <v>0.8636890145855548</v>
      </c>
      <c r="BV342" s="27">
        <f t="shared" si="342"/>
        <v>1.1470742246243459E-2</v>
      </c>
      <c r="BW342" s="27">
        <f t="shared" si="312"/>
        <v>0.86368901458555469</v>
      </c>
      <c r="BX342" s="27">
        <f t="shared" si="313"/>
        <v>1.147074224624346E-2</v>
      </c>
      <c r="BY342" s="27">
        <f t="shared" si="343"/>
        <v>1.324638444699474E-2</v>
      </c>
      <c r="BZ342" s="27">
        <f t="shared" si="344"/>
        <v>0.99738591315597092</v>
      </c>
    </row>
    <row r="343" spans="6:78">
      <c r="F343">
        <f t="shared" si="314"/>
        <v>73750000</v>
      </c>
      <c r="G343">
        <f t="shared" si="345"/>
        <v>1.0000000000000002</v>
      </c>
      <c r="H343">
        <f t="shared" si="346"/>
        <v>0</v>
      </c>
      <c r="I343">
        <f t="shared" si="347"/>
        <v>4.7143143996902228E+19</v>
      </c>
      <c r="J343">
        <f t="shared" si="348"/>
        <v>2.1193285600309779E+20</v>
      </c>
      <c r="K343">
        <f t="shared" si="349"/>
        <v>2.59076E+20</v>
      </c>
      <c r="L343">
        <f t="shared" si="350"/>
        <v>6043992820115670</v>
      </c>
      <c r="M343">
        <f t="shared" si="351"/>
        <v>112999.9999999998</v>
      </c>
      <c r="N343">
        <f t="shared" si="352"/>
        <v>112.9999999999998</v>
      </c>
      <c r="O343">
        <f t="shared" si="353"/>
        <v>149700.0000000002</v>
      </c>
      <c r="P343">
        <f t="shared" si="354"/>
        <v>149.70000000000022</v>
      </c>
      <c r="Q343">
        <f t="shared" si="355"/>
        <v>0.14034375000000018</v>
      </c>
      <c r="R343">
        <f t="shared" si="356"/>
        <v>2004.491</v>
      </c>
      <c r="S343">
        <f t="shared" si="357"/>
        <v>2.6632151440191052</v>
      </c>
      <c r="T343">
        <f t="shared" si="358"/>
        <v>460.48463537865575</v>
      </c>
      <c r="V343">
        <f t="shared" si="359"/>
        <v>112568506329668.94</v>
      </c>
      <c r="W343">
        <f t="shared" si="317"/>
        <v>0</v>
      </c>
      <c r="X343">
        <f t="shared" si="360"/>
        <v>5060537550066.0654</v>
      </c>
      <c r="Y343">
        <f t="shared" si="318"/>
        <v>0</v>
      </c>
      <c r="Z343">
        <f t="shared" si="319"/>
        <v>117629043879735</v>
      </c>
      <c r="AA343">
        <f t="shared" si="300"/>
        <v>2387.8022716742398</v>
      </c>
      <c r="AB343">
        <f t="shared" si="301"/>
        <v>23.878022716742404</v>
      </c>
      <c r="AC343">
        <f t="shared" si="320"/>
        <v>454.03296283613685</v>
      </c>
      <c r="AD343">
        <f t="shared" si="321"/>
        <v>99.999999999999972</v>
      </c>
      <c r="AF343" s="9">
        <f t="shared" si="315"/>
        <v>6186052472698.709</v>
      </c>
      <c r="AG343">
        <f t="shared" si="322"/>
        <v>23.877365995687402</v>
      </c>
      <c r="AH343">
        <f t="shared" si="323"/>
        <v>0</v>
      </c>
      <c r="AI343">
        <v>275</v>
      </c>
      <c r="AJ343">
        <f t="shared" si="324"/>
        <v>5.1740327120740712E-2</v>
      </c>
      <c r="AK343">
        <v>0</v>
      </c>
      <c r="AL343" s="15">
        <f t="shared" si="302"/>
        <v>0</v>
      </c>
      <c r="AM343" s="13">
        <f t="shared" si="325"/>
        <v>5062806625627.3662</v>
      </c>
      <c r="AN343" s="15">
        <f>SUM($AL$48:AL343)</f>
        <v>1123245847071.3408</v>
      </c>
      <c r="AO343" s="4">
        <f t="shared" si="303"/>
        <v>6186052472698.707</v>
      </c>
      <c r="AP343">
        <f t="shared" si="304"/>
        <v>23.88872929430708</v>
      </c>
      <c r="AQ343" s="15">
        <f t="shared" si="305"/>
        <v>23.82628208133826</v>
      </c>
      <c r="AR343">
        <f t="shared" si="326"/>
        <v>0.99738591315597092</v>
      </c>
      <c r="AT343">
        <f t="shared" si="316"/>
        <v>76650846156.63533</v>
      </c>
      <c r="AU343" s="4"/>
      <c r="AV343">
        <f t="shared" si="306"/>
        <v>4385851984910.4424</v>
      </c>
      <c r="AW343" s="5">
        <f t="shared" si="327"/>
        <v>16.928823916188463</v>
      </c>
      <c r="AX343">
        <f t="shared" si="328"/>
        <v>277055794.20605469</v>
      </c>
      <c r="AY343" s="4">
        <f t="shared" si="329"/>
        <v>1.0693996904616973E-3</v>
      </c>
      <c r="AZ343" s="4">
        <f t="shared" si="307"/>
        <v>2.3173029142871404E-6</v>
      </c>
      <c r="BA343" s="5">
        <v>0</v>
      </c>
      <c r="BB343" s="4">
        <f t="shared" si="308"/>
        <v>0</v>
      </c>
      <c r="BC343" s="4">
        <f t="shared" si="330"/>
        <v>277055794.20605469</v>
      </c>
      <c r="BD343" s="4">
        <f t="shared" si="331"/>
        <v>1507048.4889363288</v>
      </c>
      <c r="BE343" s="4">
        <f t="shared" si="332"/>
        <v>1507048.4889363288</v>
      </c>
      <c r="BF343" s="4">
        <f t="shared" si="333"/>
        <v>0</v>
      </c>
      <c r="BG343" s="4">
        <f>SUM($BB$48:BB343)</f>
        <v>12884463590.918751</v>
      </c>
      <c r="BH343" s="14">
        <f>SUM($BC$48:BC343)</f>
        <v>4372967521319.5234</v>
      </c>
      <c r="BI343" s="4">
        <f t="shared" si="334"/>
        <v>4385851984910.4424</v>
      </c>
      <c r="BJ343" s="4">
        <f t="shared" si="335"/>
        <v>23856897219.921902</v>
      </c>
      <c r="BK343" s="4">
        <f t="shared" si="336"/>
        <v>70085202.300471887</v>
      </c>
      <c r="BL343" s="4">
        <f t="shared" si="337"/>
        <v>23786812017.621429</v>
      </c>
      <c r="BM343" s="27">
        <f t="shared" si="309"/>
        <v>20.633740344893027</v>
      </c>
      <c r="BN343">
        <f t="shared" si="310"/>
        <v>0.27330514044132032</v>
      </c>
      <c r="BO343">
        <f t="shared" si="338"/>
        <v>1.3245545202809773E-2</v>
      </c>
      <c r="BQ343" s="5">
        <f t="shared" si="339"/>
        <v>-32.443252337751581</v>
      </c>
      <c r="BR343" s="5">
        <f t="shared" si="340"/>
        <v>-9867.62824527472</v>
      </c>
      <c r="BS343" s="5">
        <f t="shared" si="311"/>
        <v>-1818.2882233027919</v>
      </c>
      <c r="BU343" s="27">
        <f t="shared" si="341"/>
        <v>0.86374373834150531</v>
      </c>
      <c r="BV343" s="27">
        <f t="shared" si="342"/>
        <v>1.1470742246243459E-2</v>
      </c>
      <c r="BW343" s="27">
        <f t="shared" si="312"/>
        <v>0.86374373834150531</v>
      </c>
      <c r="BX343" s="27">
        <f t="shared" si="313"/>
        <v>1.147074224624346E-2</v>
      </c>
      <c r="BY343" s="27">
        <f t="shared" si="343"/>
        <v>1.3245545202809773E-2</v>
      </c>
      <c r="BZ343" s="27">
        <f t="shared" si="344"/>
        <v>0.99738591315597092</v>
      </c>
    </row>
    <row r="344" spans="6:78">
      <c r="F344">
        <f t="shared" si="314"/>
        <v>74000000</v>
      </c>
      <c r="G344">
        <f t="shared" si="345"/>
        <v>1.0000000000000002</v>
      </c>
      <c r="H344">
        <f t="shared" si="346"/>
        <v>0</v>
      </c>
      <c r="I344">
        <f t="shared" si="347"/>
        <v>4.7143143996902228E+19</v>
      </c>
      <c r="J344">
        <f t="shared" si="348"/>
        <v>2.1193285600309779E+20</v>
      </c>
      <c r="K344">
        <f t="shared" si="349"/>
        <v>2.59076E+20</v>
      </c>
      <c r="L344">
        <f t="shared" si="350"/>
        <v>6043992820115670</v>
      </c>
      <c r="M344">
        <f t="shared" si="351"/>
        <v>112999.9999999998</v>
      </c>
      <c r="N344">
        <f t="shared" si="352"/>
        <v>112.9999999999998</v>
      </c>
      <c r="O344">
        <f t="shared" si="353"/>
        <v>149700.0000000002</v>
      </c>
      <c r="P344">
        <f t="shared" si="354"/>
        <v>149.70000000000022</v>
      </c>
      <c r="Q344">
        <f t="shared" si="355"/>
        <v>0.14034375000000018</v>
      </c>
      <c r="R344">
        <f t="shared" si="356"/>
        <v>2004.491</v>
      </c>
      <c r="S344">
        <f t="shared" si="357"/>
        <v>2.6632151440191052</v>
      </c>
      <c r="T344">
        <f t="shared" si="358"/>
        <v>460.48463537865575</v>
      </c>
      <c r="V344">
        <f t="shared" si="359"/>
        <v>112568506329668.94</v>
      </c>
      <c r="W344">
        <f t="shared" si="317"/>
        <v>0</v>
      </c>
      <c r="X344">
        <f t="shared" si="360"/>
        <v>5060537550066.0654</v>
      </c>
      <c r="Y344">
        <f t="shared" si="318"/>
        <v>0</v>
      </c>
      <c r="Z344">
        <f t="shared" si="319"/>
        <v>117629043879735</v>
      </c>
      <c r="AA344">
        <f t="shared" si="300"/>
        <v>2387.8022716742398</v>
      </c>
      <c r="AB344">
        <f t="shared" si="301"/>
        <v>23.878022716742404</v>
      </c>
      <c r="AC344">
        <f t="shared" si="320"/>
        <v>454.03296283613685</v>
      </c>
      <c r="AD344">
        <f t="shared" si="321"/>
        <v>99.999999999999972</v>
      </c>
      <c r="AF344" s="9">
        <f t="shared" si="315"/>
        <v>6186052472698.709</v>
      </c>
      <c r="AG344">
        <f t="shared" si="322"/>
        <v>23.877365995687402</v>
      </c>
      <c r="AH344">
        <f t="shared" si="323"/>
        <v>0</v>
      </c>
      <c r="AI344">
        <v>276</v>
      </c>
      <c r="AJ344">
        <f t="shared" si="324"/>
        <v>5.1740327120740712E-2</v>
      </c>
      <c r="AK344">
        <v>0</v>
      </c>
      <c r="AL344" s="15">
        <f t="shared" si="302"/>
        <v>0</v>
      </c>
      <c r="AM344" s="13">
        <f t="shared" si="325"/>
        <v>5062806625627.3662</v>
      </c>
      <c r="AN344" s="15">
        <f>SUM($AL$48:AL344)</f>
        <v>1123245847071.3408</v>
      </c>
      <c r="AO344" s="4">
        <f t="shared" si="303"/>
        <v>6186052472698.707</v>
      </c>
      <c r="AP344">
        <f t="shared" si="304"/>
        <v>23.88872929430708</v>
      </c>
      <c r="AQ344" s="15">
        <f t="shared" si="305"/>
        <v>23.82628208133826</v>
      </c>
      <c r="AR344">
        <f t="shared" si="326"/>
        <v>0.99738591315597092</v>
      </c>
      <c r="AT344">
        <f t="shared" si="316"/>
        <v>75172856730.230057</v>
      </c>
      <c r="AU344" s="4"/>
      <c r="AV344">
        <f t="shared" si="306"/>
        <v>4386123698486.5933</v>
      </c>
      <c r="AW344" s="5">
        <f t="shared" si="327"/>
        <v>16.929872695605123</v>
      </c>
      <c r="AX344">
        <f t="shared" si="328"/>
        <v>271713576.15087891</v>
      </c>
      <c r="AY344" s="4">
        <f t="shared" si="329"/>
        <v>1.0487794166610526E-3</v>
      </c>
      <c r="AZ344" s="4">
        <f t="shared" si="307"/>
        <v>2.272620443366466E-6</v>
      </c>
      <c r="BA344" s="5">
        <v>0</v>
      </c>
      <c r="BB344" s="4">
        <f t="shared" si="308"/>
        <v>0</v>
      </c>
      <c r="BC344" s="4">
        <f t="shared" si="330"/>
        <v>271713576.15087891</v>
      </c>
      <c r="BD344" s="4">
        <f t="shared" si="331"/>
        <v>1477989.4264081751</v>
      </c>
      <c r="BE344" s="4">
        <f t="shared" si="332"/>
        <v>1477989.4264081751</v>
      </c>
      <c r="BF344" s="4">
        <f t="shared" si="333"/>
        <v>0</v>
      </c>
      <c r="BG344" s="4">
        <f>SUM($BB$48:BB344)</f>
        <v>12884463590.918751</v>
      </c>
      <c r="BH344" s="14">
        <f>SUM($BC$48:BC344)</f>
        <v>4373239234895.6743</v>
      </c>
      <c r="BI344" s="4">
        <f t="shared" si="334"/>
        <v>4386123698486.5933</v>
      </c>
      <c r="BJ344" s="4">
        <f t="shared" si="335"/>
        <v>23858375209.348309</v>
      </c>
      <c r="BK344" s="4">
        <f t="shared" si="336"/>
        <v>70085202.300471887</v>
      </c>
      <c r="BL344" s="4">
        <f t="shared" si="337"/>
        <v>23788290007.047836</v>
      </c>
      <c r="BM344" s="27">
        <f t="shared" si="309"/>
        <v>20.635022418759604</v>
      </c>
      <c r="BN344">
        <f t="shared" si="310"/>
        <v>0.27330514044132032</v>
      </c>
      <c r="BO344">
        <f t="shared" si="338"/>
        <v>1.3244722244297373E-2</v>
      </c>
      <c r="BQ344" s="5">
        <f t="shared" si="339"/>
        <v>-31.823919933340328</v>
      </c>
      <c r="BR344" s="5">
        <f t="shared" si="340"/>
        <v>-9867.62824527472</v>
      </c>
      <c r="BS344" s="5">
        <f t="shared" si="311"/>
        <v>-1817.781347518217</v>
      </c>
      <c r="BU344" s="27">
        <f t="shared" si="341"/>
        <v>0.86379740690841744</v>
      </c>
      <c r="BV344" s="27">
        <f t="shared" si="342"/>
        <v>1.1470742246243459E-2</v>
      </c>
      <c r="BW344" s="27">
        <f t="shared" si="312"/>
        <v>0.86379740690841755</v>
      </c>
      <c r="BX344" s="27">
        <f t="shared" si="313"/>
        <v>1.147074224624346E-2</v>
      </c>
      <c r="BY344" s="27">
        <f t="shared" si="343"/>
        <v>1.3244722244297373E-2</v>
      </c>
      <c r="BZ344" s="27">
        <f t="shared" si="344"/>
        <v>0.99738591315597092</v>
      </c>
    </row>
    <row r="345" spans="6:78">
      <c r="F345">
        <f t="shared" si="314"/>
        <v>74250000</v>
      </c>
      <c r="G345">
        <f t="shared" si="345"/>
        <v>1.0000000000000002</v>
      </c>
      <c r="H345">
        <f t="shared" si="346"/>
        <v>0</v>
      </c>
      <c r="I345">
        <f t="shared" si="347"/>
        <v>4.7143143996902228E+19</v>
      </c>
      <c r="J345">
        <f t="shared" si="348"/>
        <v>2.1193285600309779E+20</v>
      </c>
      <c r="K345">
        <f t="shared" si="349"/>
        <v>2.59076E+20</v>
      </c>
      <c r="L345">
        <f t="shared" si="350"/>
        <v>6043992820115670</v>
      </c>
      <c r="M345">
        <f t="shared" si="351"/>
        <v>112999.9999999998</v>
      </c>
      <c r="N345">
        <f t="shared" si="352"/>
        <v>112.9999999999998</v>
      </c>
      <c r="O345">
        <f t="shared" si="353"/>
        <v>149700.0000000002</v>
      </c>
      <c r="P345">
        <f t="shared" si="354"/>
        <v>149.70000000000022</v>
      </c>
      <c r="Q345">
        <f t="shared" si="355"/>
        <v>0.14034375000000018</v>
      </c>
      <c r="R345">
        <f t="shared" si="356"/>
        <v>2004.491</v>
      </c>
      <c r="S345">
        <f t="shared" si="357"/>
        <v>2.6632151440191052</v>
      </c>
      <c r="T345">
        <f t="shared" si="358"/>
        <v>460.48463537865575</v>
      </c>
      <c r="V345">
        <f t="shared" si="359"/>
        <v>112568506329668.94</v>
      </c>
      <c r="W345">
        <f t="shared" si="317"/>
        <v>0</v>
      </c>
      <c r="X345">
        <f t="shared" si="360"/>
        <v>5060537550066.0654</v>
      </c>
      <c r="Y345">
        <f t="shared" si="318"/>
        <v>0</v>
      </c>
      <c r="Z345">
        <f t="shared" si="319"/>
        <v>117629043879735</v>
      </c>
      <c r="AA345">
        <f t="shared" si="300"/>
        <v>2387.8022716742398</v>
      </c>
      <c r="AB345">
        <f t="shared" si="301"/>
        <v>23.878022716742404</v>
      </c>
      <c r="AC345">
        <f t="shared" si="320"/>
        <v>454.03296283613685</v>
      </c>
      <c r="AD345">
        <f t="shared" si="321"/>
        <v>99.999999999999972</v>
      </c>
      <c r="AF345" s="9">
        <f t="shared" si="315"/>
        <v>6186052472698.709</v>
      </c>
      <c r="AG345">
        <f t="shared" si="322"/>
        <v>23.877365995687402</v>
      </c>
      <c r="AH345">
        <f t="shared" si="323"/>
        <v>0</v>
      </c>
      <c r="AI345">
        <v>277</v>
      </c>
      <c r="AJ345">
        <f t="shared" si="324"/>
        <v>5.1740327120740712E-2</v>
      </c>
      <c r="AK345">
        <v>0</v>
      </c>
      <c r="AL345" s="15">
        <f t="shared" si="302"/>
        <v>0</v>
      </c>
      <c r="AM345" s="13">
        <f t="shared" si="325"/>
        <v>5062806625627.3662</v>
      </c>
      <c r="AN345" s="15">
        <f>SUM($AL$48:AL345)</f>
        <v>1123245847071.3408</v>
      </c>
      <c r="AO345" s="4">
        <f t="shared" si="303"/>
        <v>6186052472698.707</v>
      </c>
      <c r="AP345">
        <f t="shared" si="304"/>
        <v>23.88872929430708</v>
      </c>
      <c r="AQ345" s="15">
        <f t="shared" si="305"/>
        <v>23.82628208133826</v>
      </c>
      <c r="AR345">
        <f t="shared" si="326"/>
        <v>0.99738591315597092</v>
      </c>
      <c r="AT345">
        <f t="shared" si="316"/>
        <v>73723366046.553619</v>
      </c>
      <c r="AU345" s="4"/>
      <c r="AV345">
        <f t="shared" si="306"/>
        <v>4386390172853.8799</v>
      </c>
      <c r="AW345" s="5">
        <f t="shared" si="327"/>
        <v>16.9309012523502</v>
      </c>
      <c r="AX345">
        <f t="shared" si="328"/>
        <v>266474367.28662109</v>
      </c>
      <c r="AY345" s="4">
        <f t="shared" si="329"/>
        <v>1.0285567450733417E-3</v>
      </c>
      <c r="AZ345" s="4">
        <f t="shared" si="307"/>
        <v>2.2287995443865513E-6</v>
      </c>
      <c r="BA345" s="5">
        <v>0</v>
      </c>
      <c r="BB345" s="4">
        <f t="shared" si="308"/>
        <v>0</v>
      </c>
      <c r="BC345" s="4">
        <f t="shared" si="330"/>
        <v>266474367.28662109</v>
      </c>
      <c r="BD345" s="4">
        <f t="shared" si="331"/>
        <v>1449490.6836739616</v>
      </c>
      <c r="BE345" s="4">
        <f t="shared" si="332"/>
        <v>1449490.6836739616</v>
      </c>
      <c r="BF345" s="4">
        <f t="shared" si="333"/>
        <v>0</v>
      </c>
      <c r="BG345" s="4">
        <f>SUM($BB$48:BB345)</f>
        <v>12884463590.918751</v>
      </c>
      <c r="BH345" s="14">
        <f>SUM($BC$48:BC345)</f>
        <v>4373505709262.9609</v>
      </c>
      <c r="BI345" s="4">
        <f t="shared" si="334"/>
        <v>4386390172853.8799</v>
      </c>
      <c r="BJ345" s="4">
        <f t="shared" si="335"/>
        <v>23859824700.031982</v>
      </c>
      <c r="BK345" s="4">
        <f t="shared" si="336"/>
        <v>70085202.300471887</v>
      </c>
      <c r="BL345" s="4">
        <f t="shared" si="337"/>
        <v>23789739497.73151</v>
      </c>
      <c r="BM345" s="27">
        <f t="shared" si="309"/>
        <v>20.63627977154724</v>
      </c>
      <c r="BN345">
        <f t="shared" si="310"/>
        <v>0.27330514044132032</v>
      </c>
      <c r="BO345">
        <f t="shared" si="338"/>
        <v>1.3243915253472491E-2</v>
      </c>
      <c r="BQ345" s="5">
        <f t="shared" si="339"/>
        <v>-31.216529559461303</v>
      </c>
      <c r="BR345" s="5">
        <f t="shared" si="340"/>
        <v>-9867.62824527472</v>
      </c>
      <c r="BS345" s="5">
        <f t="shared" si="311"/>
        <v>-1817.2842453641713</v>
      </c>
      <c r="BU345" s="27">
        <f t="shared" si="341"/>
        <v>0.86385004063255344</v>
      </c>
      <c r="BV345" s="27">
        <f t="shared" si="342"/>
        <v>1.1470742246243459E-2</v>
      </c>
      <c r="BW345" s="27">
        <f t="shared" si="312"/>
        <v>0.86385004063255344</v>
      </c>
      <c r="BX345" s="27">
        <f t="shared" si="313"/>
        <v>1.147074224624346E-2</v>
      </c>
      <c r="BY345" s="27">
        <f t="shared" si="343"/>
        <v>1.3243915253472491E-2</v>
      </c>
      <c r="BZ345" s="27">
        <f t="shared" si="344"/>
        <v>0.99738591315597092</v>
      </c>
    </row>
    <row r="346" spans="6:78">
      <c r="F346">
        <f t="shared" si="314"/>
        <v>74500000</v>
      </c>
      <c r="G346">
        <f t="shared" si="345"/>
        <v>1.0000000000000002</v>
      </c>
      <c r="H346">
        <f t="shared" si="346"/>
        <v>0</v>
      </c>
      <c r="I346">
        <f t="shared" si="347"/>
        <v>4.7143143996902228E+19</v>
      </c>
      <c r="J346">
        <f t="shared" si="348"/>
        <v>2.1193285600309779E+20</v>
      </c>
      <c r="K346">
        <f t="shared" si="349"/>
        <v>2.59076E+20</v>
      </c>
      <c r="L346">
        <f t="shared" si="350"/>
        <v>6043992820115670</v>
      </c>
      <c r="M346">
        <f t="shared" si="351"/>
        <v>112999.9999999998</v>
      </c>
      <c r="N346">
        <f t="shared" si="352"/>
        <v>112.9999999999998</v>
      </c>
      <c r="O346">
        <f t="shared" si="353"/>
        <v>149700.0000000002</v>
      </c>
      <c r="P346">
        <f t="shared" si="354"/>
        <v>149.70000000000022</v>
      </c>
      <c r="Q346">
        <f t="shared" si="355"/>
        <v>0.14034375000000018</v>
      </c>
      <c r="R346">
        <f t="shared" si="356"/>
        <v>2004.491</v>
      </c>
      <c r="S346">
        <f t="shared" si="357"/>
        <v>2.6632151440191052</v>
      </c>
      <c r="T346">
        <f t="shared" si="358"/>
        <v>460.48463537865575</v>
      </c>
      <c r="V346">
        <f t="shared" si="359"/>
        <v>112568506329668.94</v>
      </c>
      <c r="W346">
        <f t="shared" si="317"/>
        <v>0</v>
      </c>
      <c r="X346">
        <f t="shared" si="360"/>
        <v>5060537550066.0654</v>
      </c>
      <c r="Y346">
        <f t="shared" si="318"/>
        <v>0</v>
      </c>
      <c r="Z346">
        <f t="shared" si="319"/>
        <v>117629043879735</v>
      </c>
      <c r="AA346">
        <f t="shared" si="300"/>
        <v>2387.8022716742398</v>
      </c>
      <c r="AB346">
        <f t="shared" si="301"/>
        <v>23.878022716742404</v>
      </c>
      <c r="AC346">
        <f t="shared" si="320"/>
        <v>454.03296283613685</v>
      </c>
      <c r="AD346">
        <f t="shared" si="321"/>
        <v>99.999999999999972</v>
      </c>
      <c r="AF346" s="9">
        <f t="shared" si="315"/>
        <v>6186052472698.709</v>
      </c>
      <c r="AG346">
        <f t="shared" si="322"/>
        <v>23.877365995687402</v>
      </c>
      <c r="AH346">
        <f t="shared" si="323"/>
        <v>0</v>
      </c>
      <c r="AI346">
        <v>278</v>
      </c>
      <c r="AJ346">
        <f t="shared" si="324"/>
        <v>5.1740327120740712E-2</v>
      </c>
      <c r="AK346">
        <v>0</v>
      </c>
      <c r="AL346" s="15">
        <f t="shared" si="302"/>
        <v>0</v>
      </c>
      <c r="AM346" s="13">
        <f t="shared" si="325"/>
        <v>5062806625627.3662</v>
      </c>
      <c r="AN346" s="15">
        <f>SUM($AL$48:AL346)</f>
        <v>1123245847071.3408</v>
      </c>
      <c r="AO346" s="4">
        <f t="shared" si="303"/>
        <v>6186052472698.707</v>
      </c>
      <c r="AP346">
        <f t="shared" si="304"/>
        <v>23.88872929430708</v>
      </c>
      <c r="AQ346" s="15">
        <f t="shared" si="305"/>
        <v>23.82628208133826</v>
      </c>
      <c r="AR346">
        <f t="shared" si="326"/>
        <v>0.99738591315597092</v>
      </c>
      <c r="AT346">
        <f t="shared" si="316"/>
        <v>72301824589.944656</v>
      </c>
      <c r="AU346" s="4"/>
      <c r="AV346">
        <f t="shared" si="306"/>
        <v>4386651509035.2632</v>
      </c>
      <c r="AW346" s="5">
        <f t="shared" si="327"/>
        <v>16.931909976359304</v>
      </c>
      <c r="AX346">
        <f t="shared" si="328"/>
        <v>261336181.38330078</v>
      </c>
      <c r="AY346" s="4">
        <f t="shared" si="329"/>
        <v>1.0087240091065973E-3</v>
      </c>
      <c r="AZ346" s="4">
        <f t="shared" si="307"/>
        <v>2.185823604460683E-6</v>
      </c>
      <c r="BA346" s="5">
        <v>0</v>
      </c>
      <c r="BB346" s="4">
        <f t="shared" si="308"/>
        <v>0</v>
      </c>
      <c r="BC346" s="4">
        <f t="shared" si="330"/>
        <v>261336181.38330078</v>
      </c>
      <c r="BD346" s="4">
        <f t="shared" si="331"/>
        <v>1421541.456610644</v>
      </c>
      <c r="BE346" s="4">
        <f t="shared" si="332"/>
        <v>1421541.456610644</v>
      </c>
      <c r="BF346" s="4">
        <f t="shared" si="333"/>
        <v>0</v>
      </c>
      <c r="BG346" s="4">
        <f>SUM($BB$48:BB346)</f>
        <v>12884463590.918751</v>
      </c>
      <c r="BH346" s="14">
        <f>SUM($BC$48:BC346)</f>
        <v>4373767045444.3442</v>
      </c>
      <c r="BI346" s="4">
        <f t="shared" si="334"/>
        <v>4386651509035.2632</v>
      </c>
      <c r="BJ346" s="4">
        <f t="shared" si="335"/>
        <v>23861246241.488594</v>
      </c>
      <c r="BK346" s="4">
        <f t="shared" si="336"/>
        <v>70085202.300471887</v>
      </c>
      <c r="BL346" s="4">
        <f t="shared" si="337"/>
        <v>23791161039.188122</v>
      </c>
      <c r="BM346" s="27">
        <f t="shared" si="309"/>
        <v>20.637512879930298</v>
      </c>
      <c r="BN346">
        <f t="shared" si="310"/>
        <v>0.27330514044132032</v>
      </c>
      <c r="BO346">
        <f t="shared" si="338"/>
        <v>1.3243123918633909E-2</v>
      </c>
      <c r="BQ346" s="5">
        <f t="shared" si="339"/>
        <v>-30.620850948667176</v>
      </c>
      <c r="BR346" s="5">
        <f t="shared" si="340"/>
        <v>-9867.62824527472</v>
      </c>
      <c r="BS346" s="5">
        <f t="shared" si="311"/>
        <v>-1816.7967283845176</v>
      </c>
      <c r="BU346" s="27">
        <f t="shared" si="341"/>
        <v>0.86390165946785713</v>
      </c>
      <c r="BV346" s="27">
        <f t="shared" si="342"/>
        <v>1.1470742246243459E-2</v>
      </c>
      <c r="BW346" s="27">
        <f t="shared" si="312"/>
        <v>0.86390165946785724</v>
      </c>
      <c r="BX346" s="27">
        <f t="shared" si="313"/>
        <v>1.147074224624346E-2</v>
      </c>
      <c r="BY346" s="27">
        <f t="shared" si="343"/>
        <v>1.3243123918633909E-2</v>
      </c>
      <c r="BZ346" s="27">
        <f t="shared" si="344"/>
        <v>0.99738591315597092</v>
      </c>
    </row>
    <row r="347" spans="6:78">
      <c r="F347">
        <f t="shared" si="314"/>
        <v>74750000</v>
      </c>
      <c r="G347">
        <f t="shared" si="345"/>
        <v>1.0000000000000002</v>
      </c>
      <c r="H347">
        <f t="shared" si="346"/>
        <v>0</v>
      </c>
      <c r="I347">
        <f t="shared" si="347"/>
        <v>4.7143143996902228E+19</v>
      </c>
      <c r="J347">
        <f t="shared" si="348"/>
        <v>2.1193285600309779E+20</v>
      </c>
      <c r="K347">
        <f t="shared" si="349"/>
        <v>2.59076E+20</v>
      </c>
      <c r="L347">
        <f t="shared" si="350"/>
        <v>6043992820115670</v>
      </c>
      <c r="M347">
        <f t="shared" si="351"/>
        <v>112999.9999999998</v>
      </c>
      <c r="N347">
        <f t="shared" si="352"/>
        <v>112.9999999999998</v>
      </c>
      <c r="O347">
        <f t="shared" si="353"/>
        <v>149700.0000000002</v>
      </c>
      <c r="P347">
        <f t="shared" si="354"/>
        <v>149.70000000000022</v>
      </c>
      <c r="Q347">
        <f t="shared" si="355"/>
        <v>0.14034375000000018</v>
      </c>
      <c r="R347">
        <f t="shared" si="356"/>
        <v>2004.491</v>
      </c>
      <c r="S347">
        <f t="shared" si="357"/>
        <v>2.6632151440191052</v>
      </c>
      <c r="T347">
        <f t="shared" si="358"/>
        <v>460.48463537865575</v>
      </c>
      <c r="V347">
        <f t="shared" si="359"/>
        <v>112568506329668.94</v>
      </c>
      <c r="W347">
        <f t="shared" si="317"/>
        <v>0</v>
      </c>
      <c r="X347">
        <f t="shared" si="360"/>
        <v>5060537550066.0654</v>
      </c>
      <c r="Y347">
        <f t="shared" si="318"/>
        <v>0</v>
      </c>
      <c r="Z347">
        <f t="shared" si="319"/>
        <v>117629043879735</v>
      </c>
      <c r="AA347">
        <f t="shared" si="300"/>
        <v>2387.8022716742398</v>
      </c>
      <c r="AB347">
        <f t="shared" si="301"/>
        <v>23.878022716742404</v>
      </c>
      <c r="AC347">
        <f t="shared" si="320"/>
        <v>454.03296283613685</v>
      </c>
      <c r="AD347">
        <f t="shared" si="321"/>
        <v>99.999999999999972</v>
      </c>
      <c r="AF347" s="9">
        <f t="shared" si="315"/>
        <v>6186052472698.709</v>
      </c>
      <c r="AG347">
        <f t="shared" si="322"/>
        <v>23.877365995687402</v>
      </c>
      <c r="AH347">
        <f t="shared" si="323"/>
        <v>0</v>
      </c>
      <c r="AI347">
        <v>279</v>
      </c>
      <c r="AJ347">
        <f t="shared" si="324"/>
        <v>5.1740327120740712E-2</v>
      </c>
      <c r="AK347">
        <v>0</v>
      </c>
      <c r="AL347" s="15">
        <f t="shared" si="302"/>
        <v>0</v>
      </c>
      <c r="AM347" s="13">
        <f t="shared" si="325"/>
        <v>5062806625627.3662</v>
      </c>
      <c r="AN347" s="15">
        <f>SUM($AL$48:AL347)</f>
        <v>1123245847071.3408</v>
      </c>
      <c r="AO347" s="4">
        <f t="shared" si="303"/>
        <v>6186052472698.707</v>
      </c>
      <c r="AP347">
        <f t="shared" si="304"/>
        <v>23.88872929430708</v>
      </c>
      <c r="AQ347" s="15">
        <f t="shared" si="305"/>
        <v>23.82628208133826</v>
      </c>
      <c r="AR347">
        <f t="shared" si="326"/>
        <v>0.99738591315597092</v>
      </c>
      <c r="AT347">
        <f t="shared" si="316"/>
        <v>70907693440.558807</v>
      </c>
      <c r="AU347" s="4"/>
      <c r="AV347">
        <f t="shared" si="306"/>
        <v>4386907806105.7666</v>
      </c>
      <c r="AW347" s="5">
        <f t="shared" si="327"/>
        <v>16.932899250049278</v>
      </c>
      <c r="AX347">
        <f t="shared" si="328"/>
        <v>256297070.50341797</v>
      </c>
      <c r="AY347" s="4">
        <f t="shared" si="329"/>
        <v>9.8927368997289581E-4</v>
      </c>
      <c r="AZ347" s="4">
        <f t="shared" si="307"/>
        <v>2.1436763309815945E-6</v>
      </c>
      <c r="BA347" s="5">
        <v>0</v>
      </c>
      <c r="BB347" s="4">
        <f t="shared" si="308"/>
        <v>0</v>
      </c>
      <c r="BC347" s="4">
        <f t="shared" si="330"/>
        <v>256297070.50341797</v>
      </c>
      <c r="BD347" s="4">
        <f t="shared" si="331"/>
        <v>1394131.1493876085</v>
      </c>
      <c r="BE347" s="4">
        <f t="shared" si="332"/>
        <v>1394131.1493876085</v>
      </c>
      <c r="BF347" s="4">
        <f t="shared" si="333"/>
        <v>0</v>
      </c>
      <c r="BG347" s="4">
        <f>SUM($BB$48:BB347)</f>
        <v>12884463590.918751</v>
      </c>
      <c r="BH347" s="14">
        <f>SUM($BC$48:BC347)</f>
        <v>4374023342514.8477</v>
      </c>
      <c r="BI347" s="4">
        <f t="shared" si="334"/>
        <v>4386907806105.7666</v>
      </c>
      <c r="BJ347" s="4">
        <f t="shared" si="335"/>
        <v>23862640372.637981</v>
      </c>
      <c r="BK347" s="4">
        <f t="shared" si="336"/>
        <v>70085202.300471887</v>
      </c>
      <c r="BL347" s="4">
        <f t="shared" si="337"/>
        <v>23792555170.337509</v>
      </c>
      <c r="BM347" s="27">
        <f t="shared" si="309"/>
        <v>20.638722211391862</v>
      </c>
      <c r="BN347">
        <f t="shared" si="310"/>
        <v>0.27330514044132032</v>
      </c>
      <c r="BO347">
        <f t="shared" si="338"/>
        <v>1.3242347934237194E-2</v>
      </c>
      <c r="BQ347" s="5">
        <f t="shared" si="339"/>
        <v>-30.036658273543402</v>
      </c>
      <c r="BR347" s="5">
        <f t="shared" si="340"/>
        <v>-9867.62824527472</v>
      </c>
      <c r="BS347" s="5">
        <f t="shared" si="311"/>
        <v>-1816.3186117569419</v>
      </c>
      <c r="BU347" s="27">
        <f t="shared" si="341"/>
        <v>0.86395228298351867</v>
      </c>
      <c r="BV347" s="27">
        <f t="shared" si="342"/>
        <v>1.1470742246243459E-2</v>
      </c>
      <c r="BW347" s="27">
        <f t="shared" si="312"/>
        <v>0.86395228298351867</v>
      </c>
      <c r="BX347" s="27">
        <f t="shared" si="313"/>
        <v>1.147074224624346E-2</v>
      </c>
      <c r="BY347" s="27">
        <f t="shared" si="343"/>
        <v>1.3242347934237194E-2</v>
      </c>
      <c r="BZ347" s="27">
        <f t="shared" si="344"/>
        <v>0.99738591315597092</v>
      </c>
    </row>
    <row r="348" spans="6:78">
      <c r="F348">
        <f t="shared" si="314"/>
        <v>75000000</v>
      </c>
      <c r="G348">
        <f t="shared" si="345"/>
        <v>1.0000000000000002</v>
      </c>
      <c r="H348">
        <f t="shared" si="346"/>
        <v>0</v>
      </c>
      <c r="I348">
        <f t="shared" si="347"/>
        <v>4.7143143996902228E+19</v>
      </c>
      <c r="J348">
        <f t="shared" si="348"/>
        <v>2.1193285600309779E+20</v>
      </c>
      <c r="K348">
        <f t="shared" si="349"/>
        <v>2.59076E+20</v>
      </c>
      <c r="L348">
        <f t="shared" si="350"/>
        <v>6043992820115670</v>
      </c>
      <c r="M348">
        <f t="shared" si="351"/>
        <v>112999.9999999998</v>
      </c>
      <c r="N348">
        <f t="shared" si="352"/>
        <v>112.9999999999998</v>
      </c>
      <c r="O348">
        <f t="shared" si="353"/>
        <v>149700.0000000002</v>
      </c>
      <c r="P348">
        <f t="shared" si="354"/>
        <v>149.70000000000022</v>
      </c>
      <c r="Q348">
        <f t="shared" si="355"/>
        <v>0.14034375000000018</v>
      </c>
      <c r="R348">
        <f t="shared" si="356"/>
        <v>2004.491</v>
      </c>
      <c r="S348">
        <f t="shared" si="357"/>
        <v>2.6632151440191052</v>
      </c>
      <c r="T348">
        <f t="shared" si="358"/>
        <v>460.48463537865575</v>
      </c>
      <c r="V348">
        <f t="shared" si="359"/>
        <v>112568506329668.94</v>
      </c>
      <c r="W348">
        <f t="shared" si="317"/>
        <v>0</v>
      </c>
      <c r="X348">
        <f t="shared" si="360"/>
        <v>5060537550066.0654</v>
      </c>
      <c r="Y348">
        <f t="shared" si="318"/>
        <v>0</v>
      </c>
      <c r="Z348">
        <f t="shared" si="319"/>
        <v>117629043879735</v>
      </c>
      <c r="AA348">
        <f t="shared" si="300"/>
        <v>2387.8022716742398</v>
      </c>
      <c r="AB348">
        <f t="shared" si="301"/>
        <v>23.878022716742404</v>
      </c>
      <c r="AC348">
        <f t="shared" si="320"/>
        <v>454.03296283613685</v>
      </c>
      <c r="AD348">
        <f t="shared" si="321"/>
        <v>99.999999999999972</v>
      </c>
      <c r="AF348" s="9">
        <f t="shared" si="315"/>
        <v>6186052472698.709</v>
      </c>
      <c r="AG348">
        <f t="shared" si="322"/>
        <v>23.877365995687402</v>
      </c>
      <c r="AH348">
        <f t="shared" si="323"/>
        <v>0</v>
      </c>
      <c r="AI348">
        <v>280</v>
      </c>
      <c r="AJ348">
        <f t="shared" si="324"/>
        <v>5.1740327120740712E-2</v>
      </c>
      <c r="AK348">
        <v>0</v>
      </c>
      <c r="AL348" s="15">
        <f t="shared" si="302"/>
        <v>0</v>
      </c>
      <c r="AM348" s="13">
        <f t="shared" si="325"/>
        <v>5062806625627.3662</v>
      </c>
      <c r="AN348" s="15">
        <f>SUM($AL$48:AL348)</f>
        <v>1123245847071.3408</v>
      </c>
      <c r="AO348" s="4">
        <f t="shared" si="303"/>
        <v>6186052472698.707</v>
      </c>
      <c r="AP348">
        <f t="shared" si="304"/>
        <v>23.88872929430708</v>
      </c>
      <c r="AQ348" s="15">
        <f t="shared" si="305"/>
        <v>23.82628208133826</v>
      </c>
      <c r="AR348">
        <f t="shared" si="326"/>
        <v>0.99738591315597092</v>
      </c>
      <c r="AT348">
        <f t="shared" si="316"/>
        <v>69540444070.059052</v>
      </c>
      <c r="AU348" s="4"/>
      <c r="AV348">
        <f t="shared" si="306"/>
        <v>4387159161230.0391</v>
      </c>
      <c r="AW348" s="5">
        <f t="shared" si="327"/>
        <v>16.933869448463152</v>
      </c>
      <c r="AX348">
        <f t="shared" si="328"/>
        <v>251355124.27246094</v>
      </c>
      <c r="AY348" s="4">
        <f t="shared" si="329"/>
        <v>9.7019841387261242E-4</v>
      </c>
      <c r="AZ348" s="4">
        <f t="shared" si="307"/>
        <v>2.1023417455199752E-6</v>
      </c>
      <c r="BA348" s="5">
        <v>0</v>
      </c>
      <c r="BB348" s="4">
        <f t="shared" si="308"/>
        <v>0</v>
      </c>
      <c r="BC348" s="4">
        <f t="shared" si="330"/>
        <v>251355124.27246094</v>
      </c>
      <c r="BD348" s="4">
        <f t="shared" si="331"/>
        <v>1367249.3704985909</v>
      </c>
      <c r="BE348" s="4">
        <f t="shared" si="332"/>
        <v>1367249.3704985909</v>
      </c>
      <c r="BF348" s="4">
        <f t="shared" si="333"/>
        <v>0</v>
      </c>
      <c r="BG348" s="4">
        <f>SUM($BB$48:BB348)</f>
        <v>12884463590.918751</v>
      </c>
      <c r="BH348" s="14">
        <f>SUM($BC$48:BC348)</f>
        <v>4374274697639.1201</v>
      </c>
      <c r="BI348" s="4">
        <f t="shared" si="334"/>
        <v>4387159161230.0391</v>
      </c>
      <c r="BJ348" s="4">
        <f t="shared" si="335"/>
        <v>23864007622.00848</v>
      </c>
      <c r="BK348" s="4">
        <f t="shared" si="336"/>
        <v>70085202.300471887</v>
      </c>
      <c r="BL348" s="4">
        <f t="shared" si="337"/>
        <v>23793922419.708008</v>
      </c>
      <c r="BM348" s="27">
        <f t="shared" si="309"/>
        <v>20.639908224400951</v>
      </c>
      <c r="BN348">
        <f t="shared" si="310"/>
        <v>0.27330514044132032</v>
      </c>
      <c r="BO348">
        <f t="shared" si="338"/>
        <v>1.3241587000770333E-2</v>
      </c>
      <c r="BQ348" s="5">
        <f t="shared" si="339"/>
        <v>-29.463730061112248</v>
      </c>
      <c r="BR348" s="5">
        <f t="shared" si="340"/>
        <v>-9867.62824527472</v>
      </c>
      <c r="BS348" s="5">
        <f t="shared" si="311"/>
        <v>-1815.8497142228991</v>
      </c>
      <c r="BU348" s="27">
        <f t="shared" si="341"/>
        <v>0.86400193037139261</v>
      </c>
      <c r="BV348" s="27">
        <f t="shared" si="342"/>
        <v>1.1470742246243459E-2</v>
      </c>
      <c r="BW348" s="27">
        <f t="shared" si="312"/>
        <v>0.8640019303713925</v>
      </c>
      <c r="BX348" s="27">
        <f t="shared" si="313"/>
        <v>1.147074224624346E-2</v>
      </c>
      <c r="BY348" s="27">
        <f t="shared" si="343"/>
        <v>1.3241587000770333E-2</v>
      </c>
      <c r="BZ348" s="27">
        <f t="shared" si="344"/>
        <v>0.99738591315597092</v>
      </c>
    </row>
    <row r="349" spans="6:78">
      <c r="F349">
        <f t="shared" si="314"/>
        <v>75250000</v>
      </c>
      <c r="G349">
        <f t="shared" si="345"/>
        <v>1.0000000000000002</v>
      </c>
      <c r="H349">
        <f t="shared" si="346"/>
        <v>0</v>
      </c>
      <c r="I349">
        <f t="shared" si="347"/>
        <v>4.7143143996902228E+19</v>
      </c>
      <c r="J349">
        <f t="shared" si="348"/>
        <v>2.1193285600309779E+20</v>
      </c>
      <c r="K349">
        <f t="shared" si="349"/>
        <v>2.59076E+20</v>
      </c>
      <c r="L349">
        <f t="shared" si="350"/>
        <v>6043992820115670</v>
      </c>
      <c r="M349">
        <f t="shared" si="351"/>
        <v>112999.9999999998</v>
      </c>
      <c r="N349">
        <f t="shared" si="352"/>
        <v>112.9999999999998</v>
      </c>
      <c r="O349">
        <f t="shared" si="353"/>
        <v>149700.0000000002</v>
      </c>
      <c r="P349">
        <f t="shared" si="354"/>
        <v>149.70000000000022</v>
      </c>
      <c r="Q349">
        <f t="shared" si="355"/>
        <v>0.14034375000000018</v>
      </c>
      <c r="R349">
        <f t="shared" si="356"/>
        <v>2004.491</v>
      </c>
      <c r="S349">
        <f t="shared" si="357"/>
        <v>2.6632151440191052</v>
      </c>
      <c r="T349">
        <f t="shared" si="358"/>
        <v>460.48463537865575</v>
      </c>
      <c r="V349">
        <f t="shared" si="359"/>
        <v>112568506329668.94</v>
      </c>
      <c r="W349">
        <f t="shared" si="317"/>
        <v>0</v>
      </c>
      <c r="X349">
        <f t="shared" si="360"/>
        <v>5060537550066.0654</v>
      </c>
      <c r="Y349">
        <f t="shared" si="318"/>
        <v>0</v>
      </c>
      <c r="Z349">
        <f t="shared" si="319"/>
        <v>117629043879735</v>
      </c>
      <c r="AA349">
        <f t="shared" si="300"/>
        <v>2387.8022716742398</v>
      </c>
      <c r="AB349">
        <f t="shared" si="301"/>
        <v>23.878022716742404</v>
      </c>
      <c r="AC349">
        <f t="shared" si="320"/>
        <v>454.03296283613685</v>
      </c>
      <c r="AD349">
        <f t="shared" si="321"/>
        <v>99.999999999999972</v>
      </c>
      <c r="AF349" s="9">
        <f t="shared" si="315"/>
        <v>6186052472698.709</v>
      </c>
      <c r="AG349">
        <f t="shared" si="322"/>
        <v>23.877365995687402</v>
      </c>
      <c r="AH349">
        <f t="shared" si="323"/>
        <v>0</v>
      </c>
      <c r="AI349">
        <v>281</v>
      </c>
      <c r="AJ349">
        <f t="shared" si="324"/>
        <v>5.1740327120740712E-2</v>
      </c>
      <c r="AK349">
        <v>0</v>
      </c>
      <c r="AL349" s="15">
        <f t="shared" si="302"/>
        <v>0</v>
      </c>
      <c r="AM349" s="13">
        <f t="shared" si="325"/>
        <v>5062806625627.3662</v>
      </c>
      <c r="AN349" s="15">
        <f>SUM($AL$48:AL349)</f>
        <v>1123245847071.3408</v>
      </c>
      <c r="AO349" s="4">
        <f t="shared" si="303"/>
        <v>6186052472698.707</v>
      </c>
      <c r="AP349">
        <f t="shared" si="304"/>
        <v>23.88872929430708</v>
      </c>
      <c r="AQ349" s="15">
        <f t="shared" si="305"/>
        <v>23.82628208133826</v>
      </c>
      <c r="AR349">
        <f t="shared" si="326"/>
        <v>0.99738591315597092</v>
      </c>
      <c r="AT349">
        <f t="shared" si="316"/>
        <v>68199558141.245621</v>
      </c>
      <c r="AU349" s="4"/>
      <c r="AV349">
        <f t="shared" si="306"/>
        <v>4387405669699.1919</v>
      </c>
      <c r="AW349" s="5">
        <f t="shared" si="327"/>
        <v>16.93482093941234</v>
      </c>
      <c r="AX349">
        <f t="shared" si="328"/>
        <v>246508469.15283203</v>
      </c>
      <c r="AY349" s="4">
        <f t="shared" si="329"/>
        <v>9.5149094919186653E-4</v>
      </c>
      <c r="AZ349" s="4">
        <f t="shared" si="307"/>
        <v>2.0618041777515572E-6</v>
      </c>
      <c r="BA349" s="5">
        <v>0</v>
      </c>
      <c r="BB349" s="4">
        <f t="shared" si="308"/>
        <v>0</v>
      </c>
      <c r="BC349" s="4">
        <f t="shared" si="330"/>
        <v>246508469.15283203</v>
      </c>
      <c r="BD349" s="4">
        <f t="shared" si="331"/>
        <v>1340885.9288121846</v>
      </c>
      <c r="BE349" s="4">
        <f t="shared" si="332"/>
        <v>1340885.9288121846</v>
      </c>
      <c r="BF349" s="4">
        <f t="shared" si="333"/>
        <v>0</v>
      </c>
      <c r="BG349" s="4">
        <f>SUM($BB$48:BB349)</f>
        <v>12884463590.918751</v>
      </c>
      <c r="BH349" s="14">
        <f>SUM($BC$48:BC349)</f>
        <v>4374521206108.2729</v>
      </c>
      <c r="BI349" s="4">
        <f t="shared" si="334"/>
        <v>4387405669699.1919</v>
      </c>
      <c r="BJ349" s="4">
        <f t="shared" si="335"/>
        <v>23865348507.937294</v>
      </c>
      <c r="BK349" s="4">
        <f t="shared" si="336"/>
        <v>70085202.300471887</v>
      </c>
      <c r="BL349" s="4">
        <f t="shared" si="337"/>
        <v>23795263305.636818</v>
      </c>
      <c r="BM349" s="27">
        <f t="shared" si="309"/>
        <v>20.641071368586339</v>
      </c>
      <c r="BN349">
        <f t="shared" si="310"/>
        <v>0.27330514044132032</v>
      </c>
      <c r="BO349">
        <f t="shared" si="338"/>
        <v>1.3240840824631981E-2</v>
      </c>
      <c r="BQ349" s="5">
        <f t="shared" si="339"/>
        <v>-28.901849108858848</v>
      </c>
      <c r="BR349" s="5">
        <f t="shared" si="340"/>
        <v>-9867.62824527472</v>
      </c>
      <c r="BS349" s="5">
        <f t="shared" si="311"/>
        <v>-1815.3898580188932</v>
      </c>
      <c r="BU349" s="27">
        <f t="shared" si="341"/>
        <v>0.86405062045327419</v>
      </c>
      <c r="BV349" s="27">
        <f t="shared" si="342"/>
        <v>1.1470742246243459E-2</v>
      </c>
      <c r="BW349" s="27">
        <f t="shared" si="312"/>
        <v>0.86405062045327419</v>
      </c>
      <c r="BX349" s="27">
        <f t="shared" si="313"/>
        <v>1.147074224624346E-2</v>
      </c>
      <c r="BY349" s="27">
        <f t="shared" si="343"/>
        <v>1.3240840824631981E-2</v>
      </c>
      <c r="BZ349" s="27">
        <f t="shared" si="344"/>
        <v>0.99738591315597092</v>
      </c>
    </row>
    <row r="350" spans="6:78">
      <c r="F350">
        <f t="shared" si="314"/>
        <v>75500000</v>
      </c>
      <c r="G350">
        <f t="shared" si="345"/>
        <v>1.0000000000000002</v>
      </c>
      <c r="H350">
        <f t="shared" si="346"/>
        <v>0</v>
      </c>
      <c r="I350">
        <f t="shared" si="347"/>
        <v>4.7143143996902228E+19</v>
      </c>
      <c r="J350">
        <f t="shared" si="348"/>
        <v>2.1193285600309779E+20</v>
      </c>
      <c r="K350">
        <f t="shared" si="349"/>
        <v>2.59076E+20</v>
      </c>
      <c r="L350">
        <f t="shared" si="350"/>
        <v>6043992820115670</v>
      </c>
      <c r="M350">
        <f t="shared" si="351"/>
        <v>112999.9999999998</v>
      </c>
      <c r="N350">
        <f t="shared" si="352"/>
        <v>112.9999999999998</v>
      </c>
      <c r="O350">
        <f t="shared" si="353"/>
        <v>149700.0000000002</v>
      </c>
      <c r="P350">
        <f t="shared" si="354"/>
        <v>149.70000000000022</v>
      </c>
      <c r="Q350">
        <f t="shared" si="355"/>
        <v>0.14034375000000018</v>
      </c>
      <c r="R350">
        <f t="shared" si="356"/>
        <v>2004.491</v>
      </c>
      <c r="S350">
        <f t="shared" si="357"/>
        <v>2.6632151440191052</v>
      </c>
      <c r="T350">
        <f t="shared" si="358"/>
        <v>460.48463537865575</v>
      </c>
      <c r="V350">
        <f t="shared" si="359"/>
        <v>112568506329668.94</v>
      </c>
      <c r="W350">
        <f t="shared" si="317"/>
        <v>0</v>
      </c>
      <c r="X350">
        <f t="shared" si="360"/>
        <v>5060537550066.0654</v>
      </c>
      <c r="Y350">
        <f t="shared" si="318"/>
        <v>0</v>
      </c>
      <c r="Z350">
        <f t="shared" si="319"/>
        <v>117629043879735</v>
      </c>
      <c r="AA350">
        <f t="shared" si="300"/>
        <v>2387.8022716742398</v>
      </c>
      <c r="AB350">
        <f t="shared" si="301"/>
        <v>23.878022716742404</v>
      </c>
      <c r="AC350">
        <f t="shared" si="320"/>
        <v>454.03296283613685</v>
      </c>
      <c r="AD350">
        <f t="shared" si="321"/>
        <v>99.999999999999972</v>
      </c>
      <c r="AF350" s="9">
        <f t="shared" si="315"/>
        <v>6186052472698.709</v>
      </c>
      <c r="AG350">
        <f t="shared" si="322"/>
        <v>23.877365995687402</v>
      </c>
      <c r="AH350">
        <f t="shared" si="323"/>
        <v>0</v>
      </c>
      <c r="AI350">
        <v>282</v>
      </c>
      <c r="AJ350">
        <f t="shared" si="324"/>
        <v>5.1740327120740712E-2</v>
      </c>
      <c r="AK350">
        <v>0</v>
      </c>
      <c r="AL350" s="15">
        <f t="shared" si="302"/>
        <v>0</v>
      </c>
      <c r="AM350" s="13">
        <f t="shared" si="325"/>
        <v>5062806625627.3662</v>
      </c>
      <c r="AN350" s="15">
        <f>SUM($AL$48:AL350)</f>
        <v>1123245847071.3408</v>
      </c>
      <c r="AO350" s="4">
        <f t="shared" si="303"/>
        <v>6186052472698.707</v>
      </c>
      <c r="AP350">
        <f t="shared" si="304"/>
        <v>23.88872929430708</v>
      </c>
      <c r="AQ350" s="15">
        <f t="shared" si="305"/>
        <v>23.82628208133826</v>
      </c>
      <c r="AR350">
        <f t="shared" si="326"/>
        <v>0.99738591315597092</v>
      </c>
      <c r="AT350">
        <f t="shared" si="316"/>
        <v>66884527311.549454</v>
      </c>
      <c r="AU350" s="4"/>
      <c r="AV350">
        <f t="shared" si="306"/>
        <v>4387647424966.9233</v>
      </c>
      <c r="AW350" s="5">
        <f t="shared" si="327"/>
        <v>16.935754083616096</v>
      </c>
      <c r="AX350">
        <f t="shared" si="328"/>
        <v>241755267.73144531</v>
      </c>
      <c r="AY350" s="4">
        <f t="shared" si="329"/>
        <v>9.3314420375274168E-4</v>
      </c>
      <c r="AZ350" s="4">
        <f t="shared" si="307"/>
        <v>2.0220482594985671E-6</v>
      </c>
      <c r="BA350" s="5">
        <v>0</v>
      </c>
      <c r="BB350" s="4">
        <f t="shared" si="308"/>
        <v>0</v>
      </c>
      <c r="BC350" s="4">
        <f t="shared" si="330"/>
        <v>241755267.73144531</v>
      </c>
      <c r="BD350" s="4">
        <f t="shared" si="331"/>
        <v>1315030.8296967216</v>
      </c>
      <c r="BE350" s="4">
        <f t="shared" si="332"/>
        <v>1315030.8296967216</v>
      </c>
      <c r="BF350" s="4">
        <f t="shared" si="333"/>
        <v>0</v>
      </c>
      <c r="BG350" s="4">
        <f>SUM($BB$48:BB350)</f>
        <v>12884463590.918751</v>
      </c>
      <c r="BH350" s="14">
        <f>SUM($BC$48:BC350)</f>
        <v>4374762961376.0044</v>
      </c>
      <c r="BI350" s="4">
        <f t="shared" si="334"/>
        <v>4387647424966.9233</v>
      </c>
      <c r="BJ350" s="4">
        <f t="shared" si="335"/>
        <v>23866663538.766991</v>
      </c>
      <c r="BK350" s="4">
        <f t="shared" si="336"/>
        <v>70085202.300471887</v>
      </c>
      <c r="BL350" s="4">
        <f t="shared" si="337"/>
        <v>23796578336.466515</v>
      </c>
      <c r="BM350" s="27">
        <f t="shared" si="309"/>
        <v>20.642212084907023</v>
      </c>
      <c r="BN350">
        <f t="shared" si="310"/>
        <v>0.27330514044132032</v>
      </c>
      <c r="BO350">
        <f t="shared" si="338"/>
        <v>1.324010911801226E-2</v>
      </c>
      <c r="BQ350" s="5">
        <f t="shared" si="339"/>
        <v>-28.350802402379305</v>
      </c>
      <c r="BR350" s="5">
        <f t="shared" si="340"/>
        <v>-9867.62824527472</v>
      </c>
      <c r="BS350" s="5">
        <f t="shared" si="311"/>
        <v>-1814.9388688090673</v>
      </c>
      <c r="BU350" s="27">
        <f t="shared" si="341"/>
        <v>0.8640983716880356</v>
      </c>
      <c r="BV350" s="27">
        <f t="shared" si="342"/>
        <v>1.1470742246243459E-2</v>
      </c>
      <c r="BW350" s="27">
        <f t="shared" si="312"/>
        <v>0.86409837168803549</v>
      </c>
      <c r="BX350" s="27">
        <f t="shared" si="313"/>
        <v>1.147074224624346E-2</v>
      </c>
      <c r="BY350" s="27">
        <f t="shared" si="343"/>
        <v>1.324010911801226E-2</v>
      </c>
      <c r="BZ350" s="27">
        <f t="shared" si="344"/>
        <v>0.99738591315597092</v>
      </c>
    </row>
    <row r="351" spans="6:78">
      <c r="F351">
        <f t="shared" si="314"/>
        <v>75750000</v>
      </c>
      <c r="G351">
        <f t="shared" si="345"/>
        <v>1.0000000000000002</v>
      </c>
      <c r="H351">
        <f t="shared" si="346"/>
        <v>0</v>
      </c>
      <c r="I351">
        <f t="shared" si="347"/>
        <v>4.7143143996902228E+19</v>
      </c>
      <c r="J351">
        <f t="shared" si="348"/>
        <v>2.1193285600309779E+20</v>
      </c>
      <c r="K351">
        <f t="shared" si="349"/>
        <v>2.59076E+20</v>
      </c>
      <c r="L351">
        <f t="shared" si="350"/>
        <v>6043992820115670</v>
      </c>
      <c r="M351">
        <f t="shared" si="351"/>
        <v>112999.9999999998</v>
      </c>
      <c r="N351">
        <f t="shared" si="352"/>
        <v>112.9999999999998</v>
      </c>
      <c r="O351">
        <f t="shared" si="353"/>
        <v>149700.0000000002</v>
      </c>
      <c r="P351">
        <f t="shared" si="354"/>
        <v>149.70000000000022</v>
      </c>
      <c r="Q351">
        <f t="shared" si="355"/>
        <v>0.14034375000000018</v>
      </c>
      <c r="R351">
        <f t="shared" si="356"/>
        <v>2004.491</v>
      </c>
      <c r="S351">
        <f t="shared" si="357"/>
        <v>2.6632151440191052</v>
      </c>
      <c r="T351">
        <f t="shared" si="358"/>
        <v>460.48463537865575</v>
      </c>
      <c r="V351">
        <f t="shared" si="359"/>
        <v>112568506329668.94</v>
      </c>
      <c r="W351">
        <f t="shared" si="317"/>
        <v>0</v>
      </c>
      <c r="X351">
        <f t="shared" si="360"/>
        <v>5060537550066.0654</v>
      </c>
      <c r="Y351">
        <f t="shared" si="318"/>
        <v>0</v>
      </c>
      <c r="Z351">
        <f t="shared" si="319"/>
        <v>117629043879735</v>
      </c>
      <c r="AA351">
        <f t="shared" si="300"/>
        <v>2387.8022716742398</v>
      </c>
      <c r="AB351">
        <f t="shared" si="301"/>
        <v>23.878022716742404</v>
      </c>
      <c r="AC351">
        <f t="shared" si="320"/>
        <v>454.03296283613685</v>
      </c>
      <c r="AD351">
        <f t="shared" si="321"/>
        <v>99.999999999999972</v>
      </c>
      <c r="AF351" s="9">
        <f t="shared" si="315"/>
        <v>6186052472698.709</v>
      </c>
      <c r="AG351">
        <f t="shared" si="322"/>
        <v>23.877365995687402</v>
      </c>
      <c r="AH351">
        <f t="shared" si="323"/>
        <v>0</v>
      </c>
      <c r="AI351">
        <v>283</v>
      </c>
      <c r="AJ351">
        <f t="shared" si="324"/>
        <v>5.1740327120740712E-2</v>
      </c>
      <c r="AK351">
        <v>0</v>
      </c>
      <c r="AL351" s="15">
        <f t="shared" si="302"/>
        <v>0</v>
      </c>
      <c r="AM351" s="13">
        <f t="shared" si="325"/>
        <v>5062806625627.3662</v>
      </c>
      <c r="AN351" s="15">
        <f>SUM($AL$48:AL351)</f>
        <v>1123245847071.3408</v>
      </c>
      <c r="AO351" s="4">
        <f t="shared" si="303"/>
        <v>6186052472698.707</v>
      </c>
      <c r="AP351">
        <f t="shared" si="304"/>
        <v>23.88872929430708</v>
      </c>
      <c r="AQ351" s="15">
        <f t="shared" si="305"/>
        <v>23.82628208133826</v>
      </c>
      <c r="AR351">
        <f t="shared" si="326"/>
        <v>0.99738591315597092</v>
      </c>
      <c r="AT351">
        <f t="shared" si="316"/>
        <v>65594853040.314705</v>
      </c>
      <c r="AU351" s="4"/>
      <c r="AV351">
        <f t="shared" si="306"/>
        <v>4387884518684.9468</v>
      </c>
      <c r="AW351" s="5">
        <f t="shared" si="327"/>
        <v>16.93666923483822</v>
      </c>
      <c r="AX351">
        <f t="shared" si="328"/>
        <v>237093718.0234375</v>
      </c>
      <c r="AY351" s="4">
        <f t="shared" si="329"/>
        <v>9.151512221256987E-4</v>
      </c>
      <c r="AZ351" s="4">
        <f t="shared" si="307"/>
        <v>1.9830589189059394E-6</v>
      </c>
      <c r="BA351" s="5">
        <v>0</v>
      </c>
      <c r="BB351" s="4">
        <f t="shared" si="308"/>
        <v>0</v>
      </c>
      <c r="BC351" s="4">
        <f t="shared" si="330"/>
        <v>237093718.0234375</v>
      </c>
      <c r="BD351" s="4">
        <f t="shared" si="331"/>
        <v>1289674.2712327975</v>
      </c>
      <c r="BE351" s="4">
        <f t="shared" si="332"/>
        <v>1289674.2712327975</v>
      </c>
      <c r="BF351" s="4">
        <f t="shared" si="333"/>
        <v>0</v>
      </c>
      <c r="BG351" s="4">
        <f>SUM($BB$48:BB351)</f>
        <v>12884463590.918751</v>
      </c>
      <c r="BH351" s="14">
        <f>SUM($BC$48:BC351)</f>
        <v>4375000055094.0278</v>
      </c>
      <c r="BI351" s="4">
        <f t="shared" si="334"/>
        <v>4387884518684.9468</v>
      </c>
      <c r="BJ351" s="4">
        <f t="shared" si="335"/>
        <v>23867953213.038223</v>
      </c>
      <c r="BK351" s="4">
        <f t="shared" si="336"/>
        <v>70085202.300471887</v>
      </c>
      <c r="BL351" s="4">
        <f t="shared" si="337"/>
        <v>23797868010.737747</v>
      </c>
      <c r="BM351" s="27">
        <f t="shared" si="309"/>
        <v>20.643330805819364</v>
      </c>
      <c r="BN351">
        <f t="shared" si="310"/>
        <v>0.27330514044132032</v>
      </c>
      <c r="BO351">
        <f t="shared" si="338"/>
        <v>1.3239391598776079E-2</v>
      </c>
      <c r="BQ351" s="5">
        <f t="shared" si="339"/>
        <v>-27.810381034649723</v>
      </c>
      <c r="BR351" s="5">
        <f t="shared" si="340"/>
        <v>-9867.62824527472</v>
      </c>
      <c r="BS351" s="5">
        <f t="shared" si="311"/>
        <v>-1814.4965756191466</v>
      </c>
      <c r="BU351" s="27">
        <f t="shared" si="341"/>
        <v>0.86414520217862212</v>
      </c>
      <c r="BV351" s="27">
        <f t="shared" si="342"/>
        <v>1.1470742246243459E-2</v>
      </c>
      <c r="BW351" s="27">
        <f t="shared" si="312"/>
        <v>0.86414520217862212</v>
      </c>
      <c r="BX351" s="27">
        <f t="shared" si="313"/>
        <v>1.147074224624346E-2</v>
      </c>
      <c r="BY351" s="27">
        <f t="shared" si="343"/>
        <v>1.3239391598776079E-2</v>
      </c>
      <c r="BZ351" s="27">
        <f t="shared" si="344"/>
        <v>0.99738591315597092</v>
      </c>
    </row>
    <row r="352" spans="6:78">
      <c r="F352">
        <f t="shared" si="314"/>
        <v>76000000</v>
      </c>
      <c r="G352">
        <f t="shared" si="345"/>
        <v>1.0000000000000002</v>
      </c>
      <c r="H352">
        <f t="shared" si="346"/>
        <v>0</v>
      </c>
      <c r="I352">
        <f t="shared" si="347"/>
        <v>4.7143143996902228E+19</v>
      </c>
      <c r="J352">
        <f t="shared" si="348"/>
        <v>2.1193285600309779E+20</v>
      </c>
      <c r="K352">
        <f t="shared" si="349"/>
        <v>2.59076E+20</v>
      </c>
      <c r="L352">
        <f t="shared" si="350"/>
        <v>6043992820115670</v>
      </c>
      <c r="M352">
        <f t="shared" si="351"/>
        <v>112999.9999999998</v>
      </c>
      <c r="N352">
        <f t="shared" si="352"/>
        <v>112.9999999999998</v>
      </c>
      <c r="O352">
        <f t="shared" si="353"/>
        <v>149700.0000000002</v>
      </c>
      <c r="P352">
        <f t="shared" si="354"/>
        <v>149.70000000000022</v>
      </c>
      <c r="Q352">
        <f t="shared" si="355"/>
        <v>0.14034375000000018</v>
      </c>
      <c r="R352">
        <f t="shared" si="356"/>
        <v>2004.491</v>
      </c>
      <c r="S352">
        <f t="shared" si="357"/>
        <v>2.6632151440191052</v>
      </c>
      <c r="T352">
        <f t="shared" si="358"/>
        <v>460.48463537865575</v>
      </c>
      <c r="V352">
        <f t="shared" si="359"/>
        <v>112568506329668.94</v>
      </c>
      <c r="W352">
        <f t="shared" si="317"/>
        <v>0</v>
      </c>
      <c r="X352">
        <f t="shared" si="360"/>
        <v>5060537550066.0654</v>
      </c>
      <c r="Y352">
        <f t="shared" si="318"/>
        <v>0</v>
      </c>
      <c r="Z352">
        <f t="shared" si="319"/>
        <v>117629043879735</v>
      </c>
      <c r="AA352">
        <f t="shared" si="300"/>
        <v>2387.8022716742398</v>
      </c>
      <c r="AB352">
        <f t="shared" si="301"/>
        <v>23.878022716742404</v>
      </c>
      <c r="AC352">
        <f t="shared" si="320"/>
        <v>454.03296283613685</v>
      </c>
      <c r="AD352">
        <f t="shared" si="321"/>
        <v>99.999999999999972</v>
      </c>
      <c r="AF352" s="9">
        <f t="shared" si="315"/>
        <v>6186052472698.709</v>
      </c>
      <c r="AG352">
        <f t="shared" si="322"/>
        <v>23.877365995687402</v>
      </c>
      <c r="AH352">
        <f t="shared" si="323"/>
        <v>0</v>
      </c>
      <c r="AI352">
        <v>284</v>
      </c>
      <c r="AJ352">
        <f t="shared" si="324"/>
        <v>5.1740327120740712E-2</v>
      </c>
      <c r="AK352">
        <v>0</v>
      </c>
      <c r="AL352" s="15">
        <f t="shared" si="302"/>
        <v>0</v>
      </c>
      <c r="AM352" s="13">
        <f t="shared" si="325"/>
        <v>5062806625627.3662</v>
      </c>
      <c r="AN352" s="15">
        <f>SUM($AL$48:AL352)</f>
        <v>1123245847071.3408</v>
      </c>
      <c r="AO352" s="4">
        <f t="shared" si="303"/>
        <v>6186052472698.707</v>
      </c>
      <c r="AP352">
        <f t="shared" si="304"/>
        <v>23.88872929430708</v>
      </c>
      <c r="AQ352" s="15">
        <f t="shared" si="305"/>
        <v>23.82628208133826</v>
      </c>
      <c r="AR352">
        <f t="shared" si="326"/>
        <v>0.99738591315597092</v>
      </c>
      <c r="AT352">
        <f t="shared" si="316"/>
        <v>64330046399.797256</v>
      </c>
      <c r="AU352" s="4"/>
      <c r="AV352">
        <f t="shared" si="306"/>
        <v>4388117040737.7402</v>
      </c>
      <c r="AW352" s="5">
        <f t="shared" si="327"/>
        <v>16.937566740021229</v>
      </c>
      <c r="AX352">
        <f t="shared" si="328"/>
        <v>232522052.79345703</v>
      </c>
      <c r="AY352" s="4">
        <f t="shared" si="329"/>
        <v>8.9750518300983888E-4</v>
      </c>
      <c r="AZ352" s="4">
        <f t="shared" si="307"/>
        <v>1.9448213747645597E-6</v>
      </c>
      <c r="BA352" s="5">
        <v>0</v>
      </c>
      <c r="BB352" s="4">
        <f t="shared" si="308"/>
        <v>0</v>
      </c>
      <c r="BC352" s="4">
        <f t="shared" si="330"/>
        <v>232522052.79345703</v>
      </c>
      <c r="BD352" s="4">
        <f t="shared" si="331"/>
        <v>1264806.6405214155</v>
      </c>
      <c r="BE352" s="4">
        <f t="shared" si="332"/>
        <v>1264806.6405214155</v>
      </c>
      <c r="BF352" s="4">
        <f t="shared" si="333"/>
        <v>0</v>
      </c>
      <c r="BG352" s="4">
        <f>SUM($BB$48:BB352)</f>
        <v>12884463590.918751</v>
      </c>
      <c r="BH352" s="14">
        <f>SUM($BC$48:BC352)</f>
        <v>4375232577146.8213</v>
      </c>
      <c r="BI352" s="4">
        <f t="shared" si="334"/>
        <v>4388117040737.7402</v>
      </c>
      <c r="BJ352" s="4">
        <f t="shared" si="335"/>
        <v>23869218019.678741</v>
      </c>
      <c r="BK352" s="4">
        <f t="shared" si="336"/>
        <v>70085202.300471887</v>
      </c>
      <c r="BL352" s="4">
        <f t="shared" si="337"/>
        <v>23799132817.378269</v>
      </c>
      <c r="BM352" s="27">
        <f t="shared" si="309"/>
        <v>20.644427955441081</v>
      </c>
      <c r="BN352">
        <f t="shared" si="310"/>
        <v>0.27330514044132032</v>
      </c>
      <c r="BO352">
        <f t="shared" si="338"/>
        <v>1.323868799034887E-2</v>
      </c>
      <c r="BQ352" s="5">
        <f t="shared" si="339"/>
        <v>-27.280380126799564</v>
      </c>
      <c r="BR352" s="5">
        <f t="shared" si="340"/>
        <v>-9867.62824527472</v>
      </c>
      <c r="BS352" s="5">
        <f t="shared" si="311"/>
        <v>-1814.0628107715806</v>
      </c>
      <c r="BU352" s="27">
        <f t="shared" si="341"/>
        <v>0.86419112967891731</v>
      </c>
      <c r="BV352" s="27">
        <f t="shared" si="342"/>
        <v>1.1470742246243459E-2</v>
      </c>
      <c r="BW352" s="27">
        <f t="shared" si="312"/>
        <v>0.86419112967891731</v>
      </c>
      <c r="BX352" s="27">
        <f t="shared" si="313"/>
        <v>1.147074224624346E-2</v>
      </c>
      <c r="BY352" s="27">
        <f t="shared" si="343"/>
        <v>1.323868799034887E-2</v>
      </c>
      <c r="BZ352" s="27">
        <f t="shared" si="344"/>
        <v>0.99738591315597092</v>
      </c>
    </row>
    <row r="353" spans="6:78">
      <c r="F353">
        <f t="shared" si="314"/>
        <v>76250000</v>
      </c>
      <c r="G353">
        <f t="shared" si="345"/>
        <v>1.0000000000000002</v>
      </c>
      <c r="H353">
        <f t="shared" si="346"/>
        <v>0</v>
      </c>
      <c r="I353">
        <f t="shared" si="347"/>
        <v>4.7143143996902228E+19</v>
      </c>
      <c r="J353">
        <f t="shared" si="348"/>
        <v>2.1193285600309779E+20</v>
      </c>
      <c r="K353">
        <f t="shared" si="349"/>
        <v>2.59076E+20</v>
      </c>
      <c r="L353">
        <f t="shared" si="350"/>
        <v>6043992820115670</v>
      </c>
      <c r="M353">
        <f t="shared" si="351"/>
        <v>112999.9999999998</v>
      </c>
      <c r="N353">
        <f t="shared" si="352"/>
        <v>112.9999999999998</v>
      </c>
      <c r="O353">
        <f t="shared" si="353"/>
        <v>149700.0000000002</v>
      </c>
      <c r="P353">
        <f t="shared" si="354"/>
        <v>149.70000000000022</v>
      </c>
      <c r="Q353">
        <f t="shared" si="355"/>
        <v>0.14034375000000018</v>
      </c>
      <c r="R353">
        <f t="shared" si="356"/>
        <v>2004.491</v>
      </c>
      <c r="S353">
        <f t="shared" si="357"/>
        <v>2.6632151440191052</v>
      </c>
      <c r="T353">
        <f t="shared" si="358"/>
        <v>460.48463537865575</v>
      </c>
      <c r="V353">
        <f t="shared" si="359"/>
        <v>112568506329668.94</v>
      </c>
      <c r="W353">
        <f t="shared" si="317"/>
        <v>0</v>
      </c>
      <c r="X353">
        <f t="shared" si="360"/>
        <v>5060537550066.0654</v>
      </c>
      <c r="Y353">
        <f t="shared" si="318"/>
        <v>0</v>
      </c>
      <c r="Z353">
        <f t="shared" si="319"/>
        <v>117629043879735</v>
      </c>
      <c r="AA353">
        <f t="shared" si="300"/>
        <v>2387.8022716742398</v>
      </c>
      <c r="AB353">
        <f t="shared" si="301"/>
        <v>23.878022716742404</v>
      </c>
      <c r="AC353">
        <f t="shared" si="320"/>
        <v>454.03296283613685</v>
      </c>
      <c r="AD353">
        <f t="shared" si="321"/>
        <v>99.999999999999972</v>
      </c>
      <c r="AF353" s="9">
        <f t="shared" si="315"/>
        <v>6186052472698.709</v>
      </c>
      <c r="AG353">
        <f t="shared" si="322"/>
        <v>23.877365995687402</v>
      </c>
      <c r="AH353">
        <f t="shared" si="323"/>
        <v>0</v>
      </c>
      <c r="AI353">
        <v>285</v>
      </c>
      <c r="AJ353">
        <f t="shared" si="324"/>
        <v>5.1740327120740712E-2</v>
      </c>
      <c r="AK353">
        <v>0</v>
      </c>
      <c r="AL353" s="15">
        <f t="shared" si="302"/>
        <v>0</v>
      </c>
      <c r="AM353" s="13">
        <f t="shared" si="325"/>
        <v>5062806625627.3662</v>
      </c>
      <c r="AN353" s="15">
        <f>SUM($AL$48:AL353)</f>
        <v>1123245847071.3408</v>
      </c>
      <c r="AO353" s="4">
        <f t="shared" si="303"/>
        <v>6186052472698.707</v>
      </c>
      <c r="AP353">
        <f t="shared" si="304"/>
        <v>23.88872929430708</v>
      </c>
      <c r="AQ353" s="15">
        <f t="shared" si="305"/>
        <v>23.82628208133826</v>
      </c>
      <c r="AR353">
        <f t="shared" si="326"/>
        <v>0.99738591315597092</v>
      </c>
      <c r="AT353">
        <f t="shared" si="316"/>
        <v>63089627889.807579</v>
      </c>
      <c r="AU353" s="4"/>
      <c r="AV353">
        <f t="shared" si="306"/>
        <v>4388345079276.6162</v>
      </c>
      <c r="AW353" s="5">
        <f t="shared" si="327"/>
        <v>16.93844693941784</v>
      </c>
      <c r="AX353">
        <f t="shared" si="328"/>
        <v>228038538.87597656</v>
      </c>
      <c r="AY353" s="4">
        <f t="shared" si="329"/>
        <v>8.8019939660939866E-4</v>
      </c>
      <c r="AZ353" s="4">
        <f t="shared" si="307"/>
        <v>1.9073211308263394E-6</v>
      </c>
      <c r="BA353" s="5">
        <v>0</v>
      </c>
      <c r="BB353" s="4">
        <f t="shared" si="308"/>
        <v>0</v>
      </c>
      <c r="BC353" s="4">
        <f t="shared" si="330"/>
        <v>228038538.87597656</v>
      </c>
      <c r="BD353" s="4">
        <f t="shared" si="331"/>
        <v>1240418.5099868176</v>
      </c>
      <c r="BE353" s="4">
        <f t="shared" si="332"/>
        <v>1240418.5099868176</v>
      </c>
      <c r="BF353" s="4">
        <f t="shared" si="333"/>
        <v>0</v>
      </c>
      <c r="BG353" s="4">
        <f>SUM($BB$48:BB353)</f>
        <v>12884463590.918751</v>
      </c>
      <c r="BH353" s="14">
        <f>SUM($BC$48:BC353)</f>
        <v>4375460615685.6973</v>
      </c>
      <c r="BI353" s="4">
        <f t="shared" si="334"/>
        <v>4388345079276.6162</v>
      </c>
      <c r="BJ353" s="4">
        <f t="shared" si="335"/>
        <v>23870458438.188728</v>
      </c>
      <c r="BK353" s="4">
        <f t="shared" si="336"/>
        <v>70085202.300471887</v>
      </c>
      <c r="BL353" s="4">
        <f t="shared" si="337"/>
        <v>23800373235.888256</v>
      </c>
      <c r="BM353" s="27">
        <f t="shared" si="309"/>
        <v>20.645503949711987</v>
      </c>
      <c r="BN353">
        <f t="shared" si="310"/>
        <v>0.27330514044132032</v>
      </c>
      <c r="BO353">
        <f t="shared" si="338"/>
        <v>1.3237998021604748E-2</v>
      </c>
      <c r="BQ353" s="5">
        <f t="shared" si="339"/>
        <v>-26.760598750464879</v>
      </c>
      <c r="BR353" s="5">
        <f t="shared" si="340"/>
        <v>-9867.62824527472</v>
      </c>
      <c r="BS353" s="5">
        <f t="shared" si="311"/>
        <v>-1813.6374098220076</v>
      </c>
      <c r="BU353" s="27">
        <f t="shared" si="341"/>
        <v>0.86423617160047161</v>
      </c>
      <c r="BV353" s="27">
        <f t="shared" si="342"/>
        <v>1.1470742246243459E-2</v>
      </c>
      <c r="BW353" s="27">
        <f t="shared" si="312"/>
        <v>0.86423617160047161</v>
      </c>
      <c r="BX353" s="27">
        <f t="shared" si="313"/>
        <v>1.147074224624346E-2</v>
      </c>
      <c r="BY353" s="27">
        <f t="shared" si="343"/>
        <v>1.3237998021604748E-2</v>
      </c>
      <c r="BZ353" s="27">
        <f t="shared" si="344"/>
        <v>0.99738591315597092</v>
      </c>
    </row>
    <row r="354" spans="6:78">
      <c r="F354">
        <f t="shared" si="314"/>
        <v>76500000</v>
      </c>
      <c r="G354">
        <f t="shared" si="345"/>
        <v>1.0000000000000002</v>
      </c>
      <c r="H354">
        <f t="shared" si="346"/>
        <v>0</v>
      </c>
      <c r="I354">
        <f t="shared" si="347"/>
        <v>4.7143143996902228E+19</v>
      </c>
      <c r="J354">
        <f t="shared" si="348"/>
        <v>2.1193285600309779E+20</v>
      </c>
      <c r="K354">
        <f t="shared" si="349"/>
        <v>2.59076E+20</v>
      </c>
      <c r="L354">
        <f t="shared" si="350"/>
        <v>6043992820115670</v>
      </c>
      <c r="M354">
        <f t="shared" si="351"/>
        <v>112999.9999999998</v>
      </c>
      <c r="N354">
        <f t="shared" si="352"/>
        <v>112.9999999999998</v>
      </c>
      <c r="O354">
        <f t="shared" si="353"/>
        <v>149700.0000000002</v>
      </c>
      <c r="P354">
        <f t="shared" si="354"/>
        <v>149.70000000000022</v>
      </c>
      <c r="Q354">
        <f t="shared" si="355"/>
        <v>0.14034375000000018</v>
      </c>
      <c r="R354">
        <f t="shared" si="356"/>
        <v>2004.491</v>
      </c>
      <c r="S354">
        <f t="shared" si="357"/>
        <v>2.6632151440191052</v>
      </c>
      <c r="T354">
        <f t="shared" si="358"/>
        <v>460.48463537865575</v>
      </c>
      <c r="V354">
        <f t="shared" si="359"/>
        <v>112568506329668.94</v>
      </c>
      <c r="W354">
        <f t="shared" si="317"/>
        <v>0</v>
      </c>
      <c r="X354">
        <f t="shared" si="360"/>
        <v>5060537550066.0654</v>
      </c>
      <c r="Y354">
        <f t="shared" si="318"/>
        <v>0</v>
      </c>
      <c r="Z354">
        <f t="shared" si="319"/>
        <v>117629043879735</v>
      </c>
      <c r="AA354">
        <f t="shared" si="300"/>
        <v>2387.8022716742398</v>
      </c>
      <c r="AB354">
        <f t="shared" si="301"/>
        <v>23.878022716742404</v>
      </c>
      <c r="AC354">
        <f t="shared" si="320"/>
        <v>454.03296283613685</v>
      </c>
      <c r="AD354">
        <f t="shared" si="321"/>
        <v>99.999999999999972</v>
      </c>
      <c r="AF354" s="9">
        <f t="shared" si="315"/>
        <v>6186052472698.709</v>
      </c>
      <c r="AG354">
        <f t="shared" si="322"/>
        <v>23.877365995687402</v>
      </c>
      <c r="AH354">
        <f t="shared" si="323"/>
        <v>0</v>
      </c>
      <c r="AI354">
        <v>286</v>
      </c>
      <c r="AJ354">
        <f t="shared" si="324"/>
        <v>5.1740327120740712E-2</v>
      </c>
      <c r="AK354">
        <v>0</v>
      </c>
      <c r="AL354" s="15">
        <f t="shared" si="302"/>
        <v>0</v>
      </c>
      <c r="AM354" s="13">
        <f t="shared" si="325"/>
        <v>5062806625627.3662</v>
      </c>
      <c r="AN354" s="15">
        <f>SUM($AL$48:AL354)</f>
        <v>1123245847071.3408</v>
      </c>
      <c r="AO354" s="4">
        <f t="shared" si="303"/>
        <v>6186052472698.707</v>
      </c>
      <c r="AP354">
        <f t="shared" si="304"/>
        <v>23.88872929430708</v>
      </c>
      <c r="AQ354" s="15">
        <f t="shared" si="305"/>
        <v>23.82628208133826</v>
      </c>
      <c r="AR354">
        <f t="shared" si="326"/>
        <v>0.99738591315597092</v>
      </c>
      <c r="AT354">
        <f t="shared" si="316"/>
        <v>61873127255.927658</v>
      </c>
      <c r="AU354" s="4"/>
      <c r="AV354">
        <f t="shared" si="306"/>
        <v>4388568720753.1494</v>
      </c>
      <c r="AW354" s="5">
        <f t="shared" si="327"/>
        <v>16.939310166719995</v>
      </c>
      <c r="AX354">
        <f t="shared" si="328"/>
        <v>223641476.53320312</v>
      </c>
      <c r="AY354" s="4">
        <f t="shared" si="329"/>
        <v>8.6322730215536415E-4</v>
      </c>
      <c r="AZ354" s="4">
        <f t="shared" si="307"/>
        <v>1.8705439704337543E-6</v>
      </c>
      <c r="BA354" s="5">
        <v>0</v>
      </c>
      <c r="BB354" s="4">
        <f t="shared" si="308"/>
        <v>0</v>
      </c>
      <c r="BC354" s="4">
        <f t="shared" si="330"/>
        <v>223641476.53320312</v>
      </c>
      <c r="BD354" s="4">
        <f t="shared" si="331"/>
        <v>1216500.633883829</v>
      </c>
      <c r="BE354" s="4">
        <f t="shared" si="332"/>
        <v>1216500.633883829</v>
      </c>
      <c r="BF354" s="4">
        <f t="shared" si="333"/>
        <v>0</v>
      </c>
      <c r="BG354" s="4">
        <f>SUM($BB$48:BB354)</f>
        <v>12884463590.918751</v>
      </c>
      <c r="BH354" s="14">
        <f>SUM($BC$48:BC354)</f>
        <v>4375684257162.2305</v>
      </c>
      <c r="BI354" s="4">
        <f t="shared" si="334"/>
        <v>4388568720753.1494</v>
      </c>
      <c r="BJ354" s="4">
        <f t="shared" si="335"/>
        <v>23871674938.822613</v>
      </c>
      <c r="BK354" s="4">
        <f t="shared" si="336"/>
        <v>70085202.300471887</v>
      </c>
      <c r="BL354" s="4">
        <f t="shared" si="337"/>
        <v>23801589736.522141</v>
      </c>
      <c r="BM354" s="27">
        <f t="shared" si="309"/>
        <v>20.646559196551724</v>
      </c>
      <c r="BN354">
        <f t="shared" si="310"/>
        <v>0.27330514044132032</v>
      </c>
      <c r="BO354">
        <f t="shared" si="338"/>
        <v>1.323732142675697E-2</v>
      </c>
      <c r="BQ354" s="5">
        <f t="shared" si="339"/>
        <v>-26.250839851590378</v>
      </c>
      <c r="BR354" s="5">
        <f t="shared" si="340"/>
        <v>-9867.62824527472</v>
      </c>
      <c r="BS354" s="5">
        <f t="shared" si="311"/>
        <v>-1813.220211496892</v>
      </c>
      <c r="BU354" s="27">
        <f t="shared" si="341"/>
        <v>0.864280345019105</v>
      </c>
      <c r="BV354" s="27">
        <f t="shared" si="342"/>
        <v>1.1470742246243459E-2</v>
      </c>
      <c r="BW354" s="27">
        <f t="shared" si="312"/>
        <v>0.86428034501910489</v>
      </c>
      <c r="BX354" s="27">
        <f t="shared" si="313"/>
        <v>1.147074224624346E-2</v>
      </c>
      <c r="BY354" s="27">
        <f t="shared" si="343"/>
        <v>1.323732142675697E-2</v>
      </c>
      <c r="BZ354" s="27">
        <f t="shared" si="344"/>
        <v>0.99738591315597092</v>
      </c>
    </row>
    <row r="355" spans="6:78">
      <c r="F355">
        <f t="shared" si="314"/>
        <v>76750000</v>
      </c>
      <c r="G355">
        <f t="shared" si="345"/>
        <v>1.0000000000000002</v>
      </c>
      <c r="H355">
        <f t="shared" si="346"/>
        <v>0</v>
      </c>
      <c r="I355">
        <f t="shared" si="347"/>
        <v>4.7143143996902228E+19</v>
      </c>
      <c r="J355">
        <f t="shared" si="348"/>
        <v>2.1193285600309779E+20</v>
      </c>
      <c r="K355">
        <f t="shared" si="349"/>
        <v>2.59076E+20</v>
      </c>
      <c r="L355">
        <f t="shared" si="350"/>
        <v>6043992820115670</v>
      </c>
      <c r="M355">
        <f t="shared" si="351"/>
        <v>112999.9999999998</v>
      </c>
      <c r="N355">
        <f t="shared" si="352"/>
        <v>112.9999999999998</v>
      </c>
      <c r="O355">
        <f t="shared" si="353"/>
        <v>149700.0000000002</v>
      </c>
      <c r="P355">
        <f t="shared" si="354"/>
        <v>149.70000000000022</v>
      </c>
      <c r="Q355">
        <f t="shared" si="355"/>
        <v>0.14034375000000018</v>
      </c>
      <c r="R355">
        <f t="shared" si="356"/>
        <v>2004.491</v>
      </c>
      <c r="S355">
        <f t="shared" si="357"/>
        <v>2.6632151440191052</v>
      </c>
      <c r="T355">
        <f t="shared" si="358"/>
        <v>460.48463537865575</v>
      </c>
      <c r="V355">
        <f t="shared" si="359"/>
        <v>112568506329668.94</v>
      </c>
      <c r="W355">
        <f t="shared" si="317"/>
        <v>0</v>
      </c>
      <c r="X355">
        <f t="shared" si="360"/>
        <v>5060537550066.0654</v>
      </c>
      <c r="Y355">
        <f t="shared" si="318"/>
        <v>0</v>
      </c>
      <c r="Z355">
        <f t="shared" si="319"/>
        <v>117629043879735</v>
      </c>
      <c r="AA355">
        <f t="shared" si="300"/>
        <v>2387.8022716742398</v>
      </c>
      <c r="AB355">
        <f t="shared" si="301"/>
        <v>23.878022716742404</v>
      </c>
      <c r="AC355">
        <f t="shared" si="320"/>
        <v>454.03296283613685</v>
      </c>
      <c r="AD355">
        <f t="shared" si="321"/>
        <v>99.999999999999972</v>
      </c>
      <c r="AF355" s="9">
        <f t="shared" si="315"/>
        <v>6186052472698.709</v>
      </c>
      <c r="AG355">
        <f t="shared" si="322"/>
        <v>23.877365995687402</v>
      </c>
      <c r="AH355">
        <f t="shared" si="323"/>
        <v>0</v>
      </c>
      <c r="AI355">
        <v>287</v>
      </c>
      <c r="AJ355">
        <f t="shared" si="324"/>
        <v>5.1740327120740712E-2</v>
      </c>
      <c r="AK355">
        <v>0</v>
      </c>
      <c r="AL355" s="15">
        <f t="shared" si="302"/>
        <v>0</v>
      </c>
      <c r="AM355" s="13">
        <f t="shared" si="325"/>
        <v>5062806625627.3662</v>
      </c>
      <c r="AN355" s="15">
        <f>SUM($AL$48:AL355)</f>
        <v>1123245847071.3408</v>
      </c>
      <c r="AO355" s="4">
        <f t="shared" si="303"/>
        <v>6186052472698.707</v>
      </c>
      <c r="AP355">
        <f t="shared" si="304"/>
        <v>23.88872929430708</v>
      </c>
      <c r="AQ355" s="15">
        <f t="shared" si="305"/>
        <v>23.82628208133826</v>
      </c>
      <c r="AR355">
        <f t="shared" si="326"/>
        <v>0.99738591315597092</v>
      </c>
      <c r="AT355">
        <f t="shared" si="316"/>
        <v>60680083311.233078</v>
      </c>
      <c r="AU355" s="4"/>
      <c r="AV355">
        <f t="shared" si="306"/>
        <v>4388788049951.9414</v>
      </c>
      <c r="AW355" s="5">
        <f t="shared" si="327"/>
        <v>16.940156749185341</v>
      </c>
      <c r="AX355">
        <f t="shared" si="328"/>
        <v>219329198.79199219</v>
      </c>
      <c r="AY355" s="4">
        <f t="shared" si="329"/>
        <v>8.465824653460459E-4</v>
      </c>
      <c r="AZ355" s="4">
        <f t="shared" si="307"/>
        <v>1.8344759509737762E-6</v>
      </c>
      <c r="BA355" s="5">
        <v>0</v>
      </c>
      <c r="BB355" s="4">
        <f t="shared" si="308"/>
        <v>0</v>
      </c>
      <c r="BC355" s="4">
        <f t="shared" si="330"/>
        <v>219329198.79199219</v>
      </c>
      <c r="BD355" s="4">
        <f t="shared" si="331"/>
        <v>1193043.9446909931</v>
      </c>
      <c r="BE355" s="4">
        <f t="shared" si="332"/>
        <v>1193043.9446909931</v>
      </c>
      <c r="BF355" s="4">
        <f t="shared" si="333"/>
        <v>0</v>
      </c>
      <c r="BG355" s="4">
        <f>SUM($BB$48:BB355)</f>
        <v>12884463590.918751</v>
      </c>
      <c r="BH355" s="14">
        <f>SUM($BC$48:BC355)</f>
        <v>4375903586361.0225</v>
      </c>
      <c r="BI355" s="4">
        <f t="shared" si="334"/>
        <v>4388788049951.9414</v>
      </c>
      <c r="BJ355" s="4">
        <f t="shared" si="335"/>
        <v>23872867982.767303</v>
      </c>
      <c r="BK355" s="4">
        <f t="shared" si="336"/>
        <v>70085202.300471887</v>
      </c>
      <c r="BL355" s="4">
        <f t="shared" si="337"/>
        <v>23802782780.466831</v>
      </c>
      <c r="BM355" s="27">
        <f t="shared" si="309"/>
        <v>20.647594096014355</v>
      </c>
      <c r="BN355">
        <f t="shared" si="310"/>
        <v>0.27330514044132032</v>
      </c>
      <c r="BO355">
        <f t="shared" si="338"/>
        <v>1.3236657945250722E-2</v>
      </c>
      <c r="BQ355" s="5">
        <f t="shared" si="339"/>
        <v>-25.750910175754704</v>
      </c>
      <c r="BR355" s="5">
        <f t="shared" si="340"/>
        <v>-9867.62824527472</v>
      </c>
      <c r="BS355" s="5">
        <f t="shared" si="311"/>
        <v>-1812.8110576323975</v>
      </c>
      <c r="BU355" s="27">
        <f t="shared" si="341"/>
        <v>0.8643236666813785</v>
      </c>
      <c r="BV355" s="27">
        <f t="shared" si="342"/>
        <v>1.1470742246243459E-2</v>
      </c>
      <c r="BW355" s="27">
        <f t="shared" si="312"/>
        <v>0.8643236666813785</v>
      </c>
      <c r="BX355" s="27">
        <f t="shared" si="313"/>
        <v>1.147074224624346E-2</v>
      </c>
      <c r="BY355" s="27">
        <f t="shared" si="343"/>
        <v>1.3236657945250722E-2</v>
      </c>
      <c r="BZ355" s="27">
        <f t="shared" si="344"/>
        <v>0.99738591315597092</v>
      </c>
    </row>
    <row r="356" spans="6:78">
      <c r="F356">
        <f t="shared" si="314"/>
        <v>77000000</v>
      </c>
      <c r="G356">
        <f t="shared" si="345"/>
        <v>1.0000000000000002</v>
      </c>
      <c r="H356">
        <f t="shared" si="346"/>
        <v>0</v>
      </c>
      <c r="I356">
        <f t="shared" si="347"/>
        <v>4.7143143996902228E+19</v>
      </c>
      <c r="J356">
        <f t="shared" si="348"/>
        <v>2.1193285600309779E+20</v>
      </c>
      <c r="K356">
        <f t="shared" si="349"/>
        <v>2.59076E+20</v>
      </c>
      <c r="L356">
        <f t="shared" si="350"/>
        <v>6043992820115670</v>
      </c>
      <c r="M356">
        <f t="shared" si="351"/>
        <v>112999.9999999998</v>
      </c>
      <c r="N356">
        <f t="shared" si="352"/>
        <v>112.9999999999998</v>
      </c>
      <c r="O356">
        <f t="shared" si="353"/>
        <v>149700.0000000002</v>
      </c>
      <c r="P356">
        <f t="shared" si="354"/>
        <v>149.70000000000022</v>
      </c>
      <c r="Q356">
        <f t="shared" si="355"/>
        <v>0.14034375000000018</v>
      </c>
      <c r="R356">
        <f t="shared" si="356"/>
        <v>2004.491</v>
      </c>
      <c r="S356">
        <f t="shared" si="357"/>
        <v>2.6632151440191052</v>
      </c>
      <c r="T356">
        <f t="shared" si="358"/>
        <v>460.48463537865575</v>
      </c>
      <c r="V356">
        <f t="shared" si="359"/>
        <v>112568506329668.94</v>
      </c>
      <c r="W356">
        <f t="shared" si="317"/>
        <v>0</v>
      </c>
      <c r="X356">
        <f t="shared" si="360"/>
        <v>5060537550066.0654</v>
      </c>
      <c r="Y356">
        <f t="shared" si="318"/>
        <v>0</v>
      </c>
      <c r="Z356">
        <f t="shared" si="319"/>
        <v>117629043879735</v>
      </c>
      <c r="AA356">
        <f t="shared" si="300"/>
        <v>2387.8022716742398</v>
      </c>
      <c r="AB356">
        <f t="shared" si="301"/>
        <v>23.878022716742404</v>
      </c>
      <c r="AC356">
        <f t="shared" si="320"/>
        <v>454.03296283613685</v>
      </c>
      <c r="AD356">
        <f t="shared" si="321"/>
        <v>99.999999999999972</v>
      </c>
      <c r="AF356" s="9">
        <f t="shared" si="315"/>
        <v>6186052472698.709</v>
      </c>
      <c r="AG356">
        <f t="shared" si="322"/>
        <v>23.877365995687402</v>
      </c>
      <c r="AH356">
        <f t="shared" si="323"/>
        <v>0</v>
      </c>
      <c r="AI356">
        <v>288</v>
      </c>
      <c r="AJ356">
        <f t="shared" si="324"/>
        <v>5.1740327120740712E-2</v>
      </c>
      <c r="AK356">
        <v>0</v>
      </c>
      <c r="AL356" s="15">
        <f t="shared" si="302"/>
        <v>0</v>
      </c>
      <c r="AM356" s="13">
        <f t="shared" si="325"/>
        <v>5062806625627.3662</v>
      </c>
      <c r="AN356" s="15">
        <f>SUM($AL$48:AL356)</f>
        <v>1123245847071.3408</v>
      </c>
      <c r="AO356" s="4">
        <f t="shared" si="303"/>
        <v>6186052472698.707</v>
      </c>
      <c r="AP356">
        <f t="shared" si="304"/>
        <v>23.88872929430708</v>
      </c>
      <c r="AQ356" s="15">
        <f t="shared" si="305"/>
        <v>23.82628208133826</v>
      </c>
      <c r="AR356">
        <f t="shared" si="326"/>
        <v>0.99738591315597092</v>
      </c>
      <c r="AT356">
        <f t="shared" si="316"/>
        <v>59510043761.452705</v>
      </c>
      <c r="AU356" s="4"/>
      <c r="AV356">
        <f t="shared" si="306"/>
        <v>4389003150022.7729</v>
      </c>
      <c r="AW356" s="5">
        <f t="shared" si="327"/>
        <v>16.940987007761326</v>
      </c>
      <c r="AX356">
        <f t="shared" si="328"/>
        <v>215100070.83154297</v>
      </c>
      <c r="AY356" s="4">
        <f t="shared" si="329"/>
        <v>8.3025857598366111E-4</v>
      </c>
      <c r="AZ356" s="4">
        <f t="shared" si="307"/>
        <v>1.7991033987565377E-6</v>
      </c>
      <c r="BA356" s="5">
        <v>0</v>
      </c>
      <c r="BB356" s="4">
        <f t="shared" si="308"/>
        <v>0</v>
      </c>
      <c r="BC356" s="4">
        <f t="shared" si="330"/>
        <v>215100070.83154297</v>
      </c>
      <c r="BD356" s="4">
        <f t="shared" si="331"/>
        <v>1170039.5497799334</v>
      </c>
      <c r="BE356" s="4">
        <f t="shared" si="332"/>
        <v>1170039.5497799334</v>
      </c>
      <c r="BF356" s="4">
        <f t="shared" si="333"/>
        <v>0</v>
      </c>
      <c r="BG356" s="4">
        <f>SUM($BB$48:BB356)</f>
        <v>12884463590.918751</v>
      </c>
      <c r="BH356" s="14">
        <f>SUM($BC$48:BC356)</f>
        <v>4376118686431.854</v>
      </c>
      <c r="BI356" s="4">
        <f t="shared" si="334"/>
        <v>4389003150022.7729</v>
      </c>
      <c r="BJ356" s="4">
        <f t="shared" si="335"/>
        <v>23874038022.317085</v>
      </c>
      <c r="BK356" s="4">
        <f t="shared" si="336"/>
        <v>70085202.300471887</v>
      </c>
      <c r="BL356" s="4">
        <f t="shared" si="337"/>
        <v>23803952820.016613</v>
      </c>
      <c r="BM356" s="27">
        <f t="shared" si="309"/>
        <v>20.648609040440096</v>
      </c>
      <c r="BN356">
        <f t="shared" si="310"/>
        <v>0.27330514044132032</v>
      </c>
      <c r="BO356">
        <f t="shared" si="338"/>
        <v>1.323600732165808E-2</v>
      </c>
      <c r="BQ356" s="5">
        <f t="shared" si="339"/>
        <v>-25.260620194869077</v>
      </c>
      <c r="BR356" s="5">
        <f t="shared" si="340"/>
        <v>-9867.62824527472</v>
      </c>
      <c r="BS356" s="5">
        <f t="shared" si="311"/>
        <v>-1812.409793114409</v>
      </c>
      <c r="BU356" s="27">
        <f t="shared" si="341"/>
        <v>0.86436615301094577</v>
      </c>
      <c r="BV356" s="27">
        <f t="shared" si="342"/>
        <v>1.1470742246243459E-2</v>
      </c>
      <c r="BW356" s="27">
        <f t="shared" si="312"/>
        <v>0.86436615301094577</v>
      </c>
      <c r="BX356" s="27">
        <f t="shared" si="313"/>
        <v>1.147074224624346E-2</v>
      </c>
      <c r="BY356" s="27">
        <f t="shared" si="343"/>
        <v>1.323600732165808E-2</v>
      </c>
      <c r="BZ356" s="27">
        <f t="shared" si="344"/>
        <v>0.99738591315597092</v>
      </c>
    </row>
    <row r="357" spans="6:78">
      <c r="F357">
        <f t="shared" si="314"/>
        <v>77250000</v>
      </c>
      <c r="G357">
        <f t="shared" si="345"/>
        <v>1.0000000000000002</v>
      </c>
      <c r="H357">
        <f t="shared" si="346"/>
        <v>0</v>
      </c>
      <c r="I357">
        <f t="shared" si="347"/>
        <v>4.7143143996902228E+19</v>
      </c>
      <c r="J357">
        <f t="shared" si="348"/>
        <v>2.1193285600309779E+20</v>
      </c>
      <c r="K357">
        <f t="shared" si="349"/>
        <v>2.59076E+20</v>
      </c>
      <c r="L357">
        <f t="shared" si="350"/>
        <v>6043992820115670</v>
      </c>
      <c r="M357">
        <f t="shared" si="351"/>
        <v>112999.9999999998</v>
      </c>
      <c r="N357">
        <f t="shared" si="352"/>
        <v>112.9999999999998</v>
      </c>
      <c r="O357">
        <f t="shared" si="353"/>
        <v>149700.0000000002</v>
      </c>
      <c r="P357">
        <f t="shared" si="354"/>
        <v>149.70000000000022</v>
      </c>
      <c r="Q357">
        <f t="shared" si="355"/>
        <v>0.14034375000000018</v>
      </c>
      <c r="R357">
        <f t="shared" si="356"/>
        <v>2004.491</v>
      </c>
      <c r="S357">
        <f t="shared" si="357"/>
        <v>2.6632151440191052</v>
      </c>
      <c r="T357">
        <f t="shared" si="358"/>
        <v>460.48463537865575</v>
      </c>
      <c r="V357">
        <f t="shared" si="359"/>
        <v>112568506329668.94</v>
      </c>
      <c r="W357">
        <f t="shared" si="317"/>
        <v>0</v>
      </c>
      <c r="X357">
        <f t="shared" si="360"/>
        <v>5060537550066.0654</v>
      </c>
      <c r="Y357">
        <f t="shared" si="318"/>
        <v>0</v>
      </c>
      <c r="Z357">
        <f t="shared" si="319"/>
        <v>117629043879735</v>
      </c>
      <c r="AA357">
        <f t="shared" si="300"/>
        <v>2387.8022716742398</v>
      </c>
      <c r="AB357">
        <f t="shared" si="301"/>
        <v>23.878022716742404</v>
      </c>
      <c r="AC357">
        <f t="shared" si="320"/>
        <v>454.03296283613685</v>
      </c>
      <c r="AD357">
        <f t="shared" si="321"/>
        <v>99.999999999999972</v>
      </c>
      <c r="AF357" s="9">
        <f t="shared" si="315"/>
        <v>6186052472698.709</v>
      </c>
      <c r="AG357">
        <f t="shared" si="322"/>
        <v>23.877365995687402</v>
      </c>
      <c r="AH357">
        <f t="shared" si="323"/>
        <v>0</v>
      </c>
      <c r="AI357">
        <v>289</v>
      </c>
      <c r="AJ357">
        <f t="shared" si="324"/>
        <v>5.1740327120740712E-2</v>
      </c>
      <c r="AK357">
        <v>0</v>
      </c>
      <c r="AL357" s="15">
        <f t="shared" si="302"/>
        <v>0</v>
      </c>
      <c r="AM357" s="13">
        <f t="shared" si="325"/>
        <v>5062806625627.3662</v>
      </c>
      <c r="AN357" s="15">
        <f>SUM($AL$48:AL357)</f>
        <v>1123245847071.3408</v>
      </c>
      <c r="AO357" s="4">
        <f t="shared" si="303"/>
        <v>6186052472698.707</v>
      </c>
      <c r="AP357">
        <f t="shared" si="304"/>
        <v>23.88872929430708</v>
      </c>
      <c r="AQ357" s="15">
        <f t="shared" si="305"/>
        <v>23.82628208133826</v>
      </c>
      <c r="AR357">
        <f t="shared" si="326"/>
        <v>0.99738591315597092</v>
      </c>
      <c r="AT357">
        <f t="shared" si="316"/>
        <v>58362565033.499634</v>
      </c>
      <c r="AU357" s="4"/>
      <c r="AV357">
        <f t="shared" si="306"/>
        <v>4389214102512.1201</v>
      </c>
      <c r="AW357" s="5">
        <f t="shared" si="327"/>
        <v>16.941801257206841</v>
      </c>
      <c r="AX357">
        <f t="shared" si="328"/>
        <v>210952489.34716797</v>
      </c>
      <c r="AY357" s="4">
        <f t="shared" si="329"/>
        <v>8.1424944551856579E-4</v>
      </c>
      <c r="AZ357" s="4">
        <f t="shared" si="307"/>
        <v>1.7644129036938808E-6</v>
      </c>
      <c r="BA357" s="5">
        <v>0</v>
      </c>
      <c r="BB357" s="4">
        <f t="shared" si="308"/>
        <v>0</v>
      </c>
      <c r="BC357" s="4">
        <f t="shared" si="330"/>
        <v>210952489.34716797</v>
      </c>
      <c r="BD357" s="4">
        <f t="shared" si="331"/>
        <v>1147478.727954569</v>
      </c>
      <c r="BE357" s="4">
        <f t="shared" si="332"/>
        <v>1147478.727954569</v>
      </c>
      <c r="BF357" s="4">
        <f t="shared" si="333"/>
        <v>0</v>
      </c>
      <c r="BG357" s="4">
        <f>SUM($BB$48:BB357)</f>
        <v>12884463590.918751</v>
      </c>
      <c r="BH357" s="14">
        <f>SUM($BC$48:BC357)</f>
        <v>4376329638921.2012</v>
      </c>
      <c r="BI357" s="4">
        <f t="shared" si="334"/>
        <v>4389214102512.1201</v>
      </c>
      <c r="BJ357" s="4">
        <f t="shared" si="335"/>
        <v>23875185501.04504</v>
      </c>
      <c r="BK357" s="4">
        <f t="shared" si="336"/>
        <v>70085202.300471887</v>
      </c>
      <c r="BL357" s="4">
        <f t="shared" si="337"/>
        <v>23805100298.744568</v>
      </c>
      <c r="BM357" s="27">
        <f t="shared" si="309"/>
        <v>20.649604414603996</v>
      </c>
      <c r="BN357">
        <f t="shared" si="310"/>
        <v>0.27330514044132032</v>
      </c>
      <c r="BO357">
        <f t="shared" si="338"/>
        <v>1.3235369305575222E-2</v>
      </c>
      <c r="BQ357" s="5">
        <f t="shared" si="339"/>
        <v>-24.779784035355856</v>
      </c>
      <c r="BR357" s="5">
        <f t="shared" si="340"/>
        <v>-9867.62824527472</v>
      </c>
      <c r="BS357" s="5">
        <f t="shared" si="311"/>
        <v>-1812.016265819748</v>
      </c>
      <c r="BU357" s="27">
        <f t="shared" si="341"/>
        <v>0.8644078201147769</v>
      </c>
      <c r="BV357" s="27">
        <f t="shared" si="342"/>
        <v>1.1470742246243459E-2</v>
      </c>
      <c r="BW357" s="27">
        <f t="shared" si="312"/>
        <v>0.8644078201147769</v>
      </c>
      <c r="BX357" s="27">
        <f t="shared" si="313"/>
        <v>1.147074224624346E-2</v>
      </c>
      <c r="BY357" s="27">
        <f t="shared" si="343"/>
        <v>1.3235369305575222E-2</v>
      </c>
      <c r="BZ357" s="27">
        <f t="shared" si="344"/>
        <v>0.99738591315597092</v>
      </c>
    </row>
    <row r="358" spans="6:78">
      <c r="F358">
        <f t="shared" si="314"/>
        <v>77500000</v>
      </c>
      <c r="G358">
        <f t="shared" si="345"/>
        <v>1.0000000000000002</v>
      </c>
      <c r="H358">
        <f t="shared" si="346"/>
        <v>0</v>
      </c>
      <c r="I358">
        <f t="shared" si="347"/>
        <v>4.7143143996902228E+19</v>
      </c>
      <c r="J358">
        <f t="shared" si="348"/>
        <v>2.1193285600309779E+20</v>
      </c>
      <c r="K358">
        <f t="shared" si="349"/>
        <v>2.59076E+20</v>
      </c>
      <c r="L358">
        <f t="shared" si="350"/>
        <v>6043992820115670</v>
      </c>
      <c r="M358">
        <f t="shared" si="351"/>
        <v>112999.9999999998</v>
      </c>
      <c r="N358">
        <f t="shared" si="352"/>
        <v>112.9999999999998</v>
      </c>
      <c r="O358">
        <f t="shared" si="353"/>
        <v>149700.0000000002</v>
      </c>
      <c r="P358">
        <f t="shared" si="354"/>
        <v>149.70000000000022</v>
      </c>
      <c r="Q358">
        <f t="shared" si="355"/>
        <v>0.14034375000000018</v>
      </c>
      <c r="R358">
        <f t="shared" si="356"/>
        <v>2004.491</v>
      </c>
      <c r="S358">
        <f t="shared" si="357"/>
        <v>2.6632151440191052</v>
      </c>
      <c r="T358">
        <f t="shared" si="358"/>
        <v>460.48463537865575</v>
      </c>
      <c r="V358">
        <f t="shared" si="359"/>
        <v>112568506329668.94</v>
      </c>
      <c r="W358">
        <f t="shared" si="317"/>
        <v>0</v>
      </c>
      <c r="X358">
        <f t="shared" si="360"/>
        <v>5060537550066.0654</v>
      </c>
      <c r="Y358">
        <f t="shared" si="318"/>
        <v>0</v>
      </c>
      <c r="Z358">
        <f t="shared" si="319"/>
        <v>117629043879735</v>
      </c>
      <c r="AA358">
        <f t="shared" si="300"/>
        <v>2387.8022716742398</v>
      </c>
      <c r="AB358">
        <f t="shared" si="301"/>
        <v>23.878022716742404</v>
      </c>
      <c r="AC358">
        <f t="shared" si="320"/>
        <v>454.03296283613685</v>
      </c>
      <c r="AD358">
        <f t="shared" si="321"/>
        <v>99.999999999999972</v>
      </c>
      <c r="AF358" s="9">
        <f t="shared" si="315"/>
        <v>6186052472698.709</v>
      </c>
      <c r="AG358">
        <f t="shared" si="322"/>
        <v>23.877365995687402</v>
      </c>
      <c r="AH358">
        <f t="shared" si="323"/>
        <v>0</v>
      </c>
      <c r="AI358">
        <v>290</v>
      </c>
      <c r="AJ358">
        <f t="shared" si="324"/>
        <v>5.1740327120740712E-2</v>
      </c>
      <c r="AK358">
        <v>0</v>
      </c>
      <c r="AL358" s="15">
        <f t="shared" si="302"/>
        <v>0</v>
      </c>
      <c r="AM358" s="13">
        <f t="shared" si="325"/>
        <v>5062806625627.3662</v>
      </c>
      <c r="AN358" s="15">
        <f>SUM($AL$48:AL358)</f>
        <v>1123245847071.3408</v>
      </c>
      <c r="AO358" s="4">
        <f t="shared" si="303"/>
        <v>6186052472698.707</v>
      </c>
      <c r="AP358">
        <f t="shared" si="304"/>
        <v>23.88872929430708</v>
      </c>
      <c r="AQ358" s="15">
        <f t="shared" si="305"/>
        <v>23.82628208133826</v>
      </c>
      <c r="AR358">
        <f t="shared" si="326"/>
        <v>0.99738591315597092</v>
      </c>
      <c r="AT358">
        <f t="shared" si="316"/>
        <v>57237212107.308411</v>
      </c>
      <c r="AU358" s="4"/>
      <c r="AV358">
        <f t="shared" si="306"/>
        <v>4389420987394.0713</v>
      </c>
      <c r="AW358" s="5">
        <f t="shared" si="327"/>
        <v>16.942599806211579</v>
      </c>
      <c r="AX358">
        <f t="shared" si="328"/>
        <v>206884881.95117188</v>
      </c>
      <c r="AY358" s="4">
        <f t="shared" si="329"/>
        <v>7.985490047367254E-4</v>
      </c>
      <c r="AZ358" s="4">
        <f t="shared" si="307"/>
        <v>1.7303913142882921E-6</v>
      </c>
      <c r="BA358" s="5">
        <v>0</v>
      </c>
      <c r="BB358" s="4">
        <f t="shared" si="308"/>
        <v>0</v>
      </c>
      <c r="BC358" s="4">
        <f t="shared" si="330"/>
        <v>206884881.95117188</v>
      </c>
      <c r="BD358" s="4">
        <f t="shared" si="331"/>
        <v>1125352.9261921882</v>
      </c>
      <c r="BE358" s="4">
        <f t="shared" si="332"/>
        <v>1125352.9261921882</v>
      </c>
      <c r="BF358" s="4">
        <f t="shared" si="333"/>
        <v>0</v>
      </c>
      <c r="BG358" s="4">
        <f>SUM($BB$48:BB358)</f>
        <v>12884463590.918751</v>
      </c>
      <c r="BH358" s="14">
        <f>SUM($BC$48:BC358)</f>
        <v>4376536523803.1523</v>
      </c>
      <c r="BI358" s="4">
        <f t="shared" si="334"/>
        <v>4389420987394.0713</v>
      </c>
      <c r="BJ358" s="4">
        <f t="shared" si="335"/>
        <v>23876310853.971233</v>
      </c>
      <c r="BK358" s="4">
        <f t="shared" si="336"/>
        <v>70085202.300471887</v>
      </c>
      <c r="BL358" s="4">
        <f t="shared" si="337"/>
        <v>23806225651.670757</v>
      </c>
      <c r="BM358" s="27">
        <f t="shared" si="309"/>
        <v>20.65058059586184</v>
      </c>
      <c r="BN358">
        <f t="shared" si="310"/>
        <v>0.27330514044132032</v>
      </c>
      <c r="BO358">
        <f t="shared" si="338"/>
        <v>1.3234743651521731E-2</v>
      </c>
      <c r="BQ358" s="5">
        <f t="shared" si="339"/>
        <v>-24.308219407667142</v>
      </c>
      <c r="BR358" s="5">
        <f t="shared" si="340"/>
        <v>-9867.62824527472</v>
      </c>
      <c r="BS358" s="5">
        <f t="shared" si="311"/>
        <v>-1811.63032655848</v>
      </c>
      <c r="BU358" s="27">
        <f t="shared" si="341"/>
        <v>0.86444868378926609</v>
      </c>
      <c r="BV358" s="27">
        <f t="shared" si="342"/>
        <v>1.1470742246243459E-2</v>
      </c>
      <c r="BW358" s="27">
        <f t="shared" si="312"/>
        <v>0.86444868378926609</v>
      </c>
      <c r="BX358" s="27">
        <f t="shared" si="313"/>
        <v>1.147074224624346E-2</v>
      </c>
      <c r="BY358" s="27">
        <f t="shared" si="343"/>
        <v>1.3234743651521731E-2</v>
      </c>
      <c r="BZ358" s="27">
        <f t="shared" si="344"/>
        <v>0.99738591315597092</v>
      </c>
    </row>
    <row r="359" spans="6:78">
      <c r="F359">
        <f t="shared" si="314"/>
        <v>77750000</v>
      </c>
      <c r="G359">
        <f t="shared" si="345"/>
        <v>1.0000000000000002</v>
      </c>
      <c r="H359">
        <f t="shared" si="346"/>
        <v>0</v>
      </c>
      <c r="I359">
        <f t="shared" si="347"/>
        <v>4.7143143996902228E+19</v>
      </c>
      <c r="J359">
        <f t="shared" si="348"/>
        <v>2.1193285600309779E+20</v>
      </c>
      <c r="K359">
        <f t="shared" si="349"/>
        <v>2.59076E+20</v>
      </c>
      <c r="L359">
        <f t="shared" si="350"/>
        <v>6043992820115670</v>
      </c>
      <c r="M359">
        <f t="shared" si="351"/>
        <v>112999.9999999998</v>
      </c>
      <c r="N359">
        <f t="shared" si="352"/>
        <v>112.9999999999998</v>
      </c>
      <c r="O359">
        <f t="shared" si="353"/>
        <v>149700.0000000002</v>
      </c>
      <c r="P359">
        <f t="shared" si="354"/>
        <v>149.70000000000022</v>
      </c>
      <c r="Q359">
        <f t="shared" si="355"/>
        <v>0.14034375000000018</v>
      </c>
      <c r="R359">
        <f t="shared" si="356"/>
        <v>2004.491</v>
      </c>
      <c r="S359">
        <f t="shared" si="357"/>
        <v>2.6632151440191052</v>
      </c>
      <c r="T359">
        <f t="shared" si="358"/>
        <v>460.48463537865575</v>
      </c>
      <c r="V359">
        <f t="shared" si="359"/>
        <v>112568506329668.94</v>
      </c>
      <c r="W359">
        <f t="shared" si="317"/>
        <v>0</v>
      </c>
      <c r="X359">
        <f t="shared" si="360"/>
        <v>5060537550066.0654</v>
      </c>
      <c r="Y359">
        <f t="shared" si="318"/>
        <v>0</v>
      </c>
      <c r="Z359">
        <f t="shared" si="319"/>
        <v>117629043879735</v>
      </c>
      <c r="AA359">
        <f t="shared" si="300"/>
        <v>2387.8022716742398</v>
      </c>
      <c r="AB359">
        <f t="shared" si="301"/>
        <v>23.878022716742404</v>
      </c>
      <c r="AC359">
        <f t="shared" si="320"/>
        <v>454.03296283613685</v>
      </c>
      <c r="AD359">
        <f t="shared" si="321"/>
        <v>99.999999999999972</v>
      </c>
      <c r="AF359" s="9">
        <f t="shared" si="315"/>
        <v>6186052472698.709</v>
      </c>
      <c r="AG359">
        <f t="shared" si="322"/>
        <v>23.877365995687402</v>
      </c>
      <c r="AH359">
        <f t="shared" si="323"/>
        <v>0</v>
      </c>
      <c r="AI359">
        <v>291</v>
      </c>
      <c r="AJ359">
        <f t="shared" si="324"/>
        <v>5.1740327120740712E-2</v>
      </c>
      <c r="AK359">
        <v>0</v>
      </c>
      <c r="AL359" s="15">
        <f t="shared" si="302"/>
        <v>0</v>
      </c>
      <c r="AM359" s="13">
        <f t="shared" si="325"/>
        <v>5062806625627.3662</v>
      </c>
      <c r="AN359" s="15">
        <f>SUM($AL$48:AL359)</f>
        <v>1123245847071.3408</v>
      </c>
      <c r="AO359" s="4">
        <f t="shared" si="303"/>
        <v>6186052472698.707</v>
      </c>
      <c r="AP359">
        <f t="shared" si="304"/>
        <v>23.88872929430708</v>
      </c>
      <c r="AQ359" s="15">
        <f t="shared" si="305"/>
        <v>23.82628208133826</v>
      </c>
      <c r="AR359">
        <f t="shared" si="326"/>
        <v>0.99738591315597092</v>
      </c>
      <c r="AT359">
        <f t="shared" si="316"/>
        <v>56133558350.914818</v>
      </c>
      <c r="AU359" s="4"/>
      <c r="AV359">
        <f t="shared" si="306"/>
        <v>4389623883100.6465</v>
      </c>
      <c r="AW359" s="5">
        <f t="shared" si="327"/>
        <v>16.943382957513034</v>
      </c>
      <c r="AX359">
        <f t="shared" si="328"/>
        <v>202895706.57519531</v>
      </c>
      <c r="AY359" s="4">
        <f t="shared" si="329"/>
        <v>7.8315130145283746E-4</v>
      </c>
      <c r="AZ359" s="4">
        <f t="shared" si="307"/>
        <v>1.6970257326340863E-6</v>
      </c>
      <c r="BA359" s="5">
        <v>0</v>
      </c>
      <c r="BB359" s="4">
        <f t="shared" si="308"/>
        <v>0</v>
      </c>
      <c r="BC359" s="4">
        <f t="shared" si="330"/>
        <v>202895706.57519531</v>
      </c>
      <c r="BD359" s="4">
        <f t="shared" si="331"/>
        <v>1103653.7563924897</v>
      </c>
      <c r="BE359" s="4">
        <f t="shared" si="332"/>
        <v>1103653.7563924897</v>
      </c>
      <c r="BF359" s="4">
        <f t="shared" si="333"/>
        <v>0</v>
      </c>
      <c r="BG359" s="4">
        <f>SUM($BB$48:BB359)</f>
        <v>12884463590.918751</v>
      </c>
      <c r="BH359" s="14">
        <f>SUM($BC$48:BC359)</f>
        <v>4376739419509.7275</v>
      </c>
      <c r="BI359" s="4">
        <f t="shared" si="334"/>
        <v>4389623883100.6465</v>
      </c>
      <c r="BJ359" s="4">
        <f t="shared" si="335"/>
        <v>23877414507.727623</v>
      </c>
      <c r="BK359" s="4">
        <f t="shared" si="336"/>
        <v>70085202.300471887</v>
      </c>
      <c r="BL359" s="4">
        <f t="shared" si="337"/>
        <v>23807329305.427151</v>
      </c>
      <c r="BM359" s="27">
        <f t="shared" si="309"/>
        <v>20.651537954293193</v>
      </c>
      <c r="BN359">
        <f t="shared" si="310"/>
        <v>0.27330514044132032</v>
      </c>
      <c r="BO359">
        <f t="shared" si="338"/>
        <v>1.3234130118842002E-2</v>
      </c>
      <c r="BQ359" s="5">
        <f t="shared" si="339"/>
        <v>-23.845747537183382</v>
      </c>
      <c r="BR359" s="5">
        <f t="shared" si="340"/>
        <v>-9867.62824527472</v>
      </c>
      <c r="BS359" s="5">
        <f t="shared" si="311"/>
        <v>-1811.2518290173773</v>
      </c>
      <c r="BU359" s="27">
        <f t="shared" si="341"/>
        <v>0.86448875952621973</v>
      </c>
      <c r="BV359" s="27">
        <f t="shared" si="342"/>
        <v>1.1470742246243459E-2</v>
      </c>
      <c r="BW359" s="27">
        <f t="shared" si="312"/>
        <v>0.86448875952621962</v>
      </c>
      <c r="BX359" s="27">
        <f t="shared" si="313"/>
        <v>1.147074224624346E-2</v>
      </c>
      <c r="BY359" s="27">
        <f t="shared" si="343"/>
        <v>1.3234130118842002E-2</v>
      </c>
      <c r="BZ359" s="27">
        <f t="shared" si="344"/>
        <v>0.99738591315597092</v>
      </c>
    </row>
    <row r="360" spans="6:78">
      <c r="F360">
        <f t="shared" si="314"/>
        <v>78000000</v>
      </c>
      <c r="G360">
        <f t="shared" si="345"/>
        <v>1.0000000000000002</v>
      </c>
      <c r="H360">
        <f t="shared" si="346"/>
        <v>0</v>
      </c>
      <c r="I360">
        <f t="shared" si="347"/>
        <v>4.7143143996902228E+19</v>
      </c>
      <c r="J360">
        <f t="shared" si="348"/>
        <v>2.1193285600309779E+20</v>
      </c>
      <c r="K360">
        <f t="shared" si="349"/>
        <v>2.59076E+20</v>
      </c>
      <c r="L360">
        <f t="shared" si="350"/>
        <v>6043992820115670</v>
      </c>
      <c r="M360">
        <f t="shared" si="351"/>
        <v>112999.9999999998</v>
      </c>
      <c r="N360">
        <f t="shared" si="352"/>
        <v>112.9999999999998</v>
      </c>
      <c r="O360">
        <f t="shared" si="353"/>
        <v>149700.0000000002</v>
      </c>
      <c r="P360">
        <f t="shared" si="354"/>
        <v>149.70000000000022</v>
      </c>
      <c r="Q360">
        <f t="shared" si="355"/>
        <v>0.14034375000000018</v>
      </c>
      <c r="R360">
        <f t="shared" si="356"/>
        <v>2004.491</v>
      </c>
      <c r="S360">
        <f t="shared" si="357"/>
        <v>2.6632151440191052</v>
      </c>
      <c r="T360">
        <f t="shared" si="358"/>
        <v>460.48463537865575</v>
      </c>
      <c r="V360">
        <f t="shared" si="359"/>
        <v>112568506329668.94</v>
      </c>
      <c r="W360">
        <f t="shared" si="317"/>
        <v>0</v>
      </c>
      <c r="X360">
        <f t="shared" si="360"/>
        <v>5060537550066.0654</v>
      </c>
      <c r="Y360">
        <f t="shared" si="318"/>
        <v>0</v>
      </c>
      <c r="Z360">
        <f t="shared" si="319"/>
        <v>117629043879735</v>
      </c>
      <c r="AA360">
        <f t="shared" si="300"/>
        <v>2387.8022716742398</v>
      </c>
      <c r="AB360">
        <f t="shared" si="301"/>
        <v>23.878022716742404</v>
      </c>
      <c r="AC360">
        <f t="shared" si="320"/>
        <v>454.03296283613685</v>
      </c>
      <c r="AD360">
        <f t="shared" si="321"/>
        <v>99.999999999999972</v>
      </c>
      <c r="AF360" s="9">
        <f t="shared" si="315"/>
        <v>6186052472698.709</v>
      </c>
      <c r="AG360">
        <f t="shared" si="322"/>
        <v>23.877365995687402</v>
      </c>
      <c r="AH360">
        <f t="shared" si="323"/>
        <v>0</v>
      </c>
      <c r="AI360">
        <v>292</v>
      </c>
      <c r="AJ360">
        <f t="shared" si="324"/>
        <v>5.1740327120740712E-2</v>
      </c>
      <c r="AK360">
        <v>0</v>
      </c>
      <c r="AL360" s="15">
        <f t="shared" si="302"/>
        <v>0</v>
      </c>
      <c r="AM360" s="13">
        <f t="shared" si="325"/>
        <v>5062806625627.3662</v>
      </c>
      <c r="AN360" s="15">
        <f>SUM($AL$48:AL360)</f>
        <v>1123245847071.3408</v>
      </c>
      <c r="AO360" s="4">
        <f t="shared" si="303"/>
        <v>6186052472698.707</v>
      </c>
      <c r="AP360">
        <f t="shared" si="304"/>
        <v>23.88872929430708</v>
      </c>
      <c r="AQ360" s="15">
        <f t="shared" si="305"/>
        <v>23.82628208133826</v>
      </c>
      <c r="AR360">
        <f t="shared" si="326"/>
        <v>0.99738591315597092</v>
      </c>
      <c r="AT360">
        <f t="shared" si="316"/>
        <v>55051185358.715645</v>
      </c>
      <c r="AU360" s="4"/>
      <c r="AV360">
        <f t="shared" si="306"/>
        <v>4389822866551.5327</v>
      </c>
      <c r="AW360" s="5">
        <f t="shared" si="327"/>
        <v>16.944151008011289</v>
      </c>
      <c r="AX360">
        <f t="shared" si="328"/>
        <v>198983450.88623047</v>
      </c>
      <c r="AY360" s="4">
        <f t="shared" si="329"/>
        <v>7.6805049825622777E-4</v>
      </c>
      <c r="AZ360" s="4">
        <f t="shared" si="307"/>
        <v>1.664303509532944E-6</v>
      </c>
      <c r="BA360" s="5">
        <v>0</v>
      </c>
      <c r="BB360" s="4">
        <f t="shared" si="308"/>
        <v>0</v>
      </c>
      <c r="BC360" s="4">
        <f t="shared" si="330"/>
        <v>198983450.88623047</v>
      </c>
      <c r="BD360" s="4">
        <f t="shared" si="331"/>
        <v>1082372.9922009925</v>
      </c>
      <c r="BE360" s="4">
        <f t="shared" si="332"/>
        <v>1082372.9922009925</v>
      </c>
      <c r="BF360" s="4">
        <f t="shared" si="333"/>
        <v>0</v>
      </c>
      <c r="BG360" s="4">
        <f>SUM($BB$48:BB360)</f>
        <v>12884463590.918751</v>
      </c>
      <c r="BH360" s="14">
        <f>SUM($BC$48:BC360)</f>
        <v>4376938402960.6138</v>
      </c>
      <c r="BI360" s="4">
        <f t="shared" si="334"/>
        <v>4389822866551.5327</v>
      </c>
      <c r="BJ360" s="4">
        <f t="shared" si="335"/>
        <v>23878496880.719826</v>
      </c>
      <c r="BK360" s="4">
        <f t="shared" si="336"/>
        <v>70085202.300471887</v>
      </c>
      <c r="BL360" s="4">
        <f t="shared" si="337"/>
        <v>23808411678.419353</v>
      </c>
      <c r="BM360" s="27">
        <f t="shared" si="309"/>
        <v>20.652476852841716</v>
      </c>
      <c r="BN360">
        <f t="shared" si="310"/>
        <v>0.27330514044132032</v>
      </c>
      <c r="BO360">
        <f t="shared" si="338"/>
        <v>1.3233528471608693E-2</v>
      </c>
      <c r="BQ360" s="5">
        <f t="shared" si="339"/>
        <v>-23.392193096434255</v>
      </c>
      <c r="BR360" s="5">
        <f t="shared" si="340"/>
        <v>-9867.62824527472</v>
      </c>
      <c r="BS360" s="5">
        <f t="shared" si="311"/>
        <v>-1810.8806297044312</v>
      </c>
      <c r="BU360" s="27">
        <f t="shared" si="341"/>
        <v>0.86452806251872949</v>
      </c>
      <c r="BV360" s="27">
        <f t="shared" si="342"/>
        <v>1.1470742246243459E-2</v>
      </c>
      <c r="BW360" s="27">
        <f t="shared" si="312"/>
        <v>0.86452806251872949</v>
      </c>
      <c r="BX360" s="27">
        <f t="shared" si="313"/>
        <v>1.147074224624346E-2</v>
      </c>
      <c r="BY360" s="27">
        <f t="shared" si="343"/>
        <v>1.3233528471608693E-2</v>
      </c>
      <c r="BZ360" s="27">
        <f t="shared" si="344"/>
        <v>0.99738591315597092</v>
      </c>
    </row>
    <row r="361" spans="6:78">
      <c r="F361">
        <f t="shared" si="314"/>
        <v>78250000</v>
      </c>
      <c r="G361">
        <f t="shared" si="345"/>
        <v>1.0000000000000002</v>
      </c>
      <c r="H361">
        <f t="shared" si="346"/>
        <v>0</v>
      </c>
      <c r="I361">
        <f t="shared" si="347"/>
        <v>4.7143143996902228E+19</v>
      </c>
      <c r="J361">
        <f t="shared" si="348"/>
        <v>2.1193285600309779E+20</v>
      </c>
      <c r="K361">
        <f t="shared" si="349"/>
        <v>2.59076E+20</v>
      </c>
      <c r="L361">
        <f t="shared" si="350"/>
        <v>6043992820115670</v>
      </c>
      <c r="M361">
        <f t="shared" si="351"/>
        <v>112999.9999999998</v>
      </c>
      <c r="N361">
        <f t="shared" si="352"/>
        <v>112.9999999999998</v>
      </c>
      <c r="O361">
        <f t="shared" si="353"/>
        <v>149700.0000000002</v>
      </c>
      <c r="P361">
        <f t="shared" si="354"/>
        <v>149.70000000000022</v>
      </c>
      <c r="Q361">
        <f t="shared" si="355"/>
        <v>0.14034375000000018</v>
      </c>
      <c r="R361">
        <f t="shared" si="356"/>
        <v>2004.491</v>
      </c>
      <c r="S361">
        <f t="shared" si="357"/>
        <v>2.6632151440191052</v>
      </c>
      <c r="T361">
        <f t="shared" si="358"/>
        <v>460.48463537865575</v>
      </c>
      <c r="V361">
        <f t="shared" si="359"/>
        <v>112568506329668.94</v>
      </c>
      <c r="W361">
        <f t="shared" si="317"/>
        <v>0</v>
      </c>
      <c r="X361">
        <f t="shared" si="360"/>
        <v>5060537550066.0654</v>
      </c>
      <c r="Y361">
        <f t="shared" si="318"/>
        <v>0</v>
      </c>
      <c r="Z361">
        <f t="shared" si="319"/>
        <v>117629043879735</v>
      </c>
      <c r="AA361">
        <f t="shared" si="300"/>
        <v>2387.8022716742398</v>
      </c>
      <c r="AB361">
        <f t="shared" si="301"/>
        <v>23.878022716742404</v>
      </c>
      <c r="AC361">
        <f t="shared" si="320"/>
        <v>454.03296283613685</v>
      </c>
      <c r="AD361">
        <f t="shared" si="321"/>
        <v>99.999999999999972</v>
      </c>
      <c r="AF361" s="9">
        <f t="shared" si="315"/>
        <v>6186052472698.709</v>
      </c>
      <c r="AG361">
        <f t="shared" si="322"/>
        <v>23.877365995687402</v>
      </c>
      <c r="AH361">
        <f t="shared" si="323"/>
        <v>0</v>
      </c>
      <c r="AI361">
        <v>293</v>
      </c>
      <c r="AJ361">
        <f t="shared" si="324"/>
        <v>5.1740327120740712E-2</v>
      </c>
      <c r="AK361">
        <v>0</v>
      </c>
      <c r="AL361" s="15">
        <f t="shared" si="302"/>
        <v>0</v>
      </c>
      <c r="AM361" s="13">
        <f t="shared" si="325"/>
        <v>5062806625627.3662</v>
      </c>
      <c r="AN361" s="15">
        <f>SUM($AL$48:AL361)</f>
        <v>1123245847071.3408</v>
      </c>
      <c r="AO361" s="4">
        <f t="shared" si="303"/>
        <v>6186052472698.707</v>
      </c>
      <c r="AP361">
        <f t="shared" si="304"/>
        <v>23.88872929430708</v>
      </c>
      <c r="AQ361" s="15">
        <f t="shared" si="305"/>
        <v>23.82628208133826</v>
      </c>
      <c r="AR361">
        <f t="shared" si="326"/>
        <v>0.99738591315597092</v>
      </c>
      <c r="AT361">
        <f t="shared" si="316"/>
        <v>53989682792.84716</v>
      </c>
      <c r="AU361" s="4"/>
      <c r="AV361">
        <f t="shared" si="306"/>
        <v>4390018013183.2417</v>
      </c>
      <c r="AW361" s="5">
        <f t="shared" si="327"/>
        <v>16.944904248881571</v>
      </c>
      <c r="AX361">
        <f t="shared" si="328"/>
        <v>195146631.70898438</v>
      </c>
      <c r="AY361" s="4">
        <f t="shared" si="329"/>
        <v>7.532408702812471E-4</v>
      </c>
      <c r="AZ361" s="4">
        <f t="shared" si="307"/>
        <v>1.6322122396625416E-6</v>
      </c>
      <c r="BA361" s="5">
        <v>0</v>
      </c>
      <c r="BB361" s="4">
        <f t="shared" si="308"/>
        <v>0</v>
      </c>
      <c r="BC361" s="4">
        <f t="shared" si="330"/>
        <v>195146631.70898438</v>
      </c>
      <c r="BD361" s="4">
        <f t="shared" si="331"/>
        <v>1061502.5658669733</v>
      </c>
      <c r="BE361" s="4">
        <f t="shared" si="332"/>
        <v>1061502.5658669733</v>
      </c>
      <c r="BF361" s="4">
        <f t="shared" si="333"/>
        <v>0</v>
      </c>
      <c r="BG361" s="4">
        <f>SUM($BB$48:BB361)</f>
        <v>12884463590.918751</v>
      </c>
      <c r="BH361" s="14">
        <f>SUM($BC$48:BC361)</f>
        <v>4377133549592.3228</v>
      </c>
      <c r="BI361" s="4">
        <f t="shared" si="334"/>
        <v>4390018013183.2417</v>
      </c>
      <c r="BJ361" s="4">
        <f t="shared" si="335"/>
        <v>23879558383.28569</v>
      </c>
      <c r="BK361" s="4">
        <f t="shared" si="336"/>
        <v>70085202.300471887</v>
      </c>
      <c r="BL361" s="4">
        <f t="shared" si="337"/>
        <v>23809473180.985218</v>
      </c>
      <c r="BM361" s="27">
        <f t="shared" si="309"/>
        <v>20.653397647452753</v>
      </c>
      <c r="BN361">
        <f t="shared" si="310"/>
        <v>0.27330514044132032</v>
      </c>
      <c r="BO361">
        <f t="shared" si="338"/>
        <v>1.3232938478528151E-2</v>
      </c>
      <c r="BQ361" s="5">
        <f t="shared" si="339"/>
        <v>-22.947384138628514</v>
      </c>
      <c r="BR361" s="5">
        <f t="shared" si="340"/>
        <v>-9867.62824527472</v>
      </c>
      <c r="BS361" s="5">
        <f t="shared" si="311"/>
        <v>-1810.5165878944629</v>
      </c>
      <c r="BU361" s="27">
        <f t="shared" si="341"/>
        <v>0.86456660766693272</v>
      </c>
      <c r="BV361" s="27">
        <f t="shared" si="342"/>
        <v>1.1470742246243459E-2</v>
      </c>
      <c r="BW361" s="27">
        <f t="shared" si="312"/>
        <v>0.86456660766693272</v>
      </c>
      <c r="BX361" s="27">
        <f t="shared" si="313"/>
        <v>1.147074224624346E-2</v>
      </c>
      <c r="BY361" s="27">
        <f t="shared" si="343"/>
        <v>1.3232938478528151E-2</v>
      </c>
      <c r="BZ361" s="27">
        <f t="shared" si="344"/>
        <v>0.99738591315597092</v>
      </c>
    </row>
    <row r="362" spans="6:78">
      <c r="F362">
        <f t="shared" si="314"/>
        <v>78500000</v>
      </c>
      <c r="G362">
        <f t="shared" si="345"/>
        <v>1.0000000000000002</v>
      </c>
      <c r="H362">
        <f t="shared" si="346"/>
        <v>0</v>
      </c>
      <c r="I362">
        <f t="shared" si="347"/>
        <v>4.7143143996902228E+19</v>
      </c>
      <c r="J362">
        <f t="shared" si="348"/>
        <v>2.1193285600309779E+20</v>
      </c>
      <c r="K362">
        <f t="shared" si="349"/>
        <v>2.59076E+20</v>
      </c>
      <c r="L362">
        <f t="shared" si="350"/>
        <v>6043992820115670</v>
      </c>
      <c r="M362">
        <f t="shared" si="351"/>
        <v>112999.9999999998</v>
      </c>
      <c r="N362">
        <f t="shared" si="352"/>
        <v>112.9999999999998</v>
      </c>
      <c r="O362">
        <f t="shared" si="353"/>
        <v>149700.0000000002</v>
      </c>
      <c r="P362">
        <f t="shared" si="354"/>
        <v>149.70000000000022</v>
      </c>
      <c r="Q362">
        <f t="shared" si="355"/>
        <v>0.14034375000000018</v>
      </c>
      <c r="R362">
        <f t="shared" si="356"/>
        <v>2004.491</v>
      </c>
      <c r="S362">
        <f t="shared" si="357"/>
        <v>2.6632151440191052</v>
      </c>
      <c r="T362">
        <f t="shared" si="358"/>
        <v>460.48463537865575</v>
      </c>
      <c r="V362">
        <f t="shared" si="359"/>
        <v>112568506329668.94</v>
      </c>
      <c r="W362">
        <f t="shared" si="317"/>
        <v>0</v>
      </c>
      <c r="X362">
        <f t="shared" si="360"/>
        <v>5060537550066.0654</v>
      </c>
      <c r="Y362">
        <f t="shared" si="318"/>
        <v>0</v>
      </c>
      <c r="Z362">
        <f t="shared" si="319"/>
        <v>117629043879735</v>
      </c>
      <c r="AA362">
        <f t="shared" si="300"/>
        <v>2387.8022716742398</v>
      </c>
      <c r="AB362">
        <f t="shared" si="301"/>
        <v>23.878022716742404</v>
      </c>
      <c r="AC362">
        <f t="shared" si="320"/>
        <v>454.03296283613685</v>
      </c>
      <c r="AD362">
        <f t="shared" si="321"/>
        <v>99.999999999999972</v>
      </c>
      <c r="AF362" s="9">
        <f t="shared" si="315"/>
        <v>6186052472698.709</v>
      </c>
      <c r="AG362">
        <f t="shared" si="322"/>
        <v>23.877365995687402</v>
      </c>
      <c r="AH362">
        <f t="shared" si="323"/>
        <v>0</v>
      </c>
      <c r="AI362">
        <v>294</v>
      </c>
      <c r="AJ362">
        <f t="shared" si="324"/>
        <v>5.1740327120740712E-2</v>
      </c>
      <c r="AK362">
        <v>0</v>
      </c>
      <c r="AL362" s="15">
        <f t="shared" si="302"/>
        <v>0</v>
      </c>
      <c r="AM362" s="13">
        <f t="shared" si="325"/>
        <v>5062806625627.3662</v>
      </c>
      <c r="AN362" s="15">
        <f>SUM($AL$48:AL362)</f>
        <v>1123245847071.3408</v>
      </c>
      <c r="AO362" s="4">
        <f t="shared" si="303"/>
        <v>6186052472698.707</v>
      </c>
      <c r="AP362">
        <f t="shared" si="304"/>
        <v>23.88872929430708</v>
      </c>
      <c r="AQ362" s="15">
        <f t="shared" si="305"/>
        <v>23.82628208133826</v>
      </c>
      <c r="AR362">
        <f t="shared" si="326"/>
        <v>0.99738591315597092</v>
      </c>
      <c r="AT362">
        <f t="shared" si="316"/>
        <v>52948648227.622131</v>
      </c>
      <c r="AU362" s="4"/>
      <c r="AV362">
        <f t="shared" si="306"/>
        <v>4390209396977.7129</v>
      </c>
      <c r="AW362" s="5">
        <f t="shared" si="327"/>
        <v>16.945642965684637</v>
      </c>
      <c r="AX362">
        <f t="shared" si="328"/>
        <v>191383794.47119141</v>
      </c>
      <c r="AY362" s="4">
        <f t="shared" si="329"/>
        <v>7.3871680306624853E-4</v>
      </c>
      <c r="AZ362" s="4">
        <f t="shared" si="307"/>
        <v>1.600739756937128E-6</v>
      </c>
      <c r="BA362" s="5">
        <v>0</v>
      </c>
      <c r="BB362" s="4">
        <f t="shared" si="308"/>
        <v>0</v>
      </c>
      <c r="BC362" s="4">
        <f t="shared" si="330"/>
        <v>191383794.47119141</v>
      </c>
      <c r="BD362" s="4">
        <f t="shared" si="331"/>
        <v>1041034.5652262369</v>
      </c>
      <c r="BE362" s="4">
        <f t="shared" si="332"/>
        <v>1041034.5652262369</v>
      </c>
      <c r="BF362" s="4">
        <f t="shared" si="333"/>
        <v>0</v>
      </c>
      <c r="BG362" s="4">
        <f>SUM($BB$48:BB362)</f>
        <v>12884463590.918751</v>
      </c>
      <c r="BH362" s="14">
        <f>SUM($BC$48:BC362)</f>
        <v>4377324933386.7939</v>
      </c>
      <c r="BI362" s="4">
        <f t="shared" si="334"/>
        <v>4390209396977.7129</v>
      </c>
      <c r="BJ362" s="4">
        <f t="shared" si="335"/>
        <v>23880599417.850918</v>
      </c>
      <c r="BK362" s="4">
        <f t="shared" si="336"/>
        <v>70085202.300471887</v>
      </c>
      <c r="BL362" s="4">
        <f t="shared" si="337"/>
        <v>23810514215.550446</v>
      </c>
      <c r="BM362" s="27">
        <f t="shared" si="309"/>
        <v>20.65430068720827</v>
      </c>
      <c r="BN362">
        <f t="shared" si="310"/>
        <v>0.27330514044132032</v>
      </c>
      <c r="BO362">
        <f t="shared" si="338"/>
        <v>1.323235991284784E-2</v>
      </c>
      <c r="BQ362" s="5">
        <f t="shared" si="339"/>
        <v>-22.511152032473891</v>
      </c>
      <c r="BR362" s="5">
        <f t="shared" si="340"/>
        <v>-9867.62824527472</v>
      </c>
      <c r="BS362" s="5">
        <f t="shared" si="311"/>
        <v>-1810.1595655757708</v>
      </c>
      <c r="BU362" s="27">
        <f t="shared" si="341"/>
        <v>0.86460440958366058</v>
      </c>
      <c r="BV362" s="27">
        <f t="shared" si="342"/>
        <v>1.1470742246243459E-2</v>
      </c>
      <c r="BW362" s="27">
        <f t="shared" si="312"/>
        <v>0.86460440958366058</v>
      </c>
      <c r="BX362" s="27">
        <f t="shared" si="313"/>
        <v>1.147074224624346E-2</v>
      </c>
      <c r="BY362" s="27">
        <f t="shared" si="343"/>
        <v>1.323235991284784E-2</v>
      </c>
      <c r="BZ362" s="27">
        <f t="shared" si="344"/>
        <v>0.99738591315597092</v>
      </c>
    </row>
    <row r="363" spans="6:78">
      <c r="F363">
        <f t="shared" si="314"/>
        <v>78750000</v>
      </c>
      <c r="G363">
        <f t="shared" si="345"/>
        <v>1.0000000000000002</v>
      </c>
      <c r="H363">
        <f t="shared" si="346"/>
        <v>0</v>
      </c>
      <c r="I363">
        <f t="shared" si="347"/>
        <v>4.7143143996902228E+19</v>
      </c>
      <c r="J363">
        <f t="shared" si="348"/>
        <v>2.1193285600309779E+20</v>
      </c>
      <c r="K363">
        <f t="shared" si="349"/>
        <v>2.59076E+20</v>
      </c>
      <c r="L363">
        <f t="shared" si="350"/>
        <v>6043992820115670</v>
      </c>
      <c r="M363">
        <f t="shared" si="351"/>
        <v>112999.9999999998</v>
      </c>
      <c r="N363">
        <f t="shared" si="352"/>
        <v>112.9999999999998</v>
      </c>
      <c r="O363">
        <f t="shared" si="353"/>
        <v>149700.0000000002</v>
      </c>
      <c r="P363">
        <f t="shared" si="354"/>
        <v>149.70000000000022</v>
      </c>
      <c r="Q363">
        <f t="shared" si="355"/>
        <v>0.14034375000000018</v>
      </c>
      <c r="R363">
        <f t="shared" si="356"/>
        <v>2004.491</v>
      </c>
      <c r="S363">
        <f t="shared" si="357"/>
        <v>2.6632151440191052</v>
      </c>
      <c r="T363">
        <f t="shared" si="358"/>
        <v>460.48463537865575</v>
      </c>
      <c r="V363">
        <f t="shared" si="359"/>
        <v>112568506329668.94</v>
      </c>
      <c r="W363">
        <f t="shared" si="317"/>
        <v>0</v>
      </c>
      <c r="X363">
        <f t="shared" si="360"/>
        <v>5060537550066.0654</v>
      </c>
      <c r="Y363">
        <f t="shared" si="318"/>
        <v>0</v>
      </c>
      <c r="Z363">
        <f t="shared" si="319"/>
        <v>117629043879735</v>
      </c>
      <c r="AA363">
        <f t="shared" si="300"/>
        <v>2387.8022716742398</v>
      </c>
      <c r="AB363">
        <f t="shared" si="301"/>
        <v>23.878022716742404</v>
      </c>
      <c r="AC363">
        <f t="shared" si="320"/>
        <v>454.03296283613685</v>
      </c>
      <c r="AD363">
        <f t="shared" si="321"/>
        <v>99.999999999999972</v>
      </c>
      <c r="AF363" s="9">
        <f t="shared" si="315"/>
        <v>6186052472698.709</v>
      </c>
      <c r="AG363">
        <f t="shared" si="322"/>
        <v>23.877365995687402</v>
      </c>
      <c r="AH363">
        <f t="shared" si="323"/>
        <v>0</v>
      </c>
      <c r="AI363">
        <v>295</v>
      </c>
      <c r="AJ363">
        <f t="shared" si="324"/>
        <v>5.1740327120740712E-2</v>
      </c>
      <c r="AK363">
        <v>0</v>
      </c>
      <c r="AL363" s="15">
        <f t="shared" si="302"/>
        <v>0</v>
      </c>
      <c r="AM363" s="13">
        <f t="shared" si="325"/>
        <v>5062806625627.3662</v>
      </c>
      <c r="AN363" s="15">
        <f>SUM($AL$48:AL363)</f>
        <v>1123245847071.3408</v>
      </c>
      <c r="AO363" s="4">
        <f t="shared" si="303"/>
        <v>6186052472698.707</v>
      </c>
      <c r="AP363">
        <f t="shared" si="304"/>
        <v>23.88872929430708</v>
      </c>
      <c r="AQ363" s="15">
        <f t="shared" si="305"/>
        <v>23.82628208133826</v>
      </c>
      <c r="AR363">
        <f t="shared" si="326"/>
        <v>0.99738591315597092</v>
      </c>
      <c r="AT363">
        <f t="shared" si="316"/>
        <v>51927686996.966446</v>
      </c>
      <c r="AU363" s="4"/>
      <c r="AV363">
        <f t="shared" si="306"/>
        <v>4390397090490.3564</v>
      </c>
      <c r="AW363" s="5">
        <f t="shared" si="327"/>
        <v>16.946367438475029</v>
      </c>
      <c r="AX363">
        <f t="shared" si="328"/>
        <v>187693512.64355469</v>
      </c>
      <c r="AY363" s="4">
        <f t="shared" si="329"/>
        <v>7.2447279039183367E-4</v>
      </c>
      <c r="AZ363" s="4">
        <f t="shared" si="307"/>
        <v>1.5698741298231778E-6</v>
      </c>
      <c r="BA363" s="5">
        <v>0</v>
      </c>
      <c r="BB363" s="4">
        <f t="shared" si="308"/>
        <v>0</v>
      </c>
      <c r="BC363" s="4">
        <f t="shared" si="330"/>
        <v>187693512.64355469</v>
      </c>
      <c r="BD363" s="4">
        <f t="shared" si="331"/>
        <v>1020961.2306546709</v>
      </c>
      <c r="BE363" s="4">
        <f t="shared" si="332"/>
        <v>1020961.2306546709</v>
      </c>
      <c r="BF363" s="4">
        <f t="shared" si="333"/>
        <v>0</v>
      </c>
      <c r="BG363" s="4">
        <f>SUM($BB$48:BB363)</f>
        <v>12884463590.918751</v>
      </c>
      <c r="BH363" s="14">
        <f>SUM($BC$48:BC363)</f>
        <v>4377512626899.4375</v>
      </c>
      <c r="BI363" s="4">
        <f t="shared" si="334"/>
        <v>4390397090490.3564</v>
      </c>
      <c r="BJ363" s="4">
        <f t="shared" si="335"/>
        <v>23881620379.081573</v>
      </c>
      <c r="BK363" s="4">
        <f t="shared" si="336"/>
        <v>70085202.300471887</v>
      </c>
      <c r="BL363" s="4">
        <f t="shared" si="337"/>
        <v>23811535176.781101</v>
      </c>
      <c r="BM363" s="27">
        <f t="shared" si="309"/>
        <v>20.655186314459201</v>
      </c>
      <c r="BN363">
        <f t="shared" si="310"/>
        <v>0.27330514044132032</v>
      </c>
      <c r="BO363">
        <f t="shared" si="338"/>
        <v>1.3231792552265635E-2</v>
      </c>
      <c r="BQ363" s="5">
        <f t="shared" si="339"/>
        <v>-22.083331398240482</v>
      </c>
      <c r="BR363" s="5">
        <f t="shared" si="340"/>
        <v>-9867.62824527472</v>
      </c>
      <c r="BS363" s="5">
        <f t="shared" si="311"/>
        <v>-1809.8094273978104</v>
      </c>
      <c r="BU363" s="27">
        <f t="shared" si="341"/>
        <v>0.86464148259997808</v>
      </c>
      <c r="BV363" s="27">
        <f t="shared" si="342"/>
        <v>1.1470742246243459E-2</v>
      </c>
      <c r="BW363" s="27">
        <f t="shared" si="312"/>
        <v>0.86464148259997797</v>
      </c>
      <c r="BX363" s="27">
        <f t="shared" si="313"/>
        <v>1.147074224624346E-2</v>
      </c>
      <c r="BY363" s="27">
        <f t="shared" si="343"/>
        <v>1.3231792552265635E-2</v>
      </c>
      <c r="BZ363" s="27">
        <f t="shared" si="344"/>
        <v>0.99738591315597092</v>
      </c>
    </row>
    <row r="364" spans="6:78">
      <c r="F364">
        <f t="shared" si="314"/>
        <v>79000000</v>
      </c>
      <c r="G364">
        <f t="shared" si="345"/>
        <v>1.0000000000000002</v>
      </c>
      <c r="H364">
        <f t="shared" si="346"/>
        <v>0</v>
      </c>
      <c r="I364">
        <f t="shared" si="347"/>
        <v>4.7143143996902228E+19</v>
      </c>
      <c r="J364">
        <f t="shared" si="348"/>
        <v>2.1193285600309779E+20</v>
      </c>
      <c r="K364">
        <f t="shared" si="349"/>
        <v>2.59076E+20</v>
      </c>
      <c r="L364">
        <f t="shared" si="350"/>
        <v>6043992820115670</v>
      </c>
      <c r="M364">
        <f t="shared" si="351"/>
        <v>112999.9999999998</v>
      </c>
      <c r="N364">
        <f t="shared" si="352"/>
        <v>112.9999999999998</v>
      </c>
      <c r="O364">
        <f t="shared" si="353"/>
        <v>149700.0000000002</v>
      </c>
      <c r="P364">
        <f t="shared" si="354"/>
        <v>149.70000000000022</v>
      </c>
      <c r="Q364">
        <f t="shared" si="355"/>
        <v>0.14034375000000018</v>
      </c>
      <c r="R364">
        <f t="shared" si="356"/>
        <v>2004.491</v>
      </c>
      <c r="S364">
        <f t="shared" si="357"/>
        <v>2.6632151440191052</v>
      </c>
      <c r="T364">
        <f t="shared" si="358"/>
        <v>460.48463537865575</v>
      </c>
      <c r="V364">
        <f t="shared" si="359"/>
        <v>112568506329668.94</v>
      </c>
      <c r="W364">
        <f t="shared" si="317"/>
        <v>0</v>
      </c>
      <c r="X364">
        <f t="shared" si="360"/>
        <v>5060537550066.0654</v>
      </c>
      <c r="Y364">
        <f t="shared" si="318"/>
        <v>0</v>
      </c>
      <c r="Z364">
        <f t="shared" si="319"/>
        <v>117629043879735</v>
      </c>
      <c r="AA364">
        <f t="shared" si="300"/>
        <v>2387.8022716742398</v>
      </c>
      <c r="AB364">
        <f t="shared" si="301"/>
        <v>23.878022716742404</v>
      </c>
      <c r="AC364">
        <f t="shared" si="320"/>
        <v>454.03296283613685</v>
      </c>
      <c r="AD364">
        <f t="shared" si="321"/>
        <v>99.999999999999972</v>
      </c>
      <c r="AF364" s="9">
        <f t="shared" si="315"/>
        <v>6186052472698.709</v>
      </c>
      <c r="AG364">
        <f t="shared" si="322"/>
        <v>23.877365995687402</v>
      </c>
      <c r="AH364">
        <f t="shared" si="323"/>
        <v>0</v>
      </c>
      <c r="AI364">
        <v>296</v>
      </c>
      <c r="AJ364">
        <f t="shared" si="324"/>
        <v>5.1740327120740712E-2</v>
      </c>
      <c r="AK364">
        <v>0</v>
      </c>
      <c r="AL364" s="15">
        <f t="shared" si="302"/>
        <v>0</v>
      </c>
      <c r="AM364" s="13">
        <f t="shared" si="325"/>
        <v>5062806625627.3662</v>
      </c>
      <c r="AN364" s="15">
        <f>SUM($AL$48:AL364)</f>
        <v>1123245847071.3408</v>
      </c>
      <c r="AO364" s="4">
        <f t="shared" si="303"/>
        <v>6186052472698.707</v>
      </c>
      <c r="AP364">
        <f t="shared" si="304"/>
        <v>23.88872929430708</v>
      </c>
      <c r="AQ364" s="15">
        <f t="shared" si="305"/>
        <v>23.82628208133826</v>
      </c>
      <c r="AR364">
        <f t="shared" si="326"/>
        <v>0.99738591315597092</v>
      </c>
      <c r="AT364">
        <f t="shared" si="316"/>
        <v>50926412044.797432</v>
      </c>
      <c r="AU364" s="4"/>
      <c r="AV364">
        <f t="shared" si="306"/>
        <v>4390581164877.5635</v>
      </c>
      <c r="AW364" s="5">
        <f t="shared" si="327"/>
        <v>16.947077941907253</v>
      </c>
      <c r="AX364">
        <f t="shared" si="328"/>
        <v>184074387.20703125</v>
      </c>
      <c r="AY364" s="4">
        <f t="shared" si="329"/>
        <v>7.1050343222464163E-4</v>
      </c>
      <c r="AZ364" s="4">
        <f t="shared" si="307"/>
        <v>1.5396036568837484E-6</v>
      </c>
      <c r="BA364" s="5">
        <v>0</v>
      </c>
      <c r="BB364" s="4">
        <f t="shared" si="308"/>
        <v>0</v>
      </c>
      <c r="BC364" s="4">
        <f t="shared" si="330"/>
        <v>184074387.20703125</v>
      </c>
      <c r="BD364" s="4">
        <f t="shared" si="331"/>
        <v>1001274.9521705355</v>
      </c>
      <c r="BE364" s="4">
        <f t="shared" si="332"/>
        <v>1001274.9521705355</v>
      </c>
      <c r="BF364" s="4">
        <f t="shared" si="333"/>
        <v>0</v>
      </c>
      <c r="BG364" s="4">
        <f>SUM($BB$48:BB364)</f>
        <v>12884463590.918751</v>
      </c>
      <c r="BH364" s="14">
        <f>SUM($BC$48:BC364)</f>
        <v>4377696701286.6445</v>
      </c>
      <c r="BI364" s="4">
        <f t="shared" si="334"/>
        <v>4390581164877.5635</v>
      </c>
      <c r="BJ364" s="4">
        <f t="shared" si="335"/>
        <v>23882621654.033745</v>
      </c>
      <c r="BK364" s="4">
        <f t="shared" si="336"/>
        <v>70085202.300471887</v>
      </c>
      <c r="BL364" s="4">
        <f t="shared" si="337"/>
        <v>23812536451.733269</v>
      </c>
      <c r="BM364" s="27">
        <f t="shared" si="309"/>
        <v>20.65605486495523</v>
      </c>
      <c r="BN364">
        <f t="shared" si="310"/>
        <v>0.27330514044132032</v>
      </c>
      <c r="BO364">
        <f t="shared" si="338"/>
        <v>1.3231236178841001E-2</v>
      </c>
      <c r="BQ364" s="5">
        <f t="shared" si="339"/>
        <v>-21.663760045075307</v>
      </c>
      <c r="BR364" s="5">
        <f t="shared" si="340"/>
        <v>-9867.62824527472</v>
      </c>
      <c r="BS364" s="5">
        <f t="shared" si="311"/>
        <v>-1809.4660406198748</v>
      </c>
      <c r="BU364" s="27">
        <f t="shared" si="341"/>
        <v>0.86467784077061693</v>
      </c>
      <c r="BV364" s="27">
        <f t="shared" si="342"/>
        <v>1.1470742246243459E-2</v>
      </c>
      <c r="BW364" s="27">
        <f t="shared" si="312"/>
        <v>0.86467784077061705</v>
      </c>
      <c r="BX364" s="27">
        <f t="shared" si="313"/>
        <v>1.147074224624346E-2</v>
      </c>
      <c r="BY364" s="27">
        <f t="shared" si="343"/>
        <v>1.3231236178841001E-2</v>
      </c>
      <c r="BZ364" s="27">
        <f t="shared" si="344"/>
        <v>0.99738591315597092</v>
      </c>
    </row>
    <row r="365" spans="6:78">
      <c r="F365">
        <f t="shared" si="314"/>
        <v>79250000</v>
      </c>
      <c r="G365">
        <f t="shared" si="345"/>
        <v>1.0000000000000002</v>
      </c>
      <c r="H365">
        <f t="shared" si="346"/>
        <v>0</v>
      </c>
      <c r="I365">
        <f t="shared" si="347"/>
        <v>4.7143143996902228E+19</v>
      </c>
      <c r="J365">
        <f t="shared" si="348"/>
        <v>2.1193285600309779E+20</v>
      </c>
      <c r="K365">
        <f t="shared" si="349"/>
        <v>2.59076E+20</v>
      </c>
      <c r="L365">
        <f t="shared" si="350"/>
        <v>6043992820115670</v>
      </c>
      <c r="M365">
        <f t="shared" si="351"/>
        <v>112999.9999999998</v>
      </c>
      <c r="N365">
        <f t="shared" si="352"/>
        <v>112.9999999999998</v>
      </c>
      <c r="O365">
        <f t="shared" si="353"/>
        <v>149700.0000000002</v>
      </c>
      <c r="P365">
        <f t="shared" si="354"/>
        <v>149.70000000000022</v>
      </c>
      <c r="Q365">
        <f t="shared" si="355"/>
        <v>0.14034375000000018</v>
      </c>
      <c r="R365">
        <f t="shared" si="356"/>
        <v>2004.491</v>
      </c>
      <c r="S365">
        <f t="shared" si="357"/>
        <v>2.6632151440191052</v>
      </c>
      <c r="T365">
        <f t="shared" si="358"/>
        <v>460.48463537865575</v>
      </c>
      <c r="V365">
        <f t="shared" si="359"/>
        <v>112568506329668.94</v>
      </c>
      <c r="W365">
        <f t="shared" si="317"/>
        <v>0</v>
      </c>
      <c r="X365">
        <f t="shared" si="360"/>
        <v>5060537550066.0654</v>
      </c>
      <c r="Y365">
        <f t="shared" si="318"/>
        <v>0</v>
      </c>
      <c r="Z365">
        <f t="shared" si="319"/>
        <v>117629043879735</v>
      </c>
      <c r="AA365">
        <f t="shared" si="300"/>
        <v>2387.8022716742398</v>
      </c>
      <c r="AB365">
        <f t="shared" si="301"/>
        <v>23.878022716742404</v>
      </c>
      <c r="AC365">
        <f t="shared" si="320"/>
        <v>454.03296283613685</v>
      </c>
      <c r="AD365">
        <f t="shared" si="321"/>
        <v>99.999999999999972</v>
      </c>
      <c r="AF365" s="9">
        <f t="shared" si="315"/>
        <v>6186052472698.709</v>
      </c>
      <c r="AG365">
        <f t="shared" si="322"/>
        <v>23.877365995687402</v>
      </c>
      <c r="AH365">
        <f t="shared" si="323"/>
        <v>0</v>
      </c>
      <c r="AI365">
        <v>297</v>
      </c>
      <c r="AJ365">
        <f t="shared" si="324"/>
        <v>5.1740327120740712E-2</v>
      </c>
      <c r="AK365">
        <v>0</v>
      </c>
      <c r="AL365" s="15">
        <f t="shared" si="302"/>
        <v>0</v>
      </c>
      <c r="AM365" s="13">
        <f t="shared" si="325"/>
        <v>5062806625627.3662</v>
      </c>
      <c r="AN365" s="15">
        <f>SUM($AL$48:AL365)</f>
        <v>1123245847071.3408</v>
      </c>
      <c r="AO365" s="4">
        <f t="shared" si="303"/>
        <v>6186052472698.707</v>
      </c>
      <c r="AP365">
        <f t="shared" si="304"/>
        <v>23.88872929430708</v>
      </c>
      <c r="AQ365" s="15">
        <f t="shared" si="305"/>
        <v>23.82628208133826</v>
      </c>
      <c r="AR365">
        <f t="shared" si="326"/>
        <v>0.99738591315597092</v>
      </c>
      <c r="AT365">
        <f t="shared" si="316"/>
        <v>49944443778.287262</v>
      </c>
      <c r="AU365" s="4"/>
      <c r="AV365">
        <f t="shared" si="306"/>
        <v>4390761689923.6782</v>
      </c>
      <c r="AW365" s="5">
        <f t="shared" si="327"/>
        <v>16.947774745339892</v>
      </c>
      <c r="AX365">
        <f t="shared" si="328"/>
        <v>180525046.11474609</v>
      </c>
      <c r="AY365" s="4">
        <f t="shared" si="329"/>
        <v>6.9680343264040708E-4</v>
      </c>
      <c r="AZ365" s="4">
        <f t="shared" si="307"/>
        <v>1.509916862277914E-6</v>
      </c>
      <c r="BA365" s="5">
        <v>0</v>
      </c>
      <c r="BB365" s="4">
        <f t="shared" si="308"/>
        <v>0</v>
      </c>
      <c r="BC365" s="4">
        <f t="shared" si="330"/>
        <v>180525046.11474609</v>
      </c>
      <c r="BD365" s="4">
        <f t="shared" si="331"/>
        <v>981968.26650753967</v>
      </c>
      <c r="BE365" s="4">
        <f t="shared" si="332"/>
        <v>981968.26650753967</v>
      </c>
      <c r="BF365" s="4">
        <f t="shared" si="333"/>
        <v>0</v>
      </c>
      <c r="BG365" s="4">
        <f>SUM($BB$48:BB365)</f>
        <v>12884463590.918751</v>
      </c>
      <c r="BH365" s="14">
        <f>SUM($BC$48:BC365)</f>
        <v>4377877226332.7593</v>
      </c>
      <c r="BI365" s="4">
        <f t="shared" si="334"/>
        <v>4390761689923.6782</v>
      </c>
      <c r="BJ365" s="4">
        <f t="shared" si="335"/>
        <v>23883603622.300251</v>
      </c>
      <c r="BK365" s="4">
        <f t="shared" si="336"/>
        <v>70085202.300471887</v>
      </c>
      <c r="BL365" s="4">
        <f t="shared" si="337"/>
        <v>23813518419.999779</v>
      </c>
      <c r="BM365" s="27">
        <f t="shared" si="309"/>
        <v>20.656906667972088</v>
      </c>
      <c r="BN365">
        <f t="shared" si="310"/>
        <v>0.27330514044132032</v>
      </c>
      <c r="BO365">
        <f t="shared" si="338"/>
        <v>1.3230690578908008E-2</v>
      </c>
      <c r="BQ365" s="5">
        <f t="shared" si="339"/>
        <v>-21.252278909495992</v>
      </c>
      <c r="BR365" s="5">
        <f t="shared" si="340"/>
        <v>-9867.62824527472</v>
      </c>
      <c r="BS365" s="5">
        <f t="shared" si="311"/>
        <v>-1809.1292750607856</v>
      </c>
      <c r="BU365" s="27">
        <f t="shared" si="341"/>
        <v>0.86471349787930463</v>
      </c>
      <c r="BV365" s="27">
        <f t="shared" si="342"/>
        <v>1.1470742246243459E-2</v>
      </c>
      <c r="BW365" s="27">
        <f t="shared" si="312"/>
        <v>0.86471349787930474</v>
      </c>
      <c r="BX365" s="27">
        <f t="shared" si="313"/>
        <v>1.147074224624346E-2</v>
      </c>
      <c r="BY365" s="27">
        <f t="shared" si="343"/>
        <v>1.3230690578908008E-2</v>
      </c>
      <c r="BZ365" s="27">
        <f t="shared" si="344"/>
        <v>0.99738591315597092</v>
      </c>
    </row>
    <row r="366" spans="6:78">
      <c r="F366">
        <f t="shared" si="314"/>
        <v>79500000</v>
      </c>
      <c r="G366">
        <f t="shared" si="345"/>
        <v>1.0000000000000002</v>
      </c>
      <c r="H366">
        <f t="shared" si="346"/>
        <v>0</v>
      </c>
      <c r="I366">
        <f t="shared" si="347"/>
        <v>4.7143143996902228E+19</v>
      </c>
      <c r="J366">
        <f t="shared" si="348"/>
        <v>2.1193285600309779E+20</v>
      </c>
      <c r="K366">
        <f t="shared" si="349"/>
        <v>2.59076E+20</v>
      </c>
      <c r="L366">
        <f t="shared" si="350"/>
        <v>6043992820115670</v>
      </c>
      <c r="M366">
        <f t="shared" si="351"/>
        <v>112999.9999999998</v>
      </c>
      <c r="N366">
        <f t="shared" si="352"/>
        <v>112.9999999999998</v>
      </c>
      <c r="O366">
        <f t="shared" si="353"/>
        <v>149700.0000000002</v>
      </c>
      <c r="P366">
        <f t="shared" si="354"/>
        <v>149.70000000000022</v>
      </c>
      <c r="Q366">
        <f t="shared" si="355"/>
        <v>0.14034375000000018</v>
      </c>
      <c r="R366">
        <f t="shared" si="356"/>
        <v>2004.491</v>
      </c>
      <c r="S366">
        <f t="shared" si="357"/>
        <v>2.6632151440191052</v>
      </c>
      <c r="T366">
        <f t="shared" si="358"/>
        <v>460.48463537865575</v>
      </c>
      <c r="V366">
        <f t="shared" si="359"/>
        <v>112568506329668.94</v>
      </c>
      <c r="W366">
        <f t="shared" si="317"/>
        <v>0</v>
      </c>
      <c r="X366">
        <f t="shared" si="360"/>
        <v>5060537550066.0654</v>
      </c>
      <c r="Y366">
        <f t="shared" si="318"/>
        <v>0</v>
      </c>
      <c r="Z366">
        <f t="shared" si="319"/>
        <v>117629043879735</v>
      </c>
      <c r="AA366">
        <f t="shared" si="300"/>
        <v>2387.8022716742398</v>
      </c>
      <c r="AB366">
        <f t="shared" si="301"/>
        <v>23.878022716742404</v>
      </c>
      <c r="AC366">
        <f t="shared" si="320"/>
        <v>454.03296283613685</v>
      </c>
      <c r="AD366">
        <f t="shared" si="321"/>
        <v>99.999999999999972</v>
      </c>
      <c r="AF366" s="9">
        <f t="shared" si="315"/>
        <v>6186052472698.709</v>
      </c>
      <c r="AG366">
        <f t="shared" si="322"/>
        <v>23.877365995687402</v>
      </c>
      <c r="AH366">
        <f t="shared" si="323"/>
        <v>0</v>
      </c>
      <c r="AI366">
        <v>298</v>
      </c>
      <c r="AJ366">
        <f t="shared" si="324"/>
        <v>5.1740327120740712E-2</v>
      </c>
      <c r="AK366">
        <v>0</v>
      </c>
      <c r="AL366" s="15">
        <f t="shared" si="302"/>
        <v>0</v>
      </c>
      <c r="AM366" s="13">
        <f t="shared" si="325"/>
        <v>5062806625627.3662</v>
      </c>
      <c r="AN366" s="15">
        <f>SUM($AL$48:AL366)</f>
        <v>1123245847071.3408</v>
      </c>
      <c r="AO366" s="4">
        <f t="shared" si="303"/>
        <v>6186052472698.707</v>
      </c>
      <c r="AP366">
        <f t="shared" si="304"/>
        <v>23.88872929430708</v>
      </c>
      <c r="AQ366" s="15">
        <f t="shared" si="305"/>
        <v>23.82628208133826</v>
      </c>
      <c r="AR366">
        <f t="shared" si="326"/>
        <v>0.99738591315597092</v>
      </c>
      <c r="AT366">
        <f t="shared" si="316"/>
        <v>48981409923.955681</v>
      </c>
      <c r="AU366" s="4"/>
      <c r="AV366">
        <f t="shared" si="306"/>
        <v>4390938734067.4585</v>
      </c>
      <c r="AW366" s="5">
        <f t="shared" si="327"/>
        <v>16.948458112937743</v>
      </c>
      <c r="AX366">
        <f t="shared" si="328"/>
        <v>177044143.78027344</v>
      </c>
      <c r="AY366" s="4">
        <f t="shared" si="329"/>
        <v>6.8336759784879124E-4</v>
      </c>
      <c r="AZ366" s="4">
        <f t="shared" si="307"/>
        <v>1.4808024914807335E-6</v>
      </c>
      <c r="BA366" s="5">
        <v>0</v>
      </c>
      <c r="BB366" s="4">
        <f t="shared" si="308"/>
        <v>0</v>
      </c>
      <c r="BC366" s="4">
        <f t="shared" si="330"/>
        <v>177044143.78027344</v>
      </c>
      <c r="BD366" s="4">
        <f t="shared" si="331"/>
        <v>963033.85433133936</v>
      </c>
      <c r="BE366" s="4">
        <f t="shared" si="332"/>
        <v>963033.85433133936</v>
      </c>
      <c r="BF366" s="4">
        <f t="shared" si="333"/>
        <v>0</v>
      </c>
      <c r="BG366" s="4">
        <f>SUM($BB$48:BB366)</f>
        <v>12884463590.918751</v>
      </c>
      <c r="BH366" s="14">
        <f>SUM($BC$48:BC366)</f>
        <v>4378054270476.5396</v>
      </c>
      <c r="BI366" s="4">
        <f t="shared" si="334"/>
        <v>4390938734067.4585</v>
      </c>
      <c r="BJ366" s="4">
        <f t="shared" si="335"/>
        <v>23884566656.154583</v>
      </c>
      <c r="BK366" s="4">
        <f t="shared" si="336"/>
        <v>70085202.300471887</v>
      </c>
      <c r="BL366" s="4">
        <f t="shared" si="337"/>
        <v>23814481453.854111</v>
      </c>
      <c r="BM366" s="27">
        <f t="shared" si="309"/>
        <v>20.657742046436375</v>
      </c>
      <c r="BN366">
        <f t="shared" si="310"/>
        <v>0.27330514044132032</v>
      </c>
      <c r="BO366">
        <f t="shared" si="338"/>
        <v>1.3230155542990122E-2</v>
      </c>
      <c r="BQ366" s="5">
        <f t="shared" si="339"/>
        <v>-20.8487319951034</v>
      </c>
      <c r="BR366" s="5">
        <f t="shared" si="340"/>
        <v>-9867.62824527472</v>
      </c>
      <c r="BS366" s="5">
        <f t="shared" si="311"/>
        <v>-1808.7990030495205</v>
      </c>
      <c r="BU366" s="27">
        <f t="shared" si="341"/>
        <v>0.86474846744398914</v>
      </c>
      <c r="BV366" s="27">
        <f t="shared" si="342"/>
        <v>1.1470742246243459E-2</v>
      </c>
      <c r="BW366" s="27">
        <f t="shared" si="312"/>
        <v>0.86474846744398925</v>
      </c>
      <c r="BX366" s="27">
        <f t="shared" si="313"/>
        <v>1.147074224624346E-2</v>
      </c>
      <c r="BY366" s="27">
        <f t="shared" si="343"/>
        <v>1.3230155542990122E-2</v>
      </c>
      <c r="BZ366" s="27">
        <f t="shared" si="344"/>
        <v>0.99738591315597092</v>
      </c>
    </row>
    <row r="367" spans="6:78">
      <c r="F367">
        <f t="shared" si="314"/>
        <v>79750000</v>
      </c>
      <c r="G367">
        <f t="shared" si="345"/>
        <v>1.0000000000000002</v>
      </c>
      <c r="H367">
        <f t="shared" si="346"/>
        <v>0</v>
      </c>
      <c r="I367">
        <f t="shared" si="347"/>
        <v>4.7143143996902228E+19</v>
      </c>
      <c r="J367">
        <f t="shared" si="348"/>
        <v>2.1193285600309779E+20</v>
      </c>
      <c r="K367">
        <f t="shared" si="349"/>
        <v>2.59076E+20</v>
      </c>
      <c r="L367">
        <f t="shared" si="350"/>
        <v>6043992820115670</v>
      </c>
      <c r="M367">
        <f t="shared" si="351"/>
        <v>112999.9999999998</v>
      </c>
      <c r="N367">
        <f t="shared" si="352"/>
        <v>112.9999999999998</v>
      </c>
      <c r="O367">
        <f t="shared" si="353"/>
        <v>149700.0000000002</v>
      </c>
      <c r="P367">
        <f t="shared" si="354"/>
        <v>149.70000000000022</v>
      </c>
      <c r="Q367">
        <f t="shared" si="355"/>
        <v>0.14034375000000018</v>
      </c>
      <c r="R367">
        <f t="shared" si="356"/>
        <v>2004.491</v>
      </c>
      <c r="S367">
        <f t="shared" si="357"/>
        <v>2.6632151440191052</v>
      </c>
      <c r="T367">
        <f t="shared" si="358"/>
        <v>460.48463537865575</v>
      </c>
      <c r="V367">
        <f t="shared" si="359"/>
        <v>112568506329668.94</v>
      </c>
      <c r="W367">
        <f t="shared" si="317"/>
        <v>0</v>
      </c>
      <c r="X367">
        <f t="shared" si="360"/>
        <v>5060537550066.0654</v>
      </c>
      <c r="Y367">
        <f t="shared" si="318"/>
        <v>0</v>
      </c>
      <c r="Z367">
        <f t="shared" si="319"/>
        <v>117629043879735</v>
      </c>
      <c r="AA367">
        <f t="shared" si="300"/>
        <v>2387.8022716742398</v>
      </c>
      <c r="AB367">
        <f t="shared" si="301"/>
        <v>23.878022716742404</v>
      </c>
      <c r="AC367">
        <f t="shared" si="320"/>
        <v>454.03296283613685</v>
      </c>
      <c r="AD367">
        <f t="shared" si="321"/>
        <v>99.999999999999972</v>
      </c>
      <c r="AF367" s="9">
        <f t="shared" si="315"/>
        <v>6186052472698.709</v>
      </c>
      <c r="AG367">
        <f t="shared" si="322"/>
        <v>23.877365995687402</v>
      </c>
      <c r="AH367">
        <f t="shared" si="323"/>
        <v>0</v>
      </c>
      <c r="AI367">
        <v>299</v>
      </c>
      <c r="AJ367">
        <f t="shared" si="324"/>
        <v>5.1740327120740712E-2</v>
      </c>
      <c r="AK367">
        <v>0</v>
      </c>
      <c r="AL367" s="15">
        <f t="shared" si="302"/>
        <v>0</v>
      </c>
      <c r="AM367" s="13">
        <f t="shared" si="325"/>
        <v>5062806625627.3662</v>
      </c>
      <c r="AN367" s="15">
        <f>SUM($AL$48:AL367)</f>
        <v>1123245847071.3408</v>
      </c>
      <c r="AO367" s="4">
        <f t="shared" si="303"/>
        <v>6186052472698.707</v>
      </c>
      <c r="AP367">
        <f t="shared" si="304"/>
        <v>23.88872929430708</v>
      </c>
      <c r="AQ367" s="15">
        <f t="shared" si="305"/>
        <v>23.82628208133826</v>
      </c>
      <c r="AR367">
        <f t="shared" si="326"/>
        <v>0.99738591315597092</v>
      </c>
      <c r="AT367">
        <f t="shared" si="316"/>
        <v>48036945386.537628</v>
      </c>
      <c r="AU367" s="4"/>
      <c r="AV367">
        <f t="shared" si="306"/>
        <v>4391112364428.0176</v>
      </c>
      <c r="AW367" s="5">
        <f t="shared" si="327"/>
        <v>16.949128303771936</v>
      </c>
      <c r="AX367">
        <f t="shared" si="328"/>
        <v>173630360.55908203</v>
      </c>
      <c r="AY367" s="4">
        <f t="shared" si="329"/>
        <v>6.7019083419182801E-4</v>
      </c>
      <c r="AZ367" s="4">
        <f t="shared" si="307"/>
        <v>1.4522495069460446E-6</v>
      </c>
      <c r="BA367" s="5">
        <v>0</v>
      </c>
      <c r="BB367" s="4">
        <f t="shared" si="308"/>
        <v>0</v>
      </c>
      <c r="BC367" s="4">
        <f t="shared" si="330"/>
        <v>173630360.55908203</v>
      </c>
      <c r="BD367" s="4">
        <f t="shared" si="331"/>
        <v>944464.53741885349</v>
      </c>
      <c r="BE367" s="4">
        <f t="shared" si="332"/>
        <v>944464.53741885349</v>
      </c>
      <c r="BF367" s="4">
        <f t="shared" si="333"/>
        <v>0</v>
      </c>
      <c r="BG367" s="4">
        <f>SUM($BB$48:BB367)</f>
        <v>12884463590.918751</v>
      </c>
      <c r="BH367" s="14">
        <f>SUM($BC$48:BC367)</f>
        <v>4378227900837.0986</v>
      </c>
      <c r="BI367" s="4">
        <f t="shared" si="334"/>
        <v>4391112364428.0176</v>
      </c>
      <c r="BJ367" s="4">
        <f t="shared" si="335"/>
        <v>23885511120.692001</v>
      </c>
      <c r="BK367" s="4">
        <f t="shared" si="336"/>
        <v>70085202.300471887</v>
      </c>
      <c r="BL367" s="4">
        <f t="shared" si="337"/>
        <v>23815425918.391529</v>
      </c>
      <c r="BM367" s="27">
        <f t="shared" si="309"/>
        <v>20.658561317047994</v>
      </c>
      <c r="BN367">
        <f t="shared" si="310"/>
        <v>0.27330514044132032</v>
      </c>
      <c r="BO367">
        <f t="shared" si="338"/>
        <v>1.3229630865716754E-2</v>
      </c>
      <c r="BQ367" s="5">
        <f t="shared" si="339"/>
        <v>-20.452966313433407</v>
      </c>
      <c r="BR367" s="5">
        <f t="shared" si="340"/>
        <v>-9867.62824527472</v>
      </c>
      <c r="BS367" s="5">
        <f t="shared" si="311"/>
        <v>-1808.4750993768316</v>
      </c>
      <c r="BU367" s="27">
        <f t="shared" si="341"/>
        <v>0.86478276272196419</v>
      </c>
      <c r="BV367" s="27">
        <f t="shared" si="342"/>
        <v>1.1470742246243459E-2</v>
      </c>
      <c r="BW367" s="27">
        <f t="shared" si="312"/>
        <v>0.86478276272196419</v>
      </c>
      <c r="BX367" s="27">
        <f t="shared" si="313"/>
        <v>1.147074224624346E-2</v>
      </c>
      <c r="BY367" s="27">
        <f t="shared" si="343"/>
        <v>1.3229630865716754E-2</v>
      </c>
      <c r="BZ367" s="27">
        <f t="shared" si="344"/>
        <v>0.99738591315597092</v>
      </c>
    </row>
    <row r="368" spans="6:78">
      <c r="F368">
        <f t="shared" si="314"/>
        <v>80000000</v>
      </c>
      <c r="G368">
        <f t="shared" si="345"/>
        <v>1.0000000000000002</v>
      </c>
      <c r="H368">
        <f t="shared" si="346"/>
        <v>0</v>
      </c>
      <c r="I368">
        <f t="shared" si="347"/>
        <v>4.7143143996902228E+19</v>
      </c>
      <c r="J368">
        <f t="shared" si="348"/>
        <v>2.1193285600309779E+20</v>
      </c>
      <c r="K368">
        <f t="shared" si="349"/>
        <v>2.59076E+20</v>
      </c>
      <c r="L368">
        <f t="shared" si="350"/>
        <v>6043992820115670</v>
      </c>
      <c r="M368">
        <f t="shared" si="351"/>
        <v>112999.9999999998</v>
      </c>
      <c r="N368">
        <f t="shared" si="352"/>
        <v>112.9999999999998</v>
      </c>
      <c r="O368">
        <f t="shared" si="353"/>
        <v>149700.0000000002</v>
      </c>
      <c r="P368">
        <f t="shared" si="354"/>
        <v>149.70000000000022</v>
      </c>
      <c r="Q368">
        <f t="shared" si="355"/>
        <v>0.14034375000000018</v>
      </c>
      <c r="R368">
        <f t="shared" si="356"/>
        <v>2004.491</v>
      </c>
      <c r="S368">
        <f t="shared" si="357"/>
        <v>2.6632151440191052</v>
      </c>
      <c r="T368">
        <f t="shared" si="358"/>
        <v>460.48463537865575</v>
      </c>
      <c r="V368">
        <f t="shared" si="359"/>
        <v>112568506329668.94</v>
      </c>
      <c r="W368">
        <f t="shared" si="317"/>
        <v>0</v>
      </c>
      <c r="X368">
        <f t="shared" si="360"/>
        <v>5060537550066.0654</v>
      </c>
      <c r="Y368">
        <f t="shared" si="318"/>
        <v>0</v>
      </c>
      <c r="Z368">
        <f t="shared" si="319"/>
        <v>117629043879735</v>
      </c>
      <c r="AA368">
        <f t="shared" ref="AA368:AA431" si="361">(V368/I368)*10^9</f>
        <v>2387.8022716742398</v>
      </c>
      <c r="AB368">
        <f t="shared" ref="AB368:AB431" si="362">(X368/J368)*10^9</f>
        <v>23.878022716742404</v>
      </c>
      <c r="AC368">
        <f t="shared" si="320"/>
        <v>454.03296283613685</v>
      </c>
      <c r="AD368">
        <f t="shared" si="321"/>
        <v>99.999999999999972</v>
      </c>
      <c r="AF368" s="9">
        <f t="shared" si="315"/>
        <v>6186052472698.709</v>
      </c>
      <c r="AG368">
        <f t="shared" si="322"/>
        <v>23.877365995687402</v>
      </c>
      <c r="AH368">
        <f t="shared" si="323"/>
        <v>0</v>
      </c>
      <c r="AI368">
        <v>300</v>
      </c>
      <c r="AJ368">
        <f t="shared" si="324"/>
        <v>5.1740327120740712E-2</v>
      </c>
      <c r="AK368">
        <v>0</v>
      </c>
      <c r="AL368" s="15">
        <f t="shared" ref="AL368:AL431" si="363">(AK368*10^-9)*H368</f>
        <v>0</v>
      </c>
      <c r="AM368" s="13">
        <f t="shared" si="325"/>
        <v>5062806625627.3662</v>
      </c>
      <c r="AN368" s="15">
        <f>SUM($AL$48:AL368)</f>
        <v>1123245847071.3408</v>
      </c>
      <c r="AO368" s="4">
        <f t="shared" ref="AO368:AO431" si="364">AN368+AM368</f>
        <v>6186052472698.707</v>
      </c>
      <c r="AP368">
        <f t="shared" ref="AP368:AP431" si="365">(AM368/J368)*10^9</f>
        <v>23.88872929430708</v>
      </c>
      <c r="AQ368" s="15">
        <f t="shared" ref="AQ368:AQ431" si="366">(AN368/I368)*10^9</f>
        <v>23.82628208133826</v>
      </c>
      <c r="AR368">
        <f t="shared" si="326"/>
        <v>0.99738591315597092</v>
      </c>
      <c r="AT368">
        <f t="shared" si="316"/>
        <v>47110692110.572136</v>
      </c>
      <c r="AU368" s="4"/>
      <c r="AV368">
        <f t="shared" ref="AV368:AV431" si="367">($AT$48-AT368)*($B$20/1000)</f>
        <v>4391282646830.2715</v>
      </c>
      <c r="AW368" s="5">
        <f t="shared" si="327"/>
        <v>16.94978557191817</v>
      </c>
      <c r="AX368">
        <f t="shared" si="328"/>
        <v>170282402.25390625</v>
      </c>
      <c r="AY368" s="4">
        <f t="shared" si="329"/>
        <v>6.5726814623471967E-4</v>
      </c>
      <c r="AZ368" s="4">
        <f t="shared" ref="AZ368:AZ431" si="368">AY368/(T368+1)</f>
        <v>1.4242470839693727E-6</v>
      </c>
      <c r="BA368" s="5">
        <v>0</v>
      </c>
      <c r="BB368" s="4">
        <f t="shared" ref="BB368:BB431" si="369">(BA368*10^-9)*H368</f>
        <v>0</v>
      </c>
      <c r="BC368" s="4">
        <f t="shared" si="330"/>
        <v>170282402.25390625</v>
      </c>
      <c r="BD368" s="4">
        <f t="shared" si="331"/>
        <v>926253.27596772322</v>
      </c>
      <c r="BE368" s="4">
        <f t="shared" si="332"/>
        <v>926253.27596772322</v>
      </c>
      <c r="BF368" s="4">
        <f t="shared" si="333"/>
        <v>0</v>
      </c>
      <c r="BG368" s="4">
        <f>SUM($BB$48:BB368)</f>
        <v>12884463590.918751</v>
      </c>
      <c r="BH368" s="14">
        <f>SUM($BC$48:BC368)</f>
        <v>4378398183239.3525</v>
      </c>
      <c r="BI368" s="4">
        <f t="shared" si="334"/>
        <v>4391282646830.2715</v>
      </c>
      <c r="BJ368" s="4">
        <f t="shared" si="335"/>
        <v>23886437373.967968</v>
      </c>
      <c r="BK368" s="4">
        <f t="shared" si="336"/>
        <v>70085202.300471887</v>
      </c>
      <c r="BL368" s="4">
        <f t="shared" si="337"/>
        <v>23816352171.667496</v>
      </c>
      <c r="BM368" s="27">
        <f t="shared" ref="BM368:BM431" si="370">(BH368/J368)*10^9</f>
        <v>20.659364790400193</v>
      </c>
      <c r="BN368">
        <f t="shared" ref="BN368:BN431" si="371">(BG368/I368)*10^9</f>
        <v>0.27330514044132032</v>
      </c>
      <c r="BO368">
        <f t="shared" si="338"/>
        <v>1.3229116345741533E-2</v>
      </c>
      <c r="BQ368" s="5">
        <f t="shared" si="339"/>
        <v>-20.064831825966635</v>
      </c>
      <c r="BR368" s="5">
        <f t="shared" si="340"/>
        <v>-9867.62824527472</v>
      </c>
      <c r="BS368" s="5">
        <f t="shared" ref="BS368:BS431" si="372">(((AW368/AG368)/$B$28)-1)*10^4</f>
        <v>-1808.1574412477653</v>
      </c>
      <c r="BU368" s="27">
        <f t="shared" si="341"/>
        <v>0.86481639671489452</v>
      </c>
      <c r="BV368" s="27">
        <f t="shared" si="342"/>
        <v>1.1470742246243459E-2</v>
      </c>
      <c r="BW368" s="27">
        <f t="shared" ref="BW368:BW431" si="373">BH368/AM368</f>
        <v>0.86481639671489452</v>
      </c>
      <c r="BX368" s="27">
        <f t="shared" ref="BX368:BX431" si="374">BG368/AN368</f>
        <v>1.147074224624346E-2</v>
      </c>
      <c r="BY368" s="27">
        <f t="shared" si="343"/>
        <v>1.3229116345741533E-2</v>
      </c>
      <c r="BZ368" s="27">
        <f t="shared" si="344"/>
        <v>0.99738591315597092</v>
      </c>
    </row>
    <row r="369" spans="6:78">
      <c r="F369">
        <f t="shared" ref="F369:F432" si="375">F368+$B$6</f>
        <v>80250000</v>
      </c>
      <c r="G369">
        <f t="shared" si="345"/>
        <v>1.0000000000000002</v>
      </c>
      <c r="H369">
        <f t="shared" si="346"/>
        <v>0</v>
      </c>
      <c r="I369">
        <f t="shared" si="347"/>
        <v>4.7143143996902228E+19</v>
      </c>
      <c r="J369">
        <f t="shared" si="348"/>
        <v>2.1193285600309779E+20</v>
      </c>
      <c r="K369">
        <f t="shared" si="349"/>
        <v>2.59076E+20</v>
      </c>
      <c r="L369">
        <f t="shared" si="350"/>
        <v>6043992820115670</v>
      </c>
      <c r="M369">
        <f t="shared" si="351"/>
        <v>112999.9999999998</v>
      </c>
      <c r="N369">
        <f t="shared" si="352"/>
        <v>112.9999999999998</v>
      </c>
      <c r="O369">
        <f t="shared" si="353"/>
        <v>149700.0000000002</v>
      </c>
      <c r="P369">
        <f t="shared" si="354"/>
        <v>149.70000000000022</v>
      </c>
      <c r="Q369">
        <f t="shared" si="355"/>
        <v>0.14034375000000018</v>
      </c>
      <c r="R369">
        <f t="shared" si="356"/>
        <v>2004.491</v>
      </c>
      <c r="S369">
        <f t="shared" si="357"/>
        <v>2.6632151440191052</v>
      </c>
      <c r="T369">
        <f t="shared" si="358"/>
        <v>460.48463537865575</v>
      </c>
      <c r="V369">
        <f t="shared" si="359"/>
        <v>112568506329668.94</v>
      </c>
      <c r="W369">
        <f t="shared" si="317"/>
        <v>0</v>
      </c>
      <c r="X369">
        <f t="shared" si="360"/>
        <v>5060537550066.0654</v>
      </c>
      <c r="Y369">
        <f t="shared" si="318"/>
        <v>0</v>
      </c>
      <c r="Z369">
        <f t="shared" si="319"/>
        <v>117629043879735</v>
      </c>
      <c r="AA369">
        <f t="shared" si="361"/>
        <v>2387.8022716742398</v>
      </c>
      <c r="AB369">
        <f t="shared" si="362"/>
        <v>23.878022716742404</v>
      </c>
      <c r="AC369">
        <f t="shared" si="320"/>
        <v>454.03296283613685</v>
      </c>
      <c r="AD369">
        <f t="shared" si="321"/>
        <v>99.999999999999972</v>
      </c>
      <c r="AF369" s="9">
        <f t="shared" ref="AF369:AF432" si="376">$B$3</f>
        <v>6186052472698.709</v>
      </c>
      <c r="AG369">
        <f t="shared" si="322"/>
        <v>23.877365995687402</v>
      </c>
      <c r="AH369">
        <f t="shared" si="323"/>
        <v>0</v>
      </c>
      <c r="AI369">
        <v>301</v>
      </c>
      <c r="AJ369">
        <f t="shared" si="324"/>
        <v>5.1740327120740712E-2</v>
      </c>
      <c r="AK369">
        <v>0</v>
      </c>
      <c r="AL369" s="15">
        <f t="shared" si="363"/>
        <v>0</v>
      </c>
      <c r="AM369" s="13">
        <f t="shared" si="325"/>
        <v>5062806625627.3662</v>
      </c>
      <c r="AN369" s="15">
        <f>SUM($AL$48:AL369)</f>
        <v>1123245847071.3408</v>
      </c>
      <c r="AO369" s="4">
        <f t="shared" si="364"/>
        <v>6186052472698.707</v>
      </c>
      <c r="AP369">
        <f t="shared" si="365"/>
        <v>23.88872929430708</v>
      </c>
      <c r="AQ369" s="15">
        <f t="shared" si="366"/>
        <v>23.82628208133826</v>
      </c>
      <c r="AR369">
        <f t="shared" si="326"/>
        <v>0.99738591315597092</v>
      </c>
      <c r="AT369">
        <f t="shared" ref="AT369:AT432" si="377">((AT368)*EXP((F369-F368)*$B$11))</f>
        <v>46202298944.660126</v>
      </c>
      <c r="AU369" s="4"/>
      <c r="AV369">
        <f t="shared" si="367"/>
        <v>4391449645829.8926</v>
      </c>
      <c r="AW369" s="5">
        <f t="shared" si="327"/>
        <v>16.95043016655303</v>
      </c>
      <c r="AX369">
        <f t="shared" si="328"/>
        <v>166998999.62109375</v>
      </c>
      <c r="AY369" s="4">
        <f t="shared" si="329"/>
        <v>6.4459463486040292E-4</v>
      </c>
      <c r="AZ369" s="4">
        <f t="shared" si="368"/>
        <v>1.396784606559008E-6</v>
      </c>
      <c r="BA369" s="5">
        <v>0</v>
      </c>
      <c r="BB369" s="4">
        <f t="shared" si="369"/>
        <v>0</v>
      </c>
      <c r="BC369" s="4">
        <f t="shared" si="330"/>
        <v>166998999.62109375</v>
      </c>
      <c r="BD369" s="4">
        <f t="shared" si="331"/>
        <v>908393.16591108439</v>
      </c>
      <c r="BE369" s="4">
        <f t="shared" si="332"/>
        <v>908393.16591108439</v>
      </c>
      <c r="BF369" s="4">
        <f t="shared" si="333"/>
        <v>0</v>
      </c>
      <c r="BG369" s="4">
        <f>SUM($BB$48:BB369)</f>
        <v>12884463590.918751</v>
      </c>
      <c r="BH369" s="14">
        <f>SUM($BC$48:BC369)</f>
        <v>4378565182238.9736</v>
      </c>
      <c r="BI369" s="4">
        <f t="shared" si="334"/>
        <v>4391449645829.8926</v>
      </c>
      <c r="BJ369" s="4">
        <f t="shared" si="335"/>
        <v>23887345767.133881</v>
      </c>
      <c r="BK369" s="4">
        <f t="shared" si="336"/>
        <v>70085202.300471887</v>
      </c>
      <c r="BL369" s="4">
        <f t="shared" si="337"/>
        <v>23817260564.833408</v>
      </c>
      <c r="BM369" s="27">
        <f t="shared" si="370"/>
        <v>20.660152771097337</v>
      </c>
      <c r="BN369">
        <f t="shared" si="371"/>
        <v>0.27330514044132032</v>
      </c>
      <c r="BO369">
        <f t="shared" si="338"/>
        <v>1.3228611785662226E-2</v>
      </c>
      <c r="BQ369" s="5">
        <f t="shared" si="339"/>
        <v>-19.684181387241708</v>
      </c>
      <c r="BR369" s="5">
        <f t="shared" si="340"/>
        <v>-9867.62824527472</v>
      </c>
      <c r="BS369" s="5">
        <f t="shared" si="372"/>
        <v>-1807.8459082351162</v>
      </c>
      <c r="BU369" s="27">
        <f t="shared" si="341"/>
        <v>0.86484938217374563</v>
      </c>
      <c r="BV369" s="27">
        <f t="shared" si="342"/>
        <v>1.1470742246243459E-2</v>
      </c>
      <c r="BW369" s="27">
        <f t="shared" si="373"/>
        <v>0.86484938217374563</v>
      </c>
      <c r="BX369" s="27">
        <f t="shared" si="374"/>
        <v>1.147074224624346E-2</v>
      </c>
      <c r="BY369" s="27">
        <f t="shared" si="343"/>
        <v>1.3228611785662226E-2</v>
      </c>
      <c r="BZ369" s="27">
        <f t="shared" si="344"/>
        <v>0.99738591315597092</v>
      </c>
    </row>
    <row r="370" spans="6:78">
      <c r="F370">
        <f t="shared" si="375"/>
        <v>80500000</v>
      </c>
      <c r="G370">
        <f t="shared" si="345"/>
        <v>1.0000000000000002</v>
      </c>
      <c r="H370">
        <f t="shared" si="346"/>
        <v>0</v>
      </c>
      <c r="I370">
        <f t="shared" si="347"/>
        <v>4.7143143996902228E+19</v>
      </c>
      <c r="J370">
        <f t="shared" si="348"/>
        <v>2.1193285600309779E+20</v>
      </c>
      <c r="K370">
        <f t="shared" si="349"/>
        <v>2.59076E+20</v>
      </c>
      <c r="L370">
        <f t="shared" si="350"/>
        <v>6043992820115670</v>
      </c>
      <c r="M370">
        <f t="shared" si="351"/>
        <v>112999.9999999998</v>
      </c>
      <c r="N370">
        <f t="shared" si="352"/>
        <v>112.9999999999998</v>
      </c>
      <c r="O370">
        <f t="shared" si="353"/>
        <v>149700.0000000002</v>
      </c>
      <c r="P370">
        <f t="shared" si="354"/>
        <v>149.70000000000022</v>
      </c>
      <c r="Q370">
        <f t="shared" si="355"/>
        <v>0.14034375000000018</v>
      </c>
      <c r="R370">
        <f t="shared" si="356"/>
        <v>2004.491</v>
      </c>
      <c r="S370">
        <f t="shared" si="357"/>
        <v>2.6632151440191052</v>
      </c>
      <c r="T370">
        <f t="shared" si="358"/>
        <v>460.48463537865575</v>
      </c>
      <c r="V370">
        <f t="shared" si="359"/>
        <v>112568506329668.94</v>
      </c>
      <c r="W370">
        <f t="shared" si="317"/>
        <v>0</v>
      </c>
      <c r="X370">
        <f t="shared" si="360"/>
        <v>5060537550066.0654</v>
      </c>
      <c r="Y370">
        <f t="shared" si="318"/>
        <v>0</v>
      </c>
      <c r="Z370">
        <f t="shared" si="319"/>
        <v>117629043879735</v>
      </c>
      <c r="AA370">
        <f t="shared" si="361"/>
        <v>2387.8022716742398</v>
      </c>
      <c r="AB370">
        <f t="shared" si="362"/>
        <v>23.878022716742404</v>
      </c>
      <c r="AC370">
        <f t="shared" si="320"/>
        <v>454.03296283613685</v>
      </c>
      <c r="AD370">
        <f t="shared" si="321"/>
        <v>99.999999999999972</v>
      </c>
      <c r="AF370" s="9">
        <f t="shared" si="376"/>
        <v>6186052472698.709</v>
      </c>
      <c r="AG370">
        <f t="shared" si="322"/>
        <v>23.877365995687402</v>
      </c>
      <c r="AH370">
        <f t="shared" si="323"/>
        <v>0</v>
      </c>
      <c r="AI370">
        <v>302</v>
      </c>
      <c r="AJ370">
        <f t="shared" si="324"/>
        <v>5.1740327120740712E-2</v>
      </c>
      <c r="AK370">
        <v>0</v>
      </c>
      <c r="AL370" s="15">
        <f t="shared" si="363"/>
        <v>0</v>
      </c>
      <c r="AM370" s="13">
        <f t="shared" si="325"/>
        <v>5062806625627.3662</v>
      </c>
      <c r="AN370" s="15">
        <f>SUM($AL$48:AL370)</f>
        <v>1123245847071.3408</v>
      </c>
      <c r="AO370" s="4">
        <f t="shared" si="364"/>
        <v>6186052472698.707</v>
      </c>
      <c r="AP370">
        <f t="shared" si="365"/>
        <v>23.88872929430708</v>
      </c>
      <c r="AQ370" s="15">
        <f t="shared" si="366"/>
        <v>23.82628208133826</v>
      </c>
      <c r="AR370">
        <f t="shared" si="326"/>
        <v>0.99738591315597092</v>
      </c>
      <c r="AT370">
        <f t="shared" si="377"/>
        <v>45311421508.339584</v>
      </c>
      <c r="AU370" s="4"/>
      <c r="AV370">
        <f t="shared" si="367"/>
        <v>4391613424737.7856</v>
      </c>
      <c r="AW370" s="5">
        <f t="shared" si="327"/>
        <v>16.951062332048458</v>
      </c>
      <c r="AX370">
        <f t="shared" si="328"/>
        <v>163778907.89306641</v>
      </c>
      <c r="AY370" s="4">
        <f t="shared" si="329"/>
        <v>6.3216549542630888E-4</v>
      </c>
      <c r="AZ370" s="4">
        <f t="shared" si="368"/>
        <v>1.3698516634418536E-6</v>
      </c>
      <c r="BA370" s="5">
        <v>0</v>
      </c>
      <c r="BB370" s="4">
        <f t="shared" si="369"/>
        <v>0</v>
      </c>
      <c r="BC370" s="4">
        <f t="shared" si="330"/>
        <v>163778907.89306641</v>
      </c>
      <c r="BD370" s="4">
        <f t="shared" si="331"/>
        <v>890877.43631998694</v>
      </c>
      <c r="BE370" s="4">
        <f t="shared" si="332"/>
        <v>890877.43631998694</v>
      </c>
      <c r="BF370" s="4">
        <f t="shared" si="333"/>
        <v>0</v>
      </c>
      <c r="BG370" s="4">
        <f>SUM($BB$48:BB370)</f>
        <v>12884463590.918751</v>
      </c>
      <c r="BH370" s="14">
        <f>SUM($BC$48:BC370)</f>
        <v>4378728961146.8667</v>
      </c>
      <c r="BI370" s="4">
        <f t="shared" si="334"/>
        <v>4391613424737.7856</v>
      </c>
      <c r="BJ370" s="4">
        <f t="shared" si="335"/>
        <v>23888236644.570202</v>
      </c>
      <c r="BK370" s="4">
        <f t="shared" si="336"/>
        <v>70085202.300471887</v>
      </c>
      <c r="BL370" s="4">
        <f t="shared" si="337"/>
        <v>23818151442.269726</v>
      </c>
      <c r="BM370" s="27">
        <f t="shared" si="370"/>
        <v>20.660925557870382</v>
      </c>
      <c r="BN370">
        <f t="shared" si="371"/>
        <v>0.27330514044132032</v>
      </c>
      <c r="BO370">
        <f t="shared" si="338"/>
        <v>1.3228116991942309E-2</v>
      </c>
      <c r="BQ370" s="5">
        <f t="shared" si="339"/>
        <v>-19.310870689064341</v>
      </c>
      <c r="BR370" s="5">
        <f t="shared" si="340"/>
        <v>-9867.62824527472</v>
      </c>
      <c r="BS370" s="5">
        <f t="shared" si="372"/>
        <v>-1807.5403822337598</v>
      </c>
      <c r="BU370" s="27">
        <f t="shared" si="341"/>
        <v>0.86488173160361792</v>
      </c>
      <c r="BV370" s="27">
        <f t="shared" si="342"/>
        <v>1.1470742246243459E-2</v>
      </c>
      <c r="BW370" s="27">
        <f t="shared" si="373"/>
        <v>0.86488173160361803</v>
      </c>
      <c r="BX370" s="27">
        <f t="shared" si="374"/>
        <v>1.147074224624346E-2</v>
      </c>
      <c r="BY370" s="27">
        <f t="shared" si="343"/>
        <v>1.3228116991942309E-2</v>
      </c>
      <c r="BZ370" s="27">
        <f t="shared" si="344"/>
        <v>0.99738591315597092</v>
      </c>
    </row>
    <row r="371" spans="6:78">
      <c r="F371">
        <f t="shared" si="375"/>
        <v>80750000</v>
      </c>
      <c r="G371">
        <f t="shared" si="345"/>
        <v>1.0000000000000002</v>
      </c>
      <c r="H371">
        <f t="shared" si="346"/>
        <v>0</v>
      </c>
      <c r="I371">
        <f t="shared" si="347"/>
        <v>4.7143143996902228E+19</v>
      </c>
      <c r="J371">
        <f t="shared" si="348"/>
        <v>2.1193285600309779E+20</v>
      </c>
      <c r="K371">
        <f t="shared" si="349"/>
        <v>2.59076E+20</v>
      </c>
      <c r="L371">
        <f t="shared" si="350"/>
        <v>6043992820115670</v>
      </c>
      <c r="M371">
        <f t="shared" si="351"/>
        <v>112999.9999999998</v>
      </c>
      <c r="N371">
        <f t="shared" si="352"/>
        <v>112.9999999999998</v>
      </c>
      <c r="O371">
        <f t="shared" si="353"/>
        <v>149700.0000000002</v>
      </c>
      <c r="P371">
        <f t="shared" si="354"/>
        <v>149.70000000000022</v>
      </c>
      <c r="Q371">
        <f t="shared" si="355"/>
        <v>0.14034375000000018</v>
      </c>
      <c r="R371">
        <f t="shared" si="356"/>
        <v>2004.491</v>
      </c>
      <c r="S371">
        <f t="shared" si="357"/>
        <v>2.6632151440191052</v>
      </c>
      <c r="T371">
        <f t="shared" si="358"/>
        <v>460.48463537865575</v>
      </c>
      <c r="V371">
        <f t="shared" si="359"/>
        <v>112568506329668.94</v>
      </c>
      <c r="W371">
        <f t="shared" si="317"/>
        <v>0</v>
      </c>
      <c r="X371">
        <f t="shared" si="360"/>
        <v>5060537550066.0654</v>
      </c>
      <c r="Y371">
        <f t="shared" si="318"/>
        <v>0</v>
      </c>
      <c r="Z371">
        <f t="shared" si="319"/>
        <v>117629043879735</v>
      </c>
      <c r="AA371">
        <f t="shared" si="361"/>
        <v>2387.8022716742398</v>
      </c>
      <c r="AB371">
        <f t="shared" si="362"/>
        <v>23.878022716742404</v>
      </c>
      <c r="AC371">
        <f t="shared" si="320"/>
        <v>454.03296283613685</v>
      </c>
      <c r="AD371">
        <f t="shared" si="321"/>
        <v>99.999999999999972</v>
      </c>
      <c r="AF371" s="9">
        <f t="shared" si="376"/>
        <v>6186052472698.709</v>
      </c>
      <c r="AG371">
        <f t="shared" si="322"/>
        <v>23.877365995687402</v>
      </c>
      <c r="AH371">
        <f t="shared" si="323"/>
        <v>0</v>
      </c>
      <c r="AI371">
        <v>303</v>
      </c>
      <c r="AJ371">
        <f t="shared" si="324"/>
        <v>5.1740327120740712E-2</v>
      </c>
      <c r="AK371">
        <v>0</v>
      </c>
      <c r="AL371" s="15">
        <f t="shared" si="363"/>
        <v>0</v>
      </c>
      <c r="AM371" s="13">
        <f t="shared" si="325"/>
        <v>5062806625627.3662</v>
      </c>
      <c r="AN371" s="15">
        <f>SUM($AL$48:AL371)</f>
        <v>1123245847071.3408</v>
      </c>
      <c r="AO371" s="4">
        <f t="shared" si="364"/>
        <v>6186052472698.707</v>
      </c>
      <c r="AP371">
        <f t="shared" si="365"/>
        <v>23.88872929430708</v>
      </c>
      <c r="AQ371" s="15">
        <f t="shared" si="366"/>
        <v>23.82628208133826</v>
      </c>
      <c r="AR371">
        <f t="shared" si="326"/>
        <v>0.99738591315597092</v>
      </c>
      <c r="AT371">
        <f t="shared" si="377"/>
        <v>44437722061.527657</v>
      </c>
      <c r="AU371" s="4"/>
      <c r="AV371">
        <f t="shared" si="367"/>
        <v>4391774045644.0874</v>
      </c>
      <c r="AW371" s="5">
        <f t="shared" si="327"/>
        <v>16.951682308064381</v>
      </c>
      <c r="AX371">
        <f t="shared" si="328"/>
        <v>160620906.30175781</v>
      </c>
      <c r="AY371" s="4">
        <f t="shared" si="329"/>
        <v>6.1997601592489395E-4</v>
      </c>
      <c r="AZ371" s="4">
        <f t="shared" si="368"/>
        <v>1.3434380440774445E-6</v>
      </c>
      <c r="BA371" s="5">
        <v>0</v>
      </c>
      <c r="BB371" s="4">
        <f t="shared" si="369"/>
        <v>0</v>
      </c>
      <c r="BC371" s="4">
        <f t="shared" si="330"/>
        <v>160620906.30175781</v>
      </c>
      <c r="BD371" s="4">
        <f t="shared" si="331"/>
        <v>873699.44681112817</v>
      </c>
      <c r="BE371" s="4">
        <f t="shared" si="332"/>
        <v>873699.44681112817</v>
      </c>
      <c r="BF371" s="4">
        <f t="shared" si="333"/>
        <v>0</v>
      </c>
      <c r="BG371" s="4">
        <f>SUM($BB$48:BB371)</f>
        <v>12884463590.918751</v>
      </c>
      <c r="BH371" s="14">
        <f>SUM($BC$48:BC371)</f>
        <v>4378889582053.1685</v>
      </c>
      <c r="BI371" s="4">
        <f t="shared" si="334"/>
        <v>4391774045644.0874</v>
      </c>
      <c r="BJ371" s="4">
        <f t="shared" si="335"/>
        <v>23889110344.01701</v>
      </c>
      <c r="BK371" s="4">
        <f t="shared" si="336"/>
        <v>70085202.300471887</v>
      </c>
      <c r="BL371" s="4">
        <f t="shared" si="337"/>
        <v>23819025141.716537</v>
      </c>
      <c r="BM371" s="27">
        <f t="shared" si="370"/>
        <v>20.661683443690123</v>
      </c>
      <c r="BN371">
        <f t="shared" si="371"/>
        <v>0.27330514044132032</v>
      </c>
      <c r="BO371">
        <f t="shared" si="338"/>
        <v>1.3227631774834159E-2</v>
      </c>
      <c r="BQ371" s="5">
        <f t="shared" si="339"/>
        <v>-18.944758205807766</v>
      </c>
      <c r="BR371" s="5">
        <f t="shared" si="340"/>
        <v>-9867.62824527472</v>
      </c>
      <c r="BS371" s="5">
        <f t="shared" si="372"/>
        <v>-1807.2407474158981</v>
      </c>
      <c r="BU371" s="27">
        <f t="shared" si="341"/>
        <v>0.86491345726848712</v>
      </c>
      <c r="BV371" s="27">
        <f t="shared" si="342"/>
        <v>1.1470742246243459E-2</v>
      </c>
      <c r="BW371" s="27">
        <f t="shared" si="373"/>
        <v>0.86491345726848712</v>
      </c>
      <c r="BX371" s="27">
        <f t="shared" si="374"/>
        <v>1.147074224624346E-2</v>
      </c>
      <c r="BY371" s="27">
        <f t="shared" si="343"/>
        <v>1.3227631774834159E-2</v>
      </c>
      <c r="BZ371" s="27">
        <f t="shared" si="344"/>
        <v>0.99738591315597092</v>
      </c>
    </row>
    <row r="372" spans="6:78">
      <c r="F372">
        <f t="shared" si="375"/>
        <v>81000000</v>
      </c>
      <c r="G372">
        <f t="shared" si="345"/>
        <v>1.0000000000000002</v>
      </c>
      <c r="H372">
        <f t="shared" si="346"/>
        <v>0</v>
      </c>
      <c r="I372">
        <f t="shared" si="347"/>
        <v>4.7143143996902228E+19</v>
      </c>
      <c r="J372">
        <f t="shared" si="348"/>
        <v>2.1193285600309779E+20</v>
      </c>
      <c r="K372">
        <f t="shared" si="349"/>
        <v>2.59076E+20</v>
      </c>
      <c r="L372">
        <f t="shared" si="350"/>
        <v>6043992820115670</v>
      </c>
      <c r="M372">
        <f t="shared" si="351"/>
        <v>112999.9999999998</v>
      </c>
      <c r="N372">
        <f t="shared" si="352"/>
        <v>112.9999999999998</v>
      </c>
      <c r="O372">
        <f t="shared" si="353"/>
        <v>149700.0000000002</v>
      </c>
      <c r="P372">
        <f t="shared" si="354"/>
        <v>149.70000000000022</v>
      </c>
      <c r="Q372">
        <f t="shared" si="355"/>
        <v>0.14034375000000018</v>
      </c>
      <c r="R372">
        <f t="shared" si="356"/>
        <v>2004.491</v>
      </c>
      <c r="S372">
        <f t="shared" si="357"/>
        <v>2.6632151440191052</v>
      </c>
      <c r="T372">
        <f t="shared" si="358"/>
        <v>460.48463537865575</v>
      </c>
      <c r="V372">
        <f t="shared" si="359"/>
        <v>112568506329668.94</v>
      </c>
      <c r="W372">
        <f t="shared" si="317"/>
        <v>0</v>
      </c>
      <c r="X372">
        <f t="shared" si="360"/>
        <v>5060537550066.0654</v>
      </c>
      <c r="Y372">
        <f t="shared" si="318"/>
        <v>0</v>
      </c>
      <c r="Z372">
        <f t="shared" si="319"/>
        <v>117629043879735</v>
      </c>
      <c r="AA372">
        <f t="shared" si="361"/>
        <v>2387.8022716742398</v>
      </c>
      <c r="AB372">
        <f t="shared" si="362"/>
        <v>23.878022716742404</v>
      </c>
      <c r="AC372">
        <f t="shared" si="320"/>
        <v>454.03296283613685</v>
      </c>
      <c r="AD372">
        <f t="shared" si="321"/>
        <v>99.999999999999972</v>
      </c>
      <c r="AF372" s="9">
        <f t="shared" si="376"/>
        <v>6186052472698.709</v>
      </c>
      <c r="AG372">
        <f t="shared" si="322"/>
        <v>23.877365995687402</v>
      </c>
      <c r="AH372">
        <f t="shared" si="323"/>
        <v>0</v>
      </c>
      <c r="AI372">
        <v>304</v>
      </c>
      <c r="AJ372">
        <f t="shared" si="324"/>
        <v>5.1740327120740712E-2</v>
      </c>
      <c r="AK372">
        <v>0</v>
      </c>
      <c r="AL372" s="15">
        <f t="shared" si="363"/>
        <v>0</v>
      </c>
      <c r="AM372" s="13">
        <f t="shared" si="325"/>
        <v>5062806625627.3662</v>
      </c>
      <c r="AN372" s="15">
        <f>SUM($AL$48:AL372)</f>
        <v>1123245847071.3408</v>
      </c>
      <c r="AO372" s="4">
        <f t="shared" si="364"/>
        <v>6186052472698.707</v>
      </c>
      <c r="AP372">
        <f t="shared" si="365"/>
        <v>23.88872929430708</v>
      </c>
      <c r="AQ372" s="15">
        <f t="shared" si="366"/>
        <v>23.82628208133826</v>
      </c>
      <c r="AR372">
        <f t="shared" si="326"/>
        <v>0.99738591315597092</v>
      </c>
      <c r="AT372">
        <f t="shared" si="377"/>
        <v>43580869376.480171</v>
      </c>
      <c r="AU372" s="4"/>
      <c r="AV372">
        <f t="shared" si="367"/>
        <v>4391931569441.7065</v>
      </c>
      <c r="AW372" s="5">
        <f t="shared" si="327"/>
        <v>16.952290329639592</v>
      </c>
      <c r="AX372">
        <f t="shared" si="328"/>
        <v>157523797.61914062</v>
      </c>
      <c r="AY372" s="4">
        <f t="shared" si="329"/>
        <v>6.0802157521013379E-4</v>
      </c>
      <c r="AZ372" s="4">
        <f t="shared" si="368"/>
        <v>1.3175337348149025E-6</v>
      </c>
      <c r="BA372" s="5">
        <v>0</v>
      </c>
      <c r="BB372" s="4">
        <f t="shared" si="369"/>
        <v>0</v>
      </c>
      <c r="BC372" s="4">
        <f t="shared" si="330"/>
        <v>157523797.61914062</v>
      </c>
      <c r="BD372" s="4">
        <f t="shared" si="331"/>
        <v>856852.68504754477</v>
      </c>
      <c r="BE372" s="4">
        <f t="shared" si="332"/>
        <v>856852.68504754477</v>
      </c>
      <c r="BF372" s="4">
        <f t="shared" si="333"/>
        <v>0</v>
      </c>
      <c r="BG372" s="4">
        <f>SUM($BB$48:BB372)</f>
        <v>12884463590.918751</v>
      </c>
      <c r="BH372" s="14">
        <f>SUM($BC$48:BC372)</f>
        <v>4379047105850.7876</v>
      </c>
      <c r="BI372" s="4">
        <f t="shared" si="334"/>
        <v>4391931569441.7065</v>
      </c>
      <c r="BJ372" s="4">
        <f t="shared" si="335"/>
        <v>23889967196.702057</v>
      </c>
      <c r="BK372" s="4">
        <f t="shared" si="336"/>
        <v>70085202.300471887</v>
      </c>
      <c r="BL372" s="4">
        <f t="shared" si="337"/>
        <v>23819881994.401585</v>
      </c>
      <c r="BM372" s="27">
        <f t="shared" si="370"/>
        <v>20.662426715878258</v>
      </c>
      <c r="BN372">
        <f t="shared" si="371"/>
        <v>0.27330514044132032</v>
      </c>
      <c r="BO372">
        <f t="shared" si="338"/>
        <v>1.3227155948303794E-2</v>
      </c>
      <c r="BQ372" s="5">
        <f t="shared" si="339"/>
        <v>-18.5857051407623</v>
      </c>
      <c r="BR372" s="5">
        <f t="shared" si="340"/>
        <v>-9867.62824527472</v>
      </c>
      <c r="BS372" s="5">
        <f t="shared" si="372"/>
        <v>-1806.9468901871267</v>
      </c>
      <c r="BU372" s="27">
        <f t="shared" si="341"/>
        <v>0.86494457119585333</v>
      </c>
      <c r="BV372" s="27">
        <f t="shared" si="342"/>
        <v>1.1470742246243459E-2</v>
      </c>
      <c r="BW372" s="27">
        <f t="shared" si="373"/>
        <v>0.86494457119585333</v>
      </c>
      <c r="BX372" s="27">
        <f t="shared" si="374"/>
        <v>1.147074224624346E-2</v>
      </c>
      <c r="BY372" s="27">
        <f t="shared" si="343"/>
        <v>1.3227155948303794E-2</v>
      </c>
      <c r="BZ372" s="27">
        <f t="shared" si="344"/>
        <v>0.99738591315597092</v>
      </c>
    </row>
    <row r="373" spans="6:78">
      <c r="F373">
        <f t="shared" si="375"/>
        <v>81250000</v>
      </c>
      <c r="G373">
        <f t="shared" si="345"/>
        <v>1.0000000000000002</v>
      </c>
      <c r="H373">
        <f t="shared" si="346"/>
        <v>0</v>
      </c>
      <c r="I373">
        <f t="shared" si="347"/>
        <v>4.7143143996902228E+19</v>
      </c>
      <c r="J373">
        <f t="shared" si="348"/>
        <v>2.1193285600309779E+20</v>
      </c>
      <c r="K373">
        <f t="shared" si="349"/>
        <v>2.59076E+20</v>
      </c>
      <c r="L373">
        <f t="shared" si="350"/>
        <v>6043992820115670</v>
      </c>
      <c r="M373">
        <f t="shared" si="351"/>
        <v>112999.9999999998</v>
      </c>
      <c r="N373">
        <f t="shared" si="352"/>
        <v>112.9999999999998</v>
      </c>
      <c r="O373">
        <f t="shared" si="353"/>
        <v>149700.0000000002</v>
      </c>
      <c r="P373">
        <f t="shared" si="354"/>
        <v>149.70000000000022</v>
      </c>
      <c r="Q373">
        <f t="shared" si="355"/>
        <v>0.14034375000000018</v>
      </c>
      <c r="R373">
        <f t="shared" si="356"/>
        <v>2004.491</v>
      </c>
      <c r="S373">
        <f t="shared" si="357"/>
        <v>2.6632151440191052</v>
      </c>
      <c r="T373">
        <f t="shared" si="358"/>
        <v>460.48463537865575</v>
      </c>
      <c r="V373">
        <f t="shared" si="359"/>
        <v>112568506329668.94</v>
      </c>
      <c r="W373">
        <f t="shared" si="317"/>
        <v>0</v>
      </c>
      <c r="X373">
        <f t="shared" si="360"/>
        <v>5060537550066.0654</v>
      </c>
      <c r="Y373">
        <f t="shared" si="318"/>
        <v>0</v>
      </c>
      <c r="Z373">
        <f t="shared" si="319"/>
        <v>117629043879735</v>
      </c>
      <c r="AA373">
        <f t="shared" si="361"/>
        <v>2387.8022716742398</v>
      </c>
      <c r="AB373">
        <f t="shared" si="362"/>
        <v>23.878022716742404</v>
      </c>
      <c r="AC373">
        <f t="shared" si="320"/>
        <v>454.03296283613685</v>
      </c>
      <c r="AD373">
        <f t="shared" si="321"/>
        <v>99.999999999999972</v>
      </c>
      <c r="AF373" s="9">
        <f t="shared" si="376"/>
        <v>6186052472698.709</v>
      </c>
      <c r="AG373">
        <f t="shared" si="322"/>
        <v>23.877365995687402</v>
      </c>
      <c r="AH373">
        <f t="shared" si="323"/>
        <v>0</v>
      </c>
      <c r="AI373">
        <v>305</v>
      </c>
      <c r="AJ373">
        <f t="shared" si="324"/>
        <v>5.1740327120740712E-2</v>
      </c>
      <c r="AK373">
        <v>0</v>
      </c>
      <c r="AL373" s="15">
        <f t="shared" si="363"/>
        <v>0</v>
      </c>
      <c r="AM373" s="13">
        <f t="shared" si="325"/>
        <v>5062806625627.3662</v>
      </c>
      <c r="AN373" s="15">
        <f>SUM($AL$48:AL373)</f>
        <v>1123245847071.3408</v>
      </c>
      <c r="AO373" s="4">
        <f t="shared" si="364"/>
        <v>6186052472698.707</v>
      </c>
      <c r="AP373">
        <f t="shared" si="365"/>
        <v>23.88872929430708</v>
      </c>
      <c r="AQ373" s="15">
        <f t="shared" si="366"/>
        <v>23.82628208133826</v>
      </c>
      <c r="AR373">
        <f t="shared" si="326"/>
        <v>0.99738591315597092</v>
      </c>
      <c r="AT373">
        <f t="shared" si="377"/>
        <v>42740538612.220085</v>
      </c>
      <c r="AU373" s="4"/>
      <c r="AV373">
        <f t="shared" si="367"/>
        <v>4392086055849.4082</v>
      </c>
      <c r="AW373" s="5">
        <f t="shared" si="327"/>
        <v>16.952886627280829</v>
      </c>
      <c r="AX373">
        <f t="shared" si="328"/>
        <v>154486407.70166016</v>
      </c>
      <c r="AY373" s="4">
        <f t="shared" si="329"/>
        <v>5.9629764123909641E-4</v>
      </c>
      <c r="AZ373" s="4">
        <f t="shared" si="368"/>
        <v>1.2921289150825669E-6</v>
      </c>
      <c r="BA373" s="5">
        <v>0</v>
      </c>
      <c r="BB373" s="4">
        <f t="shared" si="369"/>
        <v>0</v>
      </c>
      <c r="BC373" s="4">
        <f t="shared" si="330"/>
        <v>154486407.70166016</v>
      </c>
      <c r="BD373" s="4">
        <f t="shared" si="331"/>
        <v>840330.76426055352</v>
      </c>
      <c r="BE373" s="4">
        <f t="shared" si="332"/>
        <v>840330.76426055352</v>
      </c>
      <c r="BF373" s="4">
        <f t="shared" si="333"/>
        <v>0</v>
      </c>
      <c r="BG373" s="4">
        <f>SUM($BB$48:BB373)</f>
        <v>12884463590.918751</v>
      </c>
      <c r="BH373" s="14">
        <f>SUM($BC$48:BC373)</f>
        <v>4379201592258.4893</v>
      </c>
      <c r="BI373" s="4">
        <f t="shared" si="334"/>
        <v>4392086055849.4082</v>
      </c>
      <c r="BJ373" s="4">
        <f t="shared" si="335"/>
        <v>23890807527.46632</v>
      </c>
      <c r="BK373" s="4">
        <f t="shared" si="336"/>
        <v>70085202.300471887</v>
      </c>
      <c r="BL373" s="4">
        <f t="shared" si="337"/>
        <v>23820722325.165848</v>
      </c>
      <c r="BM373" s="27">
        <f t="shared" si="370"/>
        <v>20.663155656216322</v>
      </c>
      <c r="BN373">
        <f t="shared" si="371"/>
        <v>0.27330514044132032</v>
      </c>
      <c r="BO373">
        <f t="shared" si="338"/>
        <v>1.3226689329957157E-2</v>
      </c>
      <c r="BQ373" s="5">
        <f t="shared" si="339"/>
        <v>-18.233575373504117</v>
      </c>
      <c r="BR373" s="5">
        <f t="shared" si="340"/>
        <v>-9867.62824527472</v>
      </c>
      <c r="BS373" s="5">
        <f t="shared" si="372"/>
        <v>-1806.6586991433842</v>
      </c>
      <c r="BU373" s="27">
        <f t="shared" si="341"/>
        <v>0.86497508518130162</v>
      </c>
      <c r="BV373" s="27">
        <f t="shared" si="342"/>
        <v>1.1470742246243459E-2</v>
      </c>
      <c r="BW373" s="27">
        <f t="shared" si="373"/>
        <v>0.86497508518130162</v>
      </c>
      <c r="BX373" s="27">
        <f t="shared" si="374"/>
        <v>1.147074224624346E-2</v>
      </c>
      <c r="BY373" s="27">
        <f t="shared" si="343"/>
        <v>1.3226689329957157E-2</v>
      </c>
      <c r="BZ373" s="27">
        <f t="shared" si="344"/>
        <v>0.99738591315597092</v>
      </c>
    </row>
    <row r="374" spans="6:78">
      <c r="F374">
        <f t="shared" si="375"/>
        <v>81500000</v>
      </c>
      <c r="G374">
        <f t="shared" si="345"/>
        <v>1.0000000000000002</v>
      </c>
      <c r="H374">
        <f t="shared" si="346"/>
        <v>0</v>
      </c>
      <c r="I374">
        <f t="shared" si="347"/>
        <v>4.7143143996902228E+19</v>
      </c>
      <c r="J374">
        <f t="shared" si="348"/>
        <v>2.1193285600309779E+20</v>
      </c>
      <c r="K374">
        <f t="shared" si="349"/>
        <v>2.59076E+20</v>
      </c>
      <c r="L374">
        <f t="shared" si="350"/>
        <v>6043992820115670</v>
      </c>
      <c r="M374">
        <f t="shared" si="351"/>
        <v>112999.9999999998</v>
      </c>
      <c r="N374">
        <f t="shared" si="352"/>
        <v>112.9999999999998</v>
      </c>
      <c r="O374">
        <f t="shared" si="353"/>
        <v>149700.0000000002</v>
      </c>
      <c r="P374">
        <f t="shared" si="354"/>
        <v>149.70000000000022</v>
      </c>
      <c r="Q374">
        <f t="shared" si="355"/>
        <v>0.14034375000000018</v>
      </c>
      <c r="R374">
        <f t="shared" si="356"/>
        <v>2004.491</v>
      </c>
      <c r="S374">
        <f t="shared" si="357"/>
        <v>2.6632151440191052</v>
      </c>
      <c r="T374">
        <f t="shared" si="358"/>
        <v>460.48463537865575</v>
      </c>
      <c r="V374">
        <f t="shared" si="359"/>
        <v>112568506329668.94</v>
      </c>
      <c r="W374">
        <f t="shared" si="317"/>
        <v>0</v>
      </c>
      <c r="X374">
        <f t="shared" si="360"/>
        <v>5060537550066.0654</v>
      </c>
      <c r="Y374">
        <f t="shared" si="318"/>
        <v>0</v>
      </c>
      <c r="Z374">
        <f t="shared" si="319"/>
        <v>117629043879735</v>
      </c>
      <c r="AA374">
        <f t="shared" si="361"/>
        <v>2387.8022716742398</v>
      </c>
      <c r="AB374">
        <f t="shared" si="362"/>
        <v>23.878022716742404</v>
      </c>
      <c r="AC374">
        <f t="shared" si="320"/>
        <v>454.03296283613685</v>
      </c>
      <c r="AD374">
        <f t="shared" si="321"/>
        <v>99.999999999999972</v>
      </c>
      <c r="AF374" s="9">
        <f t="shared" si="376"/>
        <v>6186052472698.709</v>
      </c>
      <c r="AG374">
        <f t="shared" si="322"/>
        <v>23.877365995687402</v>
      </c>
      <c r="AH374">
        <f t="shared" si="323"/>
        <v>0</v>
      </c>
      <c r="AI374">
        <v>306</v>
      </c>
      <c r="AJ374">
        <f t="shared" si="324"/>
        <v>5.1740327120740712E-2</v>
      </c>
      <c r="AK374">
        <v>0</v>
      </c>
      <c r="AL374" s="15">
        <f t="shared" si="363"/>
        <v>0</v>
      </c>
      <c r="AM374" s="13">
        <f t="shared" si="325"/>
        <v>5062806625627.3662</v>
      </c>
      <c r="AN374" s="15">
        <f>SUM($AL$48:AL374)</f>
        <v>1123245847071.3408</v>
      </c>
      <c r="AO374" s="4">
        <f t="shared" si="364"/>
        <v>6186052472698.707</v>
      </c>
      <c r="AP374">
        <f t="shared" si="365"/>
        <v>23.88872929430708</v>
      </c>
      <c r="AQ374" s="15">
        <f t="shared" si="366"/>
        <v>23.82628208133826</v>
      </c>
      <c r="AR374">
        <f t="shared" si="326"/>
        <v>0.99738591315597092</v>
      </c>
      <c r="AT374">
        <f t="shared" si="377"/>
        <v>41916411191.387177</v>
      </c>
      <c r="AU374" s="4"/>
      <c r="AV374">
        <f t="shared" si="367"/>
        <v>4392237563434.4541</v>
      </c>
      <c r="AW374" s="5">
        <f t="shared" si="327"/>
        <v>16.953471427050186</v>
      </c>
      <c r="AX374">
        <f t="shared" si="328"/>
        <v>151507585.04589844</v>
      </c>
      <c r="AY374" s="4">
        <f t="shared" si="329"/>
        <v>5.8479976935686229E-4</v>
      </c>
      <c r="AZ374" s="4">
        <f t="shared" si="368"/>
        <v>1.2672139536715548E-6</v>
      </c>
      <c r="BA374" s="5">
        <v>0</v>
      </c>
      <c r="BB374" s="4">
        <f t="shared" si="369"/>
        <v>0</v>
      </c>
      <c r="BC374" s="4">
        <f t="shared" si="330"/>
        <v>151507585.04589844</v>
      </c>
      <c r="BD374" s="4">
        <f t="shared" si="331"/>
        <v>824127.42083278089</v>
      </c>
      <c r="BE374" s="4">
        <f t="shared" si="332"/>
        <v>824127.42083278089</v>
      </c>
      <c r="BF374" s="4">
        <f t="shared" si="333"/>
        <v>0</v>
      </c>
      <c r="BG374" s="4">
        <f>SUM($BB$48:BB374)</f>
        <v>12884463590.918751</v>
      </c>
      <c r="BH374" s="14">
        <f>SUM($BC$48:BC374)</f>
        <v>4379353099843.5352</v>
      </c>
      <c r="BI374" s="4">
        <f t="shared" si="334"/>
        <v>4392237563434.4541</v>
      </c>
      <c r="BJ374" s="4">
        <f t="shared" si="335"/>
        <v>23891631654.887154</v>
      </c>
      <c r="BK374" s="4">
        <f t="shared" si="336"/>
        <v>70085202.300471887</v>
      </c>
      <c r="BL374" s="4">
        <f t="shared" si="337"/>
        <v>23821546452.586678</v>
      </c>
      <c r="BM374" s="27">
        <f t="shared" si="370"/>
        <v>20.663870541052507</v>
      </c>
      <c r="BN374">
        <f t="shared" si="371"/>
        <v>0.27330514044132032</v>
      </c>
      <c r="BO374">
        <f t="shared" si="338"/>
        <v>1.3226231740967905E-2</v>
      </c>
      <c r="BQ374" s="5">
        <f t="shared" si="339"/>
        <v>-17.88823540829987</v>
      </c>
      <c r="BR374" s="5">
        <f t="shared" si="340"/>
        <v>-9867.62824527472</v>
      </c>
      <c r="BS374" s="5">
        <f t="shared" si="372"/>
        <v>-1806.3760650287143</v>
      </c>
      <c r="BU374" s="27">
        <f t="shared" si="341"/>
        <v>0.86500501079297309</v>
      </c>
      <c r="BV374" s="27">
        <f t="shared" si="342"/>
        <v>1.1470742246243459E-2</v>
      </c>
      <c r="BW374" s="27">
        <f t="shared" si="373"/>
        <v>0.86500501079297298</v>
      </c>
      <c r="BX374" s="27">
        <f t="shared" si="374"/>
        <v>1.147074224624346E-2</v>
      </c>
      <c r="BY374" s="27">
        <f t="shared" si="343"/>
        <v>1.3226231740967905E-2</v>
      </c>
      <c r="BZ374" s="27">
        <f t="shared" si="344"/>
        <v>0.99738591315597092</v>
      </c>
    </row>
    <row r="375" spans="6:78">
      <c r="F375">
        <f t="shared" si="375"/>
        <v>81750000</v>
      </c>
      <c r="G375">
        <f t="shared" si="345"/>
        <v>1.0000000000000002</v>
      </c>
      <c r="H375">
        <f t="shared" si="346"/>
        <v>0</v>
      </c>
      <c r="I375">
        <f t="shared" si="347"/>
        <v>4.7143143996902228E+19</v>
      </c>
      <c r="J375">
        <f t="shared" si="348"/>
        <v>2.1193285600309779E+20</v>
      </c>
      <c r="K375">
        <f t="shared" si="349"/>
        <v>2.59076E+20</v>
      </c>
      <c r="L375">
        <f t="shared" si="350"/>
        <v>6043992820115670</v>
      </c>
      <c r="M375">
        <f t="shared" si="351"/>
        <v>112999.9999999998</v>
      </c>
      <c r="N375">
        <f t="shared" si="352"/>
        <v>112.9999999999998</v>
      </c>
      <c r="O375">
        <f t="shared" si="353"/>
        <v>149700.0000000002</v>
      </c>
      <c r="P375">
        <f t="shared" si="354"/>
        <v>149.70000000000022</v>
      </c>
      <c r="Q375">
        <f t="shared" si="355"/>
        <v>0.14034375000000018</v>
      </c>
      <c r="R375">
        <f t="shared" si="356"/>
        <v>2004.491</v>
      </c>
      <c r="S375">
        <f t="shared" si="357"/>
        <v>2.6632151440191052</v>
      </c>
      <c r="T375">
        <f t="shared" si="358"/>
        <v>460.48463537865575</v>
      </c>
      <c r="V375">
        <f t="shared" si="359"/>
        <v>112568506329668.94</v>
      </c>
      <c r="W375">
        <f t="shared" si="317"/>
        <v>0</v>
      </c>
      <c r="X375">
        <f t="shared" si="360"/>
        <v>5060537550066.0654</v>
      </c>
      <c r="Y375">
        <f t="shared" si="318"/>
        <v>0</v>
      </c>
      <c r="Z375">
        <f t="shared" si="319"/>
        <v>117629043879735</v>
      </c>
      <c r="AA375">
        <f t="shared" si="361"/>
        <v>2387.8022716742398</v>
      </c>
      <c r="AB375">
        <f t="shared" si="362"/>
        <v>23.878022716742404</v>
      </c>
      <c r="AC375">
        <f t="shared" si="320"/>
        <v>454.03296283613685</v>
      </c>
      <c r="AD375">
        <f t="shared" si="321"/>
        <v>99.999999999999972</v>
      </c>
      <c r="AF375" s="9">
        <f t="shared" si="376"/>
        <v>6186052472698.709</v>
      </c>
      <c r="AG375">
        <f t="shared" si="322"/>
        <v>23.877365995687402</v>
      </c>
      <c r="AH375">
        <f t="shared" si="323"/>
        <v>0</v>
      </c>
      <c r="AI375">
        <v>307</v>
      </c>
      <c r="AJ375">
        <f t="shared" si="324"/>
        <v>5.1740327120740712E-2</v>
      </c>
      <c r="AK375">
        <v>0</v>
      </c>
      <c r="AL375" s="15">
        <f t="shared" si="363"/>
        <v>0</v>
      </c>
      <c r="AM375" s="13">
        <f t="shared" si="325"/>
        <v>5062806625627.3662</v>
      </c>
      <c r="AN375" s="15">
        <f>SUM($AL$48:AL375)</f>
        <v>1123245847071.3408</v>
      </c>
      <c r="AO375" s="4">
        <f t="shared" si="364"/>
        <v>6186052472698.707</v>
      </c>
      <c r="AP375">
        <f t="shared" si="365"/>
        <v>23.88872929430708</v>
      </c>
      <c r="AQ375" s="15">
        <f t="shared" si="366"/>
        <v>23.82628208133826</v>
      </c>
      <c r="AR375">
        <f t="shared" si="326"/>
        <v>0.99738591315597092</v>
      </c>
      <c r="AT375">
        <f t="shared" si="377"/>
        <v>41108174679.462341</v>
      </c>
      <c r="AU375" s="4"/>
      <c r="AV375">
        <f t="shared" si="367"/>
        <v>4392386149634.8066</v>
      </c>
      <c r="AW375" s="5">
        <f t="shared" si="327"/>
        <v>16.9540449506508</v>
      </c>
      <c r="AX375">
        <f t="shared" si="328"/>
        <v>148586200.35253906</v>
      </c>
      <c r="AY375" s="4">
        <f t="shared" si="329"/>
        <v>5.7352360061348434E-4</v>
      </c>
      <c r="AZ375" s="4">
        <f t="shared" si="368"/>
        <v>1.2427794050887497E-6</v>
      </c>
      <c r="BA375" s="5">
        <v>0</v>
      </c>
      <c r="BB375" s="4">
        <f t="shared" si="369"/>
        <v>0</v>
      </c>
      <c r="BC375" s="4">
        <f t="shared" si="330"/>
        <v>148586200.35253906</v>
      </c>
      <c r="BD375" s="4">
        <f t="shared" si="331"/>
        <v>808236.5119263439</v>
      </c>
      <c r="BE375" s="4">
        <f t="shared" si="332"/>
        <v>808236.5119263439</v>
      </c>
      <c r="BF375" s="4">
        <f t="shared" si="333"/>
        <v>0</v>
      </c>
      <c r="BG375" s="4">
        <f>SUM($BB$48:BB375)</f>
        <v>12884463590.918751</v>
      </c>
      <c r="BH375" s="14">
        <f>SUM($BC$48:BC375)</f>
        <v>4379501686043.8877</v>
      </c>
      <c r="BI375" s="4">
        <f t="shared" si="334"/>
        <v>4392386149634.8066</v>
      </c>
      <c r="BJ375" s="4">
        <f t="shared" si="335"/>
        <v>23892439891.399078</v>
      </c>
      <c r="BK375" s="4">
        <f t="shared" si="336"/>
        <v>70085202.300471887</v>
      </c>
      <c r="BL375" s="4">
        <f t="shared" si="337"/>
        <v>23822354689.098606</v>
      </c>
      <c r="BM375" s="27">
        <f t="shared" si="370"/>
        <v>20.664571641406432</v>
      </c>
      <c r="BN375">
        <f t="shared" si="371"/>
        <v>0.27330514044132032</v>
      </c>
      <c r="BO375">
        <f t="shared" si="338"/>
        <v>1.3225783006006658E-2</v>
      </c>
      <c r="BQ375" s="5">
        <f t="shared" si="339"/>
        <v>-17.549554323497141</v>
      </c>
      <c r="BR375" s="5">
        <f t="shared" si="340"/>
        <v>-9867.62824527472</v>
      </c>
      <c r="BS375" s="5">
        <f t="shared" si="372"/>
        <v>-1806.0988806938428</v>
      </c>
      <c r="BU375" s="27">
        <f t="shared" si="341"/>
        <v>0.86503435937595075</v>
      </c>
      <c r="BV375" s="27">
        <f t="shared" si="342"/>
        <v>1.1470742246243459E-2</v>
      </c>
      <c r="BW375" s="27">
        <f t="shared" si="373"/>
        <v>0.86503435937595075</v>
      </c>
      <c r="BX375" s="27">
        <f t="shared" si="374"/>
        <v>1.147074224624346E-2</v>
      </c>
      <c r="BY375" s="27">
        <f t="shared" si="343"/>
        <v>1.3225783006006658E-2</v>
      </c>
      <c r="BZ375" s="27">
        <f t="shared" si="344"/>
        <v>0.99738591315597092</v>
      </c>
    </row>
    <row r="376" spans="6:78">
      <c r="F376">
        <f t="shared" si="375"/>
        <v>82000000</v>
      </c>
      <c r="G376">
        <f t="shared" si="345"/>
        <v>1.0000000000000002</v>
      </c>
      <c r="H376">
        <f t="shared" si="346"/>
        <v>0</v>
      </c>
      <c r="I376">
        <f t="shared" si="347"/>
        <v>4.7143143996902228E+19</v>
      </c>
      <c r="J376">
        <f t="shared" si="348"/>
        <v>2.1193285600309779E+20</v>
      </c>
      <c r="K376">
        <f t="shared" si="349"/>
        <v>2.59076E+20</v>
      </c>
      <c r="L376">
        <f t="shared" si="350"/>
        <v>6043992820115670</v>
      </c>
      <c r="M376">
        <f t="shared" si="351"/>
        <v>112999.9999999998</v>
      </c>
      <c r="N376">
        <f t="shared" si="352"/>
        <v>112.9999999999998</v>
      </c>
      <c r="O376">
        <f t="shared" si="353"/>
        <v>149700.0000000002</v>
      </c>
      <c r="P376">
        <f t="shared" si="354"/>
        <v>149.70000000000022</v>
      </c>
      <c r="Q376">
        <f t="shared" si="355"/>
        <v>0.14034375000000018</v>
      </c>
      <c r="R376">
        <f t="shared" si="356"/>
        <v>2004.491</v>
      </c>
      <c r="S376">
        <f t="shared" si="357"/>
        <v>2.6632151440191052</v>
      </c>
      <c r="T376">
        <f t="shared" si="358"/>
        <v>460.48463537865575</v>
      </c>
      <c r="V376">
        <f t="shared" si="359"/>
        <v>112568506329668.94</v>
      </c>
      <c r="W376">
        <f t="shared" si="317"/>
        <v>0</v>
      </c>
      <c r="X376">
        <f t="shared" si="360"/>
        <v>5060537550066.0654</v>
      </c>
      <c r="Y376">
        <f t="shared" si="318"/>
        <v>0</v>
      </c>
      <c r="Z376">
        <f t="shared" si="319"/>
        <v>117629043879735</v>
      </c>
      <c r="AA376">
        <f t="shared" si="361"/>
        <v>2387.8022716742398</v>
      </c>
      <c r="AB376">
        <f t="shared" si="362"/>
        <v>23.878022716742404</v>
      </c>
      <c r="AC376">
        <f t="shared" si="320"/>
        <v>454.03296283613685</v>
      </c>
      <c r="AD376">
        <f t="shared" si="321"/>
        <v>99.999999999999972</v>
      </c>
      <c r="AF376" s="9">
        <f t="shared" si="376"/>
        <v>6186052472698.709</v>
      </c>
      <c r="AG376">
        <f t="shared" si="322"/>
        <v>23.877365995687402</v>
      </c>
      <c r="AH376">
        <f t="shared" si="323"/>
        <v>0</v>
      </c>
      <c r="AI376">
        <v>308</v>
      </c>
      <c r="AJ376">
        <f t="shared" si="324"/>
        <v>5.1740327120740712E-2</v>
      </c>
      <c r="AK376">
        <v>0</v>
      </c>
      <c r="AL376" s="15">
        <f t="shared" si="363"/>
        <v>0</v>
      </c>
      <c r="AM376" s="13">
        <f t="shared" si="325"/>
        <v>5062806625627.3662</v>
      </c>
      <c r="AN376" s="15">
        <f>SUM($AL$48:AL376)</f>
        <v>1123245847071.3408</v>
      </c>
      <c r="AO376" s="4">
        <f t="shared" si="364"/>
        <v>6186052472698.707</v>
      </c>
      <c r="AP376">
        <f t="shared" si="365"/>
        <v>23.88872929430708</v>
      </c>
      <c r="AQ376" s="15">
        <f t="shared" si="366"/>
        <v>23.82628208133826</v>
      </c>
      <c r="AR376">
        <f t="shared" si="326"/>
        <v>0.99738591315597092</v>
      </c>
      <c r="AT376">
        <f t="shared" si="377"/>
        <v>40315522666.320709</v>
      </c>
      <c r="AU376" s="4"/>
      <c r="AV376">
        <f t="shared" si="367"/>
        <v>4392531870780.9023</v>
      </c>
      <c r="AW376" s="5">
        <f t="shared" si="327"/>
        <v>16.954607415510903</v>
      </c>
      <c r="AX376">
        <f t="shared" si="328"/>
        <v>145721146.09570312</v>
      </c>
      <c r="AY376" s="4">
        <f t="shared" si="329"/>
        <v>5.6246486010168111E-4</v>
      </c>
      <c r="AZ376" s="4">
        <f t="shared" si="368"/>
        <v>1.2188160059547148E-6</v>
      </c>
      <c r="BA376" s="5">
        <v>0</v>
      </c>
      <c r="BB376" s="4">
        <f t="shared" si="369"/>
        <v>0</v>
      </c>
      <c r="BC376" s="4">
        <f t="shared" si="330"/>
        <v>145721146.09570312</v>
      </c>
      <c r="BD376" s="4">
        <f t="shared" si="331"/>
        <v>792652.01314024767</v>
      </c>
      <c r="BE376" s="4">
        <f t="shared" si="332"/>
        <v>792652.01314024767</v>
      </c>
      <c r="BF376" s="4">
        <f t="shared" si="333"/>
        <v>0</v>
      </c>
      <c r="BG376" s="4">
        <f>SUM($BB$48:BB376)</f>
        <v>12884463590.918751</v>
      </c>
      <c r="BH376" s="14">
        <f>SUM($BC$48:BC376)</f>
        <v>4379647407189.9834</v>
      </c>
      <c r="BI376" s="4">
        <f t="shared" si="334"/>
        <v>4392531870780.9023</v>
      </c>
      <c r="BJ376" s="4">
        <f t="shared" si="335"/>
        <v>23893232543.41222</v>
      </c>
      <c r="BK376" s="4">
        <f t="shared" si="336"/>
        <v>70085202.300471887</v>
      </c>
      <c r="BL376" s="4">
        <f t="shared" si="337"/>
        <v>23823147341.111744</v>
      </c>
      <c r="BM376" s="27">
        <f t="shared" si="370"/>
        <v>20.665259223071889</v>
      </c>
      <c r="BN376">
        <f t="shared" si="371"/>
        <v>0.27330514044132032</v>
      </c>
      <c r="BO376">
        <f t="shared" si="338"/>
        <v>1.3225342953171702E-2</v>
      </c>
      <c r="BQ376" s="5">
        <f t="shared" si="339"/>
        <v>-17.217403721883073</v>
      </c>
      <c r="BR376" s="5">
        <f t="shared" si="340"/>
        <v>-9867.62824527472</v>
      </c>
      <c r="BS376" s="5">
        <f t="shared" si="372"/>
        <v>-1805.8270410555633</v>
      </c>
      <c r="BU376" s="27">
        <f t="shared" si="341"/>
        <v>0.86506314205656076</v>
      </c>
      <c r="BV376" s="27">
        <f t="shared" si="342"/>
        <v>1.1470742246243459E-2</v>
      </c>
      <c r="BW376" s="27">
        <f t="shared" si="373"/>
        <v>0.86506314205656076</v>
      </c>
      <c r="BX376" s="27">
        <f t="shared" si="374"/>
        <v>1.147074224624346E-2</v>
      </c>
      <c r="BY376" s="27">
        <f t="shared" si="343"/>
        <v>1.3225342953171702E-2</v>
      </c>
      <c r="BZ376" s="27">
        <f t="shared" si="344"/>
        <v>0.99738591315597092</v>
      </c>
    </row>
    <row r="377" spans="6:78">
      <c r="F377">
        <f t="shared" si="375"/>
        <v>82250000</v>
      </c>
      <c r="G377">
        <f t="shared" si="345"/>
        <v>1.0000000000000002</v>
      </c>
      <c r="H377">
        <f t="shared" si="346"/>
        <v>0</v>
      </c>
      <c r="I377">
        <f t="shared" si="347"/>
        <v>4.7143143996902228E+19</v>
      </c>
      <c r="J377">
        <f t="shared" si="348"/>
        <v>2.1193285600309779E+20</v>
      </c>
      <c r="K377">
        <f t="shared" si="349"/>
        <v>2.59076E+20</v>
      </c>
      <c r="L377">
        <f t="shared" si="350"/>
        <v>6043992820115670</v>
      </c>
      <c r="M377">
        <f t="shared" si="351"/>
        <v>112999.9999999998</v>
      </c>
      <c r="N377">
        <f t="shared" si="352"/>
        <v>112.9999999999998</v>
      </c>
      <c r="O377">
        <f t="shared" si="353"/>
        <v>149700.0000000002</v>
      </c>
      <c r="P377">
        <f t="shared" si="354"/>
        <v>149.70000000000022</v>
      </c>
      <c r="Q377">
        <f t="shared" si="355"/>
        <v>0.14034375000000018</v>
      </c>
      <c r="R377">
        <f t="shared" si="356"/>
        <v>2004.491</v>
      </c>
      <c r="S377">
        <f t="shared" si="357"/>
        <v>2.6632151440191052</v>
      </c>
      <c r="T377">
        <f t="shared" si="358"/>
        <v>460.48463537865575</v>
      </c>
      <c r="V377">
        <f t="shared" si="359"/>
        <v>112568506329668.94</v>
      </c>
      <c r="W377">
        <f t="shared" si="317"/>
        <v>0</v>
      </c>
      <c r="X377">
        <f t="shared" si="360"/>
        <v>5060537550066.0654</v>
      </c>
      <c r="Y377">
        <f t="shared" si="318"/>
        <v>0</v>
      </c>
      <c r="Z377">
        <f t="shared" si="319"/>
        <v>117629043879735</v>
      </c>
      <c r="AA377">
        <f t="shared" si="361"/>
        <v>2387.8022716742398</v>
      </c>
      <c r="AB377">
        <f t="shared" si="362"/>
        <v>23.878022716742404</v>
      </c>
      <c r="AC377">
        <f t="shared" si="320"/>
        <v>454.03296283613685</v>
      </c>
      <c r="AD377">
        <f t="shared" si="321"/>
        <v>99.999999999999972</v>
      </c>
      <c r="AF377" s="9">
        <f t="shared" si="376"/>
        <v>6186052472698.709</v>
      </c>
      <c r="AG377">
        <f t="shared" si="322"/>
        <v>23.877365995687402</v>
      </c>
      <c r="AH377">
        <f t="shared" si="323"/>
        <v>0</v>
      </c>
      <c r="AI377">
        <v>309</v>
      </c>
      <c r="AJ377">
        <f t="shared" si="324"/>
        <v>5.1740327120740712E-2</v>
      </c>
      <c r="AK377">
        <v>0</v>
      </c>
      <c r="AL377" s="15">
        <f t="shared" si="363"/>
        <v>0</v>
      </c>
      <c r="AM377" s="13">
        <f t="shared" si="325"/>
        <v>5062806625627.3662</v>
      </c>
      <c r="AN377" s="15">
        <f>SUM($AL$48:AL377)</f>
        <v>1123245847071.3408</v>
      </c>
      <c r="AO377" s="4">
        <f t="shared" si="364"/>
        <v>6186052472698.707</v>
      </c>
      <c r="AP377">
        <f t="shared" si="365"/>
        <v>23.88872929430708</v>
      </c>
      <c r="AQ377" s="15">
        <f t="shared" si="366"/>
        <v>23.82628208133826</v>
      </c>
      <c r="AR377">
        <f t="shared" si="326"/>
        <v>0.99738591315597092</v>
      </c>
      <c r="AT377">
        <f t="shared" si="377"/>
        <v>39538154650.068665</v>
      </c>
      <c r="AU377" s="4"/>
      <c r="AV377">
        <f t="shared" si="367"/>
        <v>4392674782117.0098</v>
      </c>
      <c r="AW377" s="5">
        <f t="shared" si="327"/>
        <v>16.955159034866256</v>
      </c>
      <c r="AX377">
        <f t="shared" si="328"/>
        <v>142911336.10742188</v>
      </c>
      <c r="AY377" s="4">
        <f t="shared" si="329"/>
        <v>5.5161935535295392E-4</v>
      </c>
      <c r="AZ377" s="4">
        <f t="shared" si="368"/>
        <v>1.1953146715282106E-6</v>
      </c>
      <c r="BA377" s="5">
        <v>0</v>
      </c>
      <c r="BB377" s="4">
        <f t="shared" si="369"/>
        <v>0</v>
      </c>
      <c r="BC377" s="4">
        <f t="shared" si="330"/>
        <v>142911336.10742188</v>
      </c>
      <c r="BD377" s="4">
        <f t="shared" si="331"/>
        <v>777368.01625011896</v>
      </c>
      <c r="BE377" s="4">
        <f t="shared" si="332"/>
        <v>777368.01625011896</v>
      </c>
      <c r="BF377" s="4">
        <f t="shared" si="333"/>
        <v>0</v>
      </c>
      <c r="BG377" s="4">
        <f>SUM($BB$48:BB377)</f>
        <v>12884463590.918751</v>
      </c>
      <c r="BH377" s="14">
        <f>SUM($BC$48:BC377)</f>
        <v>4379790318526.0908</v>
      </c>
      <c r="BI377" s="4">
        <f t="shared" si="334"/>
        <v>4392674782117.0098</v>
      </c>
      <c r="BJ377" s="4">
        <f t="shared" si="335"/>
        <v>23894009911.428467</v>
      </c>
      <c r="BK377" s="4">
        <f t="shared" si="336"/>
        <v>70085202.300471887</v>
      </c>
      <c r="BL377" s="4">
        <f t="shared" si="337"/>
        <v>23823924709.127995</v>
      </c>
      <c r="BM377" s="27">
        <f t="shared" si="370"/>
        <v>20.665933546717607</v>
      </c>
      <c r="BN377">
        <f t="shared" si="371"/>
        <v>0.27330514044132032</v>
      </c>
      <c r="BO377">
        <f t="shared" si="338"/>
        <v>1.3224911413921084E-2</v>
      </c>
      <c r="BQ377" s="5">
        <f t="shared" si="339"/>
        <v>-16.891657682017723</v>
      </c>
      <c r="BR377" s="5">
        <f t="shared" si="340"/>
        <v>-9867.62824527472</v>
      </c>
      <c r="BS377" s="5">
        <f t="shared" si="372"/>
        <v>-1805.5604430568906</v>
      </c>
      <c r="BU377" s="27">
        <f t="shared" si="341"/>
        <v>0.86509136974659018</v>
      </c>
      <c r="BV377" s="27">
        <f t="shared" si="342"/>
        <v>1.1470742246243459E-2</v>
      </c>
      <c r="BW377" s="27">
        <f t="shared" si="373"/>
        <v>0.86509136974659029</v>
      </c>
      <c r="BX377" s="27">
        <f t="shared" si="374"/>
        <v>1.147074224624346E-2</v>
      </c>
      <c r="BY377" s="27">
        <f t="shared" si="343"/>
        <v>1.3224911413921084E-2</v>
      </c>
      <c r="BZ377" s="27">
        <f t="shared" si="344"/>
        <v>0.99738591315597092</v>
      </c>
    </row>
    <row r="378" spans="6:78">
      <c r="F378">
        <f t="shared" si="375"/>
        <v>82500000</v>
      </c>
      <c r="G378">
        <f t="shared" si="345"/>
        <v>1.0000000000000002</v>
      </c>
      <c r="H378">
        <f t="shared" si="346"/>
        <v>0</v>
      </c>
      <c r="I378">
        <f t="shared" si="347"/>
        <v>4.7143143996902228E+19</v>
      </c>
      <c r="J378">
        <f t="shared" si="348"/>
        <v>2.1193285600309779E+20</v>
      </c>
      <c r="K378">
        <f t="shared" si="349"/>
        <v>2.59076E+20</v>
      </c>
      <c r="L378">
        <f t="shared" si="350"/>
        <v>6043992820115670</v>
      </c>
      <c r="M378">
        <f t="shared" si="351"/>
        <v>112999.9999999998</v>
      </c>
      <c r="N378">
        <f t="shared" si="352"/>
        <v>112.9999999999998</v>
      </c>
      <c r="O378">
        <f t="shared" si="353"/>
        <v>149700.0000000002</v>
      </c>
      <c r="P378">
        <f t="shared" si="354"/>
        <v>149.70000000000022</v>
      </c>
      <c r="Q378">
        <f t="shared" si="355"/>
        <v>0.14034375000000018</v>
      </c>
      <c r="R378">
        <f t="shared" si="356"/>
        <v>2004.491</v>
      </c>
      <c r="S378">
        <f t="shared" si="357"/>
        <v>2.6632151440191052</v>
      </c>
      <c r="T378">
        <f t="shared" si="358"/>
        <v>460.48463537865575</v>
      </c>
      <c r="V378">
        <f t="shared" si="359"/>
        <v>112568506329668.94</v>
      </c>
      <c r="W378">
        <f t="shared" si="317"/>
        <v>0</v>
      </c>
      <c r="X378">
        <f t="shared" si="360"/>
        <v>5060537550066.0654</v>
      </c>
      <c r="Y378">
        <f t="shared" si="318"/>
        <v>0</v>
      </c>
      <c r="Z378">
        <f t="shared" si="319"/>
        <v>117629043879735</v>
      </c>
      <c r="AA378">
        <f t="shared" si="361"/>
        <v>2387.8022716742398</v>
      </c>
      <c r="AB378">
        <f t="shared" si="362"/>
        <v>23.878022716742404</v>
      </c>
      <c r="AC378">
        <f t="shared" si="320"/>
        <v>454.03296283613685</v>
      </c>
      <c r="AD378">
        <f t="shared" si="321"/>
        <v>99.999999999999972</v>
      </c>
      <c r="AF378" s="9">
        <f t="shared" si="376"/>
        <v>6186052472698.709</v>
      </c>
      <c r="AG378">
        <f t="shared" si="322"/>
        <v>23.877365995687402</v>
      </c>
      <c r="AH378">
        <f t="shared" si="323"/>
        <v>0</v>
      </c>
      <c r="AI378">
        <v>310</v>
      </c>
      <c r="AJ378">
        <f t="shared" si="324"/>
        <v>5.1740327120740712E-2</v>
      </c>
      <c r="AK378">
        <v>0</v>
      </c>
      <c r="AL378" s="15">
        <f t="shared" si="363"/>
        <v>0</v>
      </c>
      <c r="AM378" s="13">
        <f t="shared" si="325"/>
        <v>5062806625627.3662</v>
      </c>
      <c r="AN378" s="15">
        <f>SUM($AL$48:AL378)</f>
        <v>1123245847071.3408</v>
      </c>
      <c r="AO378" s="4">
        <f t="shared" si="364"/>
        <v>6186052472698.707</v>
      </c>
      <c r="AP378">
        <f t="shared" si="365"/>
        <v>23.88872929430708</v>
      </c>
      <c r="AQ378" s="15">
        <f t="shared" si="366"/>
        <v>23.82628208133826</v>
      </c>
      <c r="AR378">
        <f t="shared" si="326"/>
        <v>0.99738591315597092</v>
      </c>
      <c r="AT378">
        <f t="shared" si="377"/>
        <v>38775775923.12072</v>
      </c>
      <c r="AU378" s="4"/>
      <c r="AV378">
        <f t="shared" si="367"/>
        <v>4392814937822.1724</v>
      </c>
      <c r="AW378" s="5">
        <f t="shared" si="327"/>
        <v>16.955700017840989</v>
      </c>
      <c r="AX378">
        <f t="shared" si="328"/>
        <v>140155705.16259766</v>
      </c>
      <c r="AY378" s="4">
        <f t="shared" si="329"/>
        <v>5.4098297473558973E-4</v>
      </c>
      <c r="AZ378" s="4">
        <f t="shared" si="368"/>
        <v>1.1722664922347941E-6</v>
      </c>
      <c r="BA378" s="5">
        <v>0</v>
      </c>
      <c r="BB378" s="4">
        <f t="shared" si="369"/>
        <v>0</v>
      </c>
      <c r="BC378" s="4">
        <f t="shared" si="330"/>
        <v>140155705.16259766</v>
      </c>
      <c r="BD378" s="4">
        <f t="shared" si="331"/>
        <v>762378.72695059644</v>
      </c>
      <c r="BE378" s="4">
        <f t="shared" si="332"/>
        <v>762378.72695059644</v>
      </c>
      <c r="BF378" s="4">
        <f t="shared" si="333"/>
        <v>0</v>
      </c>
      <c r="BG378" s="4">
        <f>SUM($BB$48:BB378)</f>
        <v>12884463590.918751</v>
      </c>
      <c r="BH378" s="14">
        <f>SUM($BC$48:BC378)</f>
        <v>4379930474231.2534</v>
      </c>
      <c r="BI378" s="4">
        <f t="shared" si="334"/>
        <v>4392814937822.1724</v>
      </c>
      <c r="BJ378" s="4">
        <f t="shared" si="335"/>
        <v>23894772290.155418</v>
      </c>
      <c r="BK378" s="4">
        <f t="shared" si="336"/>
        <v>70085202.300471887</v>
      </c>
      <c r="BL378" s="4">
        <f t="shared" si="337"/>
        <v>23824687087.854946</v>
      </c>
      <c r="BM378" s="27">
        <f t="shared" si="370"/>
        <v>20.666594867986078</v>
      </c>
      <c r="BN378">
        <f t="shared" si="371"/>
        <v>0.27330514044132032</v>
      </c>
      <c r="BO378">
        <f t="shared" si="338"/>
        <v>1.3224488223006106E-2</v>
      </c>
      <c r="BQ378" s="5">
        <f t="shared" si="339"/>
        <v>-16.572192710483378</v>
      </c>
      <c r="BR378" s="5">
        <f t="shared" si="340"/>
        <v>-9867.62824527472</v>
      </c>
      <c r="BS378" s="5">
        <f t="shared" si="372"/>
        <v>-1805.2989856279933</v>
      </c>
      <c r="BU378" s="27">
        <f t="shared" si="341"/>
        <v>0.86511905314742432</v>
      </c>
      <c r="BV378" s="27">
        <f t="shared" si="342"/>
        <v>1.1470742246243459E-2</v>
      </c>
      <c r="BW378" s="27">
        <f t="shared" si="373"/>
        <v>0.86511905314742432</v>
      </c>
      <c r="BX378" s="27">
        <f t="shared" si="374"/>
        <v>1.147074224624346E-2</v>
      </c>
      <c r="BY378" s="27">
        <f t="shared" si="343"/>
        <v>1.3224488223006106E-2</v>
      </c>
      <c r="BZ378" s="27">
        <f t="shared" si="344"/>
        <v>0.99738591315597092</v>
      </c>
    </row>
    <row r="379" spans="6:78">
      <c r="F379">
        <f t="shared" si="375"/>
        <v>82750000</v>
      </c>
      <c r="G379">
        <f t="shared" si="345"/>
        <v>1.0000000000000002</v>
      </c>
      <c r="H379">
        <f t="shared" si="346"/>
        <v>0</v>
      </c>
      <c r="I379">
        <f t="shared" si="347"/>
        <v>4.7143143996902228E+19</v>
      </c>
      <c r="J379">
        <f t="shared" si="348"/>
        <v>2.1193285600309779E+20</v>
      </c>
      <c r="K379">
        <f t="shared" si="349"/>
        <v>2.59076E+20</v>
      </c>
      <c r="L379">
        <f t="shared" si="350"/>
        <v>6043992820115670</v>
      </c>
      <c r="M379">
        <f t="shared" si="351"/>
        <v>112999.9999999998</v>
      </c>
      <c r="N379">
        <f t="shared" si="352"/>
        <v>112.9999999999998</v>
      </c>
      <c r="O379">
        <f t="shared" si="353"/>
        <v>149700.0000000002</v>
      </c>
      <c r="P379">
        <f t="shared" si="354"/>
        <v>149.70000000000022</v>
      </c>
      <c r="Q379">
        <f t="shared" si="355"/>
        <v>0.14034375000000018</v>
      </c>
      <c r="R379">
        <f t="shared" si="356"/>
        <v>2004.491</v>
      </c>
      <c r="S379">
        <f t="shared" si="357"/>
        <v>2.6632151440191052</v>
      </c>
      <c r="T379">
        <f t="shared" si="358"/>
        <v>460.48463537865575</v>
      </c>
      <c r="V379">
        <f t="shared" si="359"/>
        <v>112568506329668.94</v>
      </c>
      <c r="W379">
        <f t="shared" si="317"/>
        <v>0</v>
      </c>
      <c r="X379">
        <f t="shared" si="360"/>
        <v>5060537550066.0654</v>
      </c>
      <c r="Y379">
        <f t="shared" si="318"/>
        <v>0</v>
      </c>
      <c r="Z379">
        <f t="shared" si="319"/>
        <v>117629043879735</v>
      </c>
      <c r="AA379">
        <f t="shared" si="361"/>
        <v>2387.8022716742398</v>
      </c>
      <c r="AB379">
        <f t="shared" si="362"/>
        <v>23.878022716742404</v>
      </c>
      <c r="AC379">
        <f t="shared" si="320"/>
        <v>454.03296283613685</v>
      </c>
      <c r="AD379">
        <f t="shared" si="321"/>
        <v>99.999999999999972</v>
      </c>
      <c r="AF379" s="9">
        <f t="shared" si="376"/>
        <v>6186052472698.709</v>
      </c>
      <c r="AG379">
        <f t="shared" si="322"/>
        <v>23.877365995687402</v>
      </c>
      <c r="AH379">
        <f t="shared" si="323"/>
        <v>0</v>
      </c>
      <c r="AI379">
        <v>311</v>
      </c>
      <c r="AJ379">
        <f t="shared" si="324"/>
        <v>5.1740327120740712E-2</v>
      </c>
      <c r="AK379">
        <v>0</v>
      </c>
      <c r="AL379" s="15">
        <f t="shared" si="363"/>
        <v>0</v>
      </c>
      <c r="AM379" s="13">
        <f t="shared" si="325"/>
        <v>5062806625627.3662</v>
      </c>
      <c r="AN379" s="15">
        <f>SUM($AL$48:AL379)</f>
        <v>1123245847071.3408</v>
      </c>
      <c r="AO379" s="4">
        <f t="shared" si="364"/>
        <v>6186052472698.707</v>
      </c>
      <c r="AP379">
        <f t="shared" si="365"/>
        <v>23.88872929430708</v>
      </c>
      <c r="AQ379" s="15">
        <f t="shared" si="366"/>
        <v>23.82628208133826</v>
      </c>
      <c r="AR379">
        <f t="shared" si="326"/>
        <v>0.99738591315597092</v>
      </c>
      <c r="AT379">
        <f t="shared" si="377"/>
        <v>38028097460.473091</v>
      </c>
      <c r="AU379" s="4"/>
      <c r="AV379">
        <f t="shared" si="367"/>
        <v>4392952391030.7456</v>
      </c>
      <c r="AW379" s="5">
        <f t="shared" si="327"/>
        <v>16.956230569526877</v>
      </c>
      <c r="AX379">
        <f t="shared" si="328"/>
        <v>137453208.57324219</v>
      </c>
      <c r="AY379" s="4">
        <f t="shared" si="329"/>
        <v>5.305516858884736E-4</v>
      </c>
      <c r="AZ379" s="4">
        <f t="shared" si="368"/>
        <v>1.1496627302730181E-6</v>
      </c>
      <c r="BA379" s="5">
        <v>0</v>
      </c>
      <c r="BB379" s="4">
        <f t="shared" si="369"/>
        <v>0</v>
      </c>
      <c r="BC379" s="4">
        <f t="shared" si="330"/>
        <v>137453208.57324219</v>
      </c>
      <c r="BD379" s="4">
        <f t="shared" si="331"/>
        <v>747678.46264818416</v>
      </c>
      <c r="BE379" s="4">
        <f t="shared" si="332"/>
        <v>747678.46264818416</v>
      </c>
      <c r="BF379" s="4">
        <f t="shared" si="333"/>
        <v>0</v>
      </c>
      <c r="BG379" s="4">
        <f>SUM($BB$48:BB379)</f>
        <v>12884463590.918751</v>
      </c>
      <c r="BH379" s="14">
        <f>SUM($BC$48:BC379)</f>
        <v>4380067927439.8267</v>
      </c>
      <c r="BI379" s="4">
        <f t="shared" si="334"/>
        <v>4392952391030.7456</v>
      </c>
      <c r="BJ379" s="4">
        <f t="shared" si="335"/>
        <v>23895519968.618069</v>
      </c>
      <c r="BK379" s="4">
        <f t="shared" si="336"/>
        <v>70085202.300471887</v>
      </c>
      <c r="BL379" s="4">
        <f t="shared" si="337"/>
        <v>23825434766.317596</v>
      </c>
      <c r="BM379" s="27">
        <f t="shared" si="370"/>
        <v>20.667243437590461</v>
      </c>
      <c r="BN379">
        <f t="shared" si="371"/>
        <v>0.27330514044132032</v>
      </c>
      <c r="BO379">
        <f t="shared" si="338"/>
        <v>1.3224073218406152E-2</v>
      </c>
      <c r="BQ379" s="5">
        <f t="shared" si="339"/>
        <v>-16.258887695084212</v>
      </c>
      <c r="BR379" s="5">
        <f t="shared" si="340"/>
        <v>-9867.62824527472</v>
      </c>
      <c r="BS379" s="5">
        <f t="shared" si="372"/>
        <v>-1805.0425696478844</v>
      </c>
      <c r="BU379" s="27">
        <f t="shared" si="341"/>
        <v>0.86514620275410248</v>
      </c>
      <c r="BV379" s="27">
        <f t="shared" si="342"/>
        <v>1.1470742246243459E-2</v>
      </c>
      <c r="BW379" s="27">
        <f t="shared" si="373"/>
        <v>0.86514620275410248</v>
      </c>
      <c r="BX379" s="27">
        <f t="shared" si="374"/>
        <v>1.147074224624346E-2</v>
      </c>
      <c r="BY379" s="27">
        <f t="shared" si="343"/>
        <v>1.3224073218406152E-2</v>
      </c>
      <c r="BZ379" s="27">
        <f t="shared" si="344"/>
        <v>0.99738591315597092</v>
      </c>
    </row>
    <row r="380" spans="6:78">
      <c r="F380">
        <f t="shared" si="375"/>
        <v>83000000</v>
      </c>
      <c r="G380">
        <f t="shared" si="345"/>
        <v>1.0000000000000002</v>
      </c>
      <c r="H380">
        <f t="shared" si="346"/>
        <v>0</v>
      </c>
      <c r="I380">
        <f t="shared" si="347"/>
        <v>4.7143143996902228E+19</v>
      </c>
      <c r="J380">
        <f t="shared" si="348"/>
        <v>2.1193285600309779E+20</v>
      </c>
      <c r="K380">
        <f t="shared" si="349"/>
        <v>2.59076E+20</v>
      </c>
      <c r="L380">
        <f t="shared" si="350"/>
        <v>6043992820115670</v>
      </c>
      <c r="M380">
        <f t="shared" si="351"/>
        <v>112999.9999999998</v>
      </c>
      <c r="N380">
        <f t="shared" si="352"/>
        <v>112.9999999999998</v>
      </c>
      <c r="O380">
        <f t="shared" si="353"/>
        <v>149700.0000000002</v>
      </c>
      <c r="P380">
        <f t="shared" si="354"/>
        <v>149.70000000000022</v>
      </c>
      <c r="Q380">
        <f t="shared" si="355"/>
        <v>0.14034375000000018</v>
      </c>
      <c r="R380">
        <f t="shared" si="356"/>
        <v>2004.491</v>
      </c>
      <c r="S380">
        <f t="shared" si="357"/>
        <v>2.6632151440191052</v>
      </c>
      <c r="T380">
        <f t="shared" si="358"/>
        <v>460.48463537865575</v>
      </c>
      <c r="V380">
        <f t="shared" si="359"/>
        <v>112568506329668.94</v>
      </c>
      <c r="W380">
        <f t="shared" si="317"/>
        <v>0</v>
      </c>
      <c r="X380">
        <f t="shared" si="360"/>
        <v>5060537550066.0654</v>
      </c>
      <c r="Y380">
        <f t="shared" si="318"/>
        <v>0</v>
      </c>
      <c r="Z380">
        <f t="shared" si="319"/>
        <v>117629043879735</v>
      </c>
      <c r="AA380">
        <f t="shared" si="361"/>
        <v>2387.8022716742398</v>
      </c>
      <c r="AB380">
        <f t="shared" si="362"/>
        <v>23.878022716742404</v>
      </c>
      <c r="AC380">
        <f t="shared" si="320"/>
        <v>454.03296283613685</v>
      </c>
      <c r="AD380">
        <f t="shared" si="321"/>
        <v>99.999999999999972</v>
      </c>
      <c r="AF380" s="9">
        <f t="shared" si="376"/>
        <v>6186052472698.709</v>
      </c>
      <c r="AG380">
        <f t="shared" si="322"/>
        <v>23.877365995687402</v>
      </c>
      <c r="AH380">
        <f t="shared" si="323"/>
        <v>0</v>
      </c>
      <c r="AI380">
        <v>312</v>
      </c>
      <c r="AJ380">
        <f t="shared" si="324"/>
        <v>5.1740327120740712E-2</v>
      </c>
      <c r="AK380">
        <v>0</v>
      </c>
      <c r="AL380" s="15">
        <f t="shared" si="363"/>
        <v>0</v>
      </c>
      <c r="AM380" s="13">
        <f t="shared" si="325"/>
        <v>5062806625627.3662</v>
      </c>
      <c r="AN380" s="15">
        <f>SUM($AL$48:AL380)</f>
        <v>1123245847071.3408</v>
      </c>
      <c r="AO380" s="4">
        <f t="shared" si="364"/>
        <v>6186052472698.707</v>
      </c>
      <c r="AP380">
        <f t="shared" si="365"/>
        <v>23.88872929430708</v>
      </c>
      <c r="AQ380" s="15">
        <f t="shared" si="366"/>
        <v>23.82628208133826</v>
      </c>
      <c r="AR380">
        <f t="shared" si="326"/>
        <v>0.99738591315597092</v>
      </c>
      <c r="AT380">
        <f t="shared" si="377"/>
        <v>37294835810.131569</v>
      </c>
      <c r="AU380" s="4"/>
      <c r="AV380">
        <f t="shared" si="367"/>
        <v>4393087193852.5439</v>
      </c>
      <c r="AW380" s="5">
        <f t="shared" si="327"/>
        <v>16.956750891061095</v>
      </c>
      <c r="AX380">
        <f t="shared" si="328"/>
        <v>134802821.79833984</v>
      </c>
      <c r="AY380" s="4">
        <f t="shared" si="329"/>
        <v>5.2032153421521039E-4</v>
      </c>
      <c r="AZ380" s="4">
        <f t="shared" si="368"/>
        <v>1.1274948163513135E-6</v>
      </c>
      <c r="BA380" s="5">
        <v>0</v>
      </c>
      <c r="BB380" s="4">
        <f t="shared" si="369"/>
        <v>0</v>
      </c>
      <c r="BC380" s="4">
        <f t="shared" si="330"/>
        <v>134802821.79833984</v>
      </c>
      <c r="BD380" s="4">
        <f t="shared" si="331"/>
        <v>733261.6503390983</v>
      </c>
      <c r="BE380" s="4">
        <f t="shared" si="332"/>
        <v>733261.6503390983</v>
      </c>
      <c r="BF380" s="4">
        <f t="shared" si="333"/>
        <v>0</v>
      </c>
      <c r="BG380" s="4">
        <f>SUM($BB$48:BB380)</f>
        <v>12884463590.918751</v>
      </c>
      <c r="BH380" s="14">
        <f>SUM($BC$48:BC380)</f>
        <v>4380202730261.625</v>
      </c>
      <c r="BI380" s="4">
        <f t="shared" si="334"/>
        <v>4393087193852.5439</v>
      </c>
      <c r="BJ380" s="4">
        <f t="shared" si="335"/>
        <v>23896253230.268406</v>
      </c>
      <c r="BK380" s="4">
        <f t="shared" si="336"/>
        <v>70085202.300471887</v>
      </c>
      <c r="BL380" s="4">
        <f t="shared" si="337"/>
        <v>23826168027.967934</v>
      </c>
      <c r="BM380" s="27">
        <f t="shared" si="370"/>
        <v>20.667879501409637</v>
      </c>
      <c r="BN380">
        <f t="shared" si="371"/>
        <v>0.27330514044132032</v>
      </c>
      <c r="BO380">
        <f t="shared" si="338"/>
        <v>1.3223666241264845E-2</v>
      </c>
      <c r="BQ380" s="5">
        <f t="shared" si="339"/>
        <v>-15.951623858921904</v>
      </c>
      <c r="BR380" s="5">
        <f t="shared" si="340"/>
        <v>-9867.62824527472</v>
      </c>
      <c r="BS380" s="5">
        <f t="shared" si="372"/>
        <v>-1804.7910979068315</v>
      </c>
      <c r="BU380" s="27">
        <f t="shared" si="341"/>
        <v>0.86517282885929792</v>
      </c>
      <c r="BV380" s="27">
        <f t="shared" si="342"/>
        <v>1.1470742246243459E-2</v>
      </c>
      <c r="BW380" s="27">
        <f t="shared" si="373"/>
        <v>0.86517282885929792</v>
      </c>
      <c r="BX380" s="27">
        <f t="shared" si="374"/>
        <v>1.147074224624346E-2</v>
      </c>
      <c r="BY380" s="27">
        <f t="shared" si="343"/>
        <v>1.3223666241264845E-2</v>
      </c>
      <c r="BZ380" s="27">
        <f t="shared" si="344"/>
        <v>0.99738591315597092</v>
      </c>
    </row>
    <row r="381" spans="6:78">
      <c r="F381">
        <f t="shared" si="375"/>
        <v>83250000</v>
      </c>
      <c r="G381">
        <f t="shared" si="345"/>
        <v>1.0000000000000002</v>
      </c>
      <c r="H381">
        <f t="shared" si="346"/>
        <v>0</v>
      </c>
      <c r="I381">
        <f t="shared" si="347"/>
        <v>4.7143143996902228E+19</v>
      </c>
      <c r="J381">
        <f t="shared" si="348"/>
        <v>2.1193285600309779E+20</v>
      </c>
      <c r="K381">
        <f t="shared" si="349"/>
        <v>2.59076E+20</v>
      </c>
      <c r="L381">
        <f t="shared" si="350"/>
        <v>6043992820115670</v>
      </c>
      <c r="M381">
        <f t="shared" si="351"/>
        <v>112999.9999999998</v>
      </c>
      <c r="N381">
        <f t="shared" si="352"/>
        <v>112.9999999999998</v>
      </c>
      <c r="O381">
        <f t="shared" si="353"/>
        <v>149700.0000000002</v>
      </c>
      <c r="P381">
        <f t="shared" si="354"/>
        <v>149.70000000000022</v>
      </c>
      <c r="Q381">
        <f t="shared" si="355"/>
        <v>0.14034375000000018</v>
      </c>
      <c r="R381">
        <f t="shared" si="356"/>
        <v>2004.491</v>
      </c>
      <c r="S381">
        <f t="shared" si="357"/>
        <v>2.6632151440191052</v>
      </c>
      <c r="T381">
        <f t="shared" si="358"/>
        <v>460.48463537865575</v>
      </c>
      <c r="V381">
        <f t="shared" si="359"/>
        <v>112568506329668.94</v>
      </c>
      <c r="W381">
        <f t="shared" si="317"/>
        <v>0</v>
      </c>
      <c r="X381">
        <f t="shared" si="360"/>
        <v>5060537550066.0654</v>
      </c>
      <c r="Y381">
        <f t="shared" si="318"/>
        <v>0</v>
      </c>
      <c r="Z381">
        <f t="shared" si="319"/>
        <v>117629043879735</v>
      </c>
      <c r="AA381">
        <f t="shared" si="361"/>
        <v>2387.8022716742398</v>
      </c>
      <c r="AB381">
        <f t="shared" si="362"/>
        <v>23.878022716742404</v>
      </c>
      <c r="AC381">
        <f t="shared" si="320"/>
        <v>454.03296283613685</v>
      </c>
      <c r="AD381">
        <f t="shared" si="321"/>
        <v>99.999999999999972</v>
      </c>
      <c r="AF381" s="9">
        <f t="shared" si="376"/>
        <v>6186052472698.709</v>
      </c>
      <c r="AG381">
        <f t="shared" si="322"/>
        <v>23.877365995687402</v>
      </c>
      <c r="AH381">
        <f t="shared" si="323"/>
        <v>0</v>
      </c>
      <c r="AI381">
        <v>313</v>
      </c>
      <c r="AJ381">
        <f t="shared" si="324"/>
        <v>5.1740327120740712E-2</v>
      </c>
      <c r="AK381">
        <v>0</v>
      </c>
      <c r="AL381" s="15">
        <f t="shared" si="363"/>
        <v>0</v>
      </c>
      <c r="AM381" s="13">
        <f t="shared" si="325"/>
        <v>5062806625627.3662</v>
      </c>
      <c r="AN381" s="15">
        <f>SUM($AL$48:AL381)</f>
        <v>1123245847071.3408</v>
      </c>
      <c r="AO381" s="4">
        <f t="shared" si="364"/>
        <v>6186052472698.707</v>
      </c>
      <c r="AP381">
        <f t="shared" si="365"/>
        <v>23.88872929430708</v>
      </c>
      <c r="AQ381" s="15">
        <f t="shared" si="366"/>
        <v>23.82628208133826</v>
      </c>
      <c r="AR381">
        <f t="shared" si="326"/>
        <v>0.99738591315597092</v>
      </c>
      <c r="AT381">
        <f t="shared" si="377"/>
        <v>36575712985.652168</v>
      </c>
      <c r="AU381" s="4"/>
      <c r="AV381">
        <f t="shared" si="367"/>
        <v>4393219397392.5962</v>
      </c>
      <c r="AW381" s="5">
        <f t="shared" si="327"/>
        <v>16.957261179702463</v>
      </c>
      <c r="AX381">
        <f t="shared" si="328"/>
        <v>132203540.05224609</v>
      </c>
      <c r="AY381" s="4">
        <f t="shared" si="329"/>
        <v>5.1028864137259372E-4</v>
      </c>
      <c r="AZ381" s="4">
        <f t="shared" si="368"/>
        <v>1.1057543464126243E-6</v>
      </c>
      <c r="BA381" s="5">
        <v>0</v>
      </c>
      <c r="BB381" s="4">
        <f t="shared" si="369"/>
        <v>0</v>
      </c>
      <c r="BC381" s="4">
        <f t="shared" si="330"/>
        <v>132203540.05224609</v>
      </c>
      <c r="BD381" s="4">
        <f t="shared" si="331"/>
        <v>719122.82447914535</v>
      </c>
      <c r="BE381" s="4">
        <f t="shared" si="332"/>
        <v>719122.82447914535</v>
      </c>
      <c r="BF381" s="4">
        <f t="shared" si="333"/>
        <v>0</v>
      </c>
      <c r="BG381" s="4">
        <f>SUM($BB$48:BB381)</f>
        <v>12884463590.918751</v>
      </c>
      <c r="BH381" s="14">
        <f>SUM($BC$48:BC381)</f>
        <v>4380334933801.6772</v>
      </c>
      <c r="BI381" s="4">
        <f t="shared" si="334"/>
        <v>4393219397392.5962</v>
      </c>
      <c r="BJ381" s="4">
        <f t="shared" si="335"/>
        <v>23896972353.092884</v>
      </c>
      <c r="BK381" s="4">
        <f t="shared" si="336"/>
        <v>70085202.300471887</v>
      </c>
      <c r="BL381" s="4">
        <f t="shared" si="337"/>
        <v>23826887150.792412</v>
      </c>
      <c r="BM381" s="27">
        <f t="shared" si="370"/>
        <v>20.668503300581438</v>
      </c>
      <c r="BN381">
        <f t="shared" si="371"/>
        <v>0.27330514044132032</v>
      </c>
      <c r="BO381">
        <f t="shared" si="338"/>
        <v>1.322326713582748E-2</v>
      </c>
      <c r="BQ381" s="5">
        <f t="shared" si="339"/>
        <v>-15.650284715356122</v>
      </c>
      <c r="BR381" s="5">
        <f t="shared" si="340"/>
        <v>-9867.62824527472</v>
      </c>
      <c r="BS381" s="5">
        <f t="shared" si="372"/>
        <v>-1804.5444750695171</v>
      </c>
      <c r="BU381" s="27">
        <f t="shared" si="341"/>
        <v>0.86519894155721988</v>
      </c>
      <c r="BV381" s="27">
        <f t="shared" si="342"/>
        <v>1.1470742246243459E-2</v>
      </c>
      <c r="BW381" s="27">
        <f t="shared" si="373"/>
        <v>0.86519894155721988</v>
      </c>
      <c r="BX381" s="27">
        <f t="shared" si="374"/>
        <v>1.147074224624346E-2</v>
      </c>
      <c r="BY381" s="27">
        <f t="shared" si="343"/>
        <v>1.322326713582748E-2</v>
      </c>
      <c r="BZ381" s="27">
        <f t="shared" si="344"/>
        <v>0.99738591315597092</v>
      </c>
    </row>
    <row r="382" spans="6:78">
      <c r="F382">
        <f t="shared" si="375"/>
        <v>83500000</v>
      </c>
      <c r="G382">
        <f t="shared" si="345"/>
        <v>1.0000000000000002</v>
      </c>
      <c r="H382">
        <f t="shared" si="346"/>
        <v>0</v>
      </c>
      <c r="I382">
        <f t="shared" si="347"/>
        <v>4.7143143996902228E+19</v>
      </c>
      <c r="J382">
        <f t="shared" si="348"/>
        <v>2.1193285600309779E+20</v>
      </c>
      <c r="K382">
        <f t="shared" si="349"/>
        <v>2.59076E+20</v>
      </c>
      <c r="L382">
        <f t="shared" si="350"/>
        <v>6043992820115670</v>
      </c>
      <c r="M382">
        <f t="shared" si="351"/>
        <v>112999.9999999998</v>
      </c>
      <c r="N382">
        <f t="shared" si="352"/>
        <v>112.9999999999998</v>
      </c>
      <c r="O382">
        <f t="shared" si="353"/>
        <v>149700.0000000002</v>
      </c>
      <c r="P382">
        <f t="shared" si="354"/>
        <v>149.70000000000022</v>
      </c>
      <c r="Q382">
        <f t="shared" si="355"/>
        <v>0.14034375000000018</v>
      </c>
      <c r="R382">
        <f t="shared" si="356"/>
        <v>2004.491</v>
      </c>
      <c r="S382">
        <f t="shared" si="357"/>
        <v>2.6632151440191052</v>
      </c>
      <c r="T382">
        <f t="shared" si="358"/>
        <v>460.48463537865575</v>
      </c>
      <c r="V382">
        <f t="shared" si="359"/>
        <v>112568506329668.94</v>
      </c>
      <c r="W382">
        <f t="shared" si="317"/>
        <v>0</v>
      </c>
      <c r="X382">
        <f t="shared" si="360"/>
        <v>5060537550066.0654</v>
      </c>
      <c r="Y382">
        <f t="shared" si="318"/>
        <v>0</v>
      </c>
      <c r="Z382">
        <f t="shared" si="319"/>
        <v>117629043879735</v>
      </c>
      <c r="AA382">
        <f t="shared" si="361"/>
        <v>2387.8022716742398</v>
      </c>
      <c r="AB382">
        <f t="shared" si="362"/>
        <v>23.878022716742404</v>
      </c>
      <c r="AC382">
        <f t="shared" si="320"/>
        <v>454.03296283613685</v>
      </c>
      <c r="AD382">
        <f t="shared" si="321"/>
        <v>99.999999999999972</v>
      </c>
      <c r="AF382" s="9">
        <f t="shared" si="376"/>
        <v>6186052472698.709</v>
      </c>
      <c r="AG382">
        <f t="shared" si="322"/>
        <v>23.877365995687402</v>
      </c>
      <c r="AH382">
        <f t="shared" si="323"/>
        <v>0</v>
      </c>
      <c r="AI382">
        <v>314</v>
      </c>
      <c r="AJ382">
        <f t="shared" si="324"/>
        <v>5.1740327120740712E-2</v>
      </c>
      <c r="AK382">
        <v>0</v>
      </c>
      <c r="AL382" s="15">
        <f t="shared" si="363"/>
        <v>0</v>
      </c>
      <c r="AM382" s="13">
        <f t="shared" si="325"/>
        <v>5062806625627.3662</v>
      </c>
      <c r="AN382" s="15">
        <f>SUM($AL$48:AL382)</f>
        <v>1123245847071.3408</v>
      </c>
      <c r="AO382" s="4">
        <f t="shared" si="364"/>
        <v>6186052472698.707</v>
      </c>
      <c r="AP382">
        <f t="shared" si="365"/>
        <v>23.88872929430708</v>
      </c>
      <c r="AQ382" s="15">
        <f t="shared" si="366"/>
        <v>23.82628208133826</v>
      </c>
      <c r="AR382">
        <f t="shared" si="326"/>
        <v>0.99738591315597092</v>
      </c>
      <c r="AT382">
        <f t="shared" si="377"/>
        <v>35870456360.75386</v>
      </c>
      <c r="AU382" s="4"/>
      <c r="AV382">
        <f t="shared" si="367"/>
        <v>4393349051770.5176</v>
      </c>
      <c r="AW382" s="5">
        <f t="shared" si="327"/>
        <v>16.957761628906258</v>
      </c>
      <c r="AX382">
        <f t="shared" si="328"/>
        <v>129654377.92138672</v>
      </c>
      <c r="AY382" s="4">
        <f t="shared" si="329"/>
        <v>5.0044920379111422E-4</v>
      </c>
      <c r="AZ382" s="4">
        <f t="shared" si="368"/>
        <v>1.0844330784284668E-6</v>
      </c>
      <c r="BA382" s="5">
        <v>0</v>
      </c>
      <c r="BB382" s="4">
        <f t="shared" si="369"/>
        <v>0</v>
      </c>
      <c r="BC382" s="4">
        <f t="shared" si="330"/>
        <v>129654377.92138672</v>
      </c>
      <c r="BD382" s="4">
        <f t="shared" si="331"/>
        <v>705256.62489875278</v>
      </c>
      <c r="BE382" s="4">
        <f t="shared" si="332"/>
        <v>705256.62489875278</v>
      </c>
      <c r="BF382" s="4">
        <f t="shared" si="333"/>
        <v>0</v>
      </c>
      <c r="BG382" s="4">
        <f>SUM($BB$48:BB382)</f>
        <v>12884463590.918751</v>
      </c>
      <c r="BH382" s="14">
        <f>SUM($BC$48:BC382)</f>
        <v>4380464588179.5986</v>
      </c>
      <c r="BI382" s="4">
        <f t="shared" si="334"/>
        <v>4393349051770.5176</v>
      </c>
      <c r="BJ382" s="4">
        <f t="shared" si="335"/>
        <v>23897677609.717785</v>
      </c>
      <c r="BK382" s="4">
        <f t="shared" si="336"/>
        <v>70085202.300471887</v>
      </c>
      <c r="BL382" s="4">
        <f t="shared" si="337"/>
        <v>23827592407.417313</v>
      </c>
      <c r="BM382" s="27">
        <f t="shared" si="370"/>
        <v>20.669115071594042</v>
      </c>
      <c r="BN382">
        <f t="shared" si="371"/>
        <v>0.27330514044132032</v>
      </c>
      <c r="BO382">
        <f t="shared" si="338"/>
        <v>1.3222875749379748E-2</v>
      </c>
      <c r="BQ382" s="5">
        <f t="shared" si="339"/>
        <v>-15.354756023864269</v>
      </c>
      <c r="BR382" s="5">
        <f t="shared" si="340"/>
        <v>-9867.62824527472</v>
      </c>
      <c r="BS382" s="5">
        <f t="shared" si="372"/>
        <v>-1804.3026076388801</v>
      </c>
      <c r="BU382" s="27">
        <f t="shared" si="341"/>
        <v>0.86522455074743954</v>
      </c>
      <c r="BV382" s="27">
        <f t="shared" si="342"/>
        <v>1.1470742246243459E-2</v>
      </c>
      <c r="BW382" s="27">
        <f t="shared" si="373"/>
        <v>0.86522455074743965</v>
      </c>
      <c r="BX382" s="27">
        <f t="shared" si="374"/>
        <v>1.147074224624346E-2</v>
      </c>
      <c r="BY382" s="27">
        <f t="shared" si="343"/>
        <v>1.3222875749379748E-2</v>
      </c>
      <c r="BZ382" s="27">
        <f t="shared" si="344"/>
        <v>0.99738591315597092</v>
      </c>
    </row>
    <row r="383" spans="6:78">
      <c r="F383">
        <f t="shared" si="375"/>
        <v>83750000</v>
      </c>
      <c r="G383">
        <f t="shared" si="345"/>
        <v>1.0000000000000002</v>
      </c>
      <c r="H383">
        <f t="shared" si="346"/>
        <v>0</v>
      </c>
      <c r="I383">
        <f t="shared" si="347"/>
        <v>4.7143143996902228E+19</v>
      </c>
      <c r="J383">
        <f t="shared" si="348"/>
        <v>2.1193285600309779E+20</v>
      </c>
      <c r="K383">
        <f t="shared" si="349"/>
        <v>2.59076E+20</v>
      </c>
      <c r="L383">
        <f t="shared" si="350"/>
        <v>6043992820115670</v>
      </c>
      <c r="M383">
        <f t="shared" si="351"/>
        <v>112999.9999999998</v>
      </c>
      <c r="N383">
        <f t="shared" si="352"/>
        <v>112.9999999999998</v>
      </c>
      <c r="O383">
        <f t="shared" si="353"/>
        <v>149700.0000000002</v>
      </c>
      <c r="P383">
        <f t="shared" si="354"/>
        <v>149.70000000000022</v>
      </c>
      <c r="Q383">
        <f t="shared" si="355"/>
        <v>0.14034375000000018</v>
      </c>
      <c r="R383">
        <f t="shared" si="356"/>
        <v>2004.491</v>
      </c>
      <c r="S383">
        <f t="shared" si="357"/>
        <v>2.6632151440191052</v>
      </c>
      <c r="T383">
        <f t="shared" si="358"/>
        <v>460.48463537865575</v>
      </c>
      <c r="V383">
        <f t="shared" si="359"/>
        <v>112568506329668.94</v>
      </c>
      <c r="W383">
        <f t="shared" si="317"/>
        <v>0</v>
      </c>
      <c r="X383">
        <f t="shared" si="360"/>
        <v>5060537550066.0654</v>
      </c>
      <c r="Y383">
        <f t="shared" si="318"/>
        <v>0</v>
      </c>
      <c r="Z383">
        <f t="shared" si="319"/>
        <v>117629043879735</v>
      </c>
      <c r="AA383">
        <f t="shared" si="361"/>
        <v>2387.8022716742398</v>
      </c>
      <c r="AB383">
        <f t="shared" si="362"/>
        <v>23.878022716742404</v>
      </c>
      <c r="AC383">
        <f t="shared" si="320"/>
        <v>454.03296283613685</v>
      </c>
      <c r="AD383">
        <f t="shared" si="321"/>
        <v>99.999999999999972</v>
      </c>
      <c r="AF383" s="9">
        <f t="shared" si="376"/>
        <v>6186052472698.709</v>
      </c>
      <c r="AG383">
        <f t="shared" si="322"/>
        <v>23.877365995687402</v>
      </c>
      <c r="AH383">
        <f t="shared" si="323"/>
        <v>0</v>
      </c>
      <c r="AI383">
        <v>315</v>
      </c>
      <c r="AJ383">
        <f t="shared" si="324"/>
        <v>5.1740327120740712E-2</v>
      </c>
      <c r="AK383">
        <v>0</v>
      </c>
      <c r="AL383" s="15">
        <f t="shared" si="363"/>
        <v>0</v>
      </c>
      <c r="AM383" s="13">
        <f t="shared" si="325"/>
        <v>5062806625627.3662</v>
      </c>
      <c r="AN383" s="15">
        <f>SUM($AL$48:AL383)</f>
        <v>1123245847071.3408</v>
      </c>
      <c r="AO383" s="4">
        <f t="shared" si="364"/>
        <v>6186052472698.707</v>
      </c>
      <c r="AP383">
        <f t="shared" si="365"/>
        <v>23.88872929430708</v>
      </c>
      <c r="AQ383" s="15">
        <f t="shared" si="366"/>
        <v>23.82628208133826</v>
      </c>
      <c r="AR383">
        <f t="shared" si="326"/>
        <v>0.99738591315597092</v>
      </c>
      <c r="AT383">
        <f t="shared" si="377"/>
        <v>35178798565.963333</v>
      </c>
      <c r="AU383" s="4"/>
      <c r="AV383">
        <f t="shared" si="367"/>
        <v>4393476206139.5117</v>
      </c>
      <c r="AW383" s="5">
        <f t="shared" si="327"/>
        <v>16.958252428397504</v>
      </c>
      <c r="AX383">
        <f t="shared" si="328"/>
        <v>127154368.99414062</v>
      </c>
      <c r="AY383" s="4">
        <f t="shared" si="329"/>
        <v>4.9079949124635478E-4</v>
      </c>
      <c r="AZ383" s="4">
        <f t="shared" si="368"/>
        <v>1.0635229293032599E-6</v>
      </c>
      <c r="BA383" s="5">
        <v>0</v>
      </c>
      <c r="BB383" s="4">
        <f t="shared" si="369"/>
        <v>0</v>
      </c>
      <c r="BC383" s="4">
        <f t="shared" si="330"/>
        <v>127154368.99414062</v>
      </c>
      <c r="BD383" s="4">
        <f t="shared" si="331"/>
        <v>691657.79478971183</v>
      </c>
      <c r="BE383" s="4">
        <f t="shared" si="332"/>
        <v>691657.79478971183</v>
      </c>
      <c r="BF383" s="4">
        <f t="shared" si="333"/>
        <v>0</v>
      </c>
      <c r="BG383" s="4">
        <f>SUM($BB$48:BB383)</f>
        <v>12884463590.918751</v>
      </c>
      <c r="BH383" s="14">
        <f>SUM($BC$48:BC383)</f>
        <v>4380591742548.5928</v>
      </c>
      <c r="BI383" s="4">
        <f t="shared" si="334"/>
        <v>4393476206139.5117</v>
      </c>
      <c r="BJ383" s="4">
        <f t="shared" si="335"/>
        <v>23898369267.512573</v>
      </c>
      <c r="BK383" s="4">
        <f t="shared" si="336"/>
        <v>70085202.300471887</v>
      </c>
      <c r="BL383" s="4">
        <f t="shared" si="337"/>
        <v>23828284065.212101</v>
      </c>
      <c r="BM383" s="27">
        <f t="shared" si="370"/>
        <v>20.669715046375643</v>
      </c>
      <c r="BN383">
        <f t="shared" si="371"/>
        <v>0.27330514044132032</v>
      </c>
      <c r="BO383">
        <f t="shared" si="338"/>
        <v>1.3222491932187684E-2</v>
      </c>
      <c r="BQ383" s="5">
        <f t="shared" si="339"/>
        <v>-15.06492574671614</v>
      </c>
      <c r="BR383" s="5">
        <f t="shared" si="340"/>
        <v>-9867.62824527472</v>
      </c>
      <c r="BS383" s="5">
        <f t="shared" si="372"/>
        <v>-1804.0654039206884</v>
      </c>
      <c r="BU383" s="27">
        <f t="shared" si="341"/>
        <v>0.86524966613864385</v>
      </c>
      <c r="BV383" s="27">
        <f t="shared" si="342"/>
        <v>1.1470742246243459E-2</v>
      </c>
      <c r="BW383" s="27">
        <f t="shared" si="373"/>
        <v>0.86524966613864385</v>
      </c>
      <c r="BX383" s="27">
        <f t="shared" si="374"/>
        <v>1.147074224624346E-2</v>
      </c>
      <c r="BY383" s="27">
        <f t="shared" si="343"/>
        <v>1.3222491932187684E-2</v>
      </c>
      <c r="BZ383" s="27">
        <f t="shared" si="344"/>
        <v>0.99738591315597092</v>
      </c>
    </row>
    <row r="384" spans="6:78">
      <c r="F384">
        <f t="shared" si="375"/>
        <v>84000000</v>
      </c>
      <c r="G384">
        <f t="shared" si="345"/>
        <v>1.0000000000000002</v>
      </c>
      <c r="H384">
        <f t="shared" si="346"/>
        <v>0</v>
      </c>
      <c r="I384">
        <f t="shared" si="347"/>
        <v>4.7143143996902228E+19</v>
      </c>
      <c r="J384">
        <f t="shared" si="348"/>
        <v>2.1193285600309779E+20</v>
      </c>
      <c r="K384">
        <f t="shared" si="349"/>
        <v>2.59076E+20</v>
      </c>
      <c r="L384">
        <f t="shared" si="350"/>
        <v>6043992820115670</v>
      </c>
      <c r="M384">
        <f t="shared" si="351"/>
        <v>112999.9999999998</v>
      </c>
      <c r="N384">
        <f t="shared" si="352"/>
        <v>112.9999999999998</v>
      </c>
      <c r="O384">
        <f t="shared" si="353"/>
        <v>149700.0000000002</v>
      </c>
      <c r="P384">
        <f t="shared" si="354"/>
        <v>149.70000000000022</v>
      </c>
      <c r="Q384">
        <f t="shared" si="355"/>
        <v>0.14034375000000018</v>
      </c>
      <c r="R384">
        <f t="shared" si="356"/>
        <v>2004.491</v>
      </c>
      <c r="S384">
        <f t="shared" si="357"/>
        <v>2.6632151440191052</v>
      </c>
      <c r="T384">
        <f t="shared" si="358"/>
        <v>460.48463537865575</v>
      </c>
      <c r="V384">
        <f t="shared" si="359"/>
        <v>112568506329668.94</v>
      </c>
      <c r="W384">
        <f t="shared" si="317"/>
        <v>0</v>
      </c>
      <c r="X384">
        <f t="shared" si="360"/>
        <v>5060537550066.0654</v>
      </c>
      <c r="Y384">
        <f t="shared" si="318"/>
        <v>0</v>
      </c>
      <c r="Z384">
        <f t="shared" si="319"/>
        <v>117629043879735</v>
      </c>
      <c r="AA384">
        <f t="shared" si="361"/>
        <v>2387.8022716742398</v>
      </c>
      <c r="AB384">
        <f t="shared" si="362"/>
        <v>23.878022716742404</v>
      </c>
      <c r="AC384">
        <f t="shared" si="320"/>
        <v>454.03296283613685</v>
      </c>
      <c r="AD384">
        <f t="shared" si="321"/>
        <v>99.999999999999972</v>
      </c>
      <c r="AF384" s="9">
        <f t="shared" si="376"/>
        <v>6186052472698.709</v>
      </c>
      <c r="AG384">
        <f t="shared" si="322"/>
        <v>23.877365995687402</v>
      </c>
      <c r="AH384">
        <f t="shared" si="323"/>
        <v>0</v>
      </c>
      <c r="AI384">
        <v>316</v>
      </c>
      <c r="AJ384">
        <f t="shared" si="324"/>
        <v>5.1740327120740712E-2</v>
      </c>
      <c r="AK384">
        <v>0</v>
      </c>
      <c r="AL384" s="15">
        <f t="shared" si="363"/>
        <v>0</v>
      </c>
      <c r="AM384" s="13">
        <f t="shared" si="325"/>
        <v>5062806625627.3662</v>
      </c>
      <c r="AN384" s="15">
        <f>SUM($AL$48:AL384)</f>
        <v>1123245847071.3408</v>
      </c>
      <c r="AO384" s="4">
        <f t="shared" si="364"/>
        <v>6186052472698.707</v>
      </c>
      <c r="AP384">
        <f t="shared" si="365"/>
        <v>23.88872929430708</v>
      </c>
      <c r="AQ384" s="15">
        <f t="shared" si="366"/>
        <v>23.82628208133826</v>
      </c>
      <c r="AR384">
        <f t="shared" si="326"/>
        <v>0.99738591315597092</v>
      </c>
      <c r="AT384">
        <f t="shared" si="377"/>
        <v>34500477387.252716</v>
      </c>
      <c r="AU384" s="4"/>
      <c r="AV384">
        <f t="shared" si="367"/>
        <v>4393600908705.0059</v>
      </c>
      <c r="AW384" s="5">
        <f t="shared" si="327"/>
        <v>16.958733764242947</v>
      </c>
      <c r="AX384">
        <f t="shared" si="328"/>
        <v>124702565.49414062</v>
      </c>
      <c r="AY384" s="4">
        <f t="shared" si="329"/>
        <v>4.8133584544357875E-4</v>
      </c>
      <c r="AZ384" s="4">
        <f t="shared" si="368"/>
        <v>1.0430159718072406E-6</v>
      </c>
      <c r="BA384" s="5">
        <v>0</v>
      </c>
      <c r="BB384" s="4">
        <f t="shared" si="369"/>
        <v>0</v>
      </c>
      <c r="BC384" s="4">
        <f t="shared" si="330"/>
        <v>124702565.49414062</v>
      </c>
      <c r="BD384" s="4">
        <f t="shared" si="331"/>
        <v>678321.17871051247</v>
      </c>
      <c r="BE384" s="4">
        <f t="shared" si="332"/>
        <v>678321.17871051247</v>
      </c>
      <c r="BF384" s="4">
        <f t="shared" si="333"/>
        <v>0</v>
      </c>
      <c r="BG384" s="4">
        <f>SUM($BB$48:BB384)</f>
        <v>12884463590.918751</v>
      </c>
      <c r="BH384" s="14">
        <f>SUM($BC$48:BC384)</f>
        <v>4380716445114.0869</v>
      </c>
      <c r="BI384" s="4">
        <f t="shared" si="334"/>
        <v>4393600908705.0059</v>
      </c>
      <c r="BJ384" s="4">
        <f t="shared" si="335"/>
        <v>23899047588.691284</v>
      </c>
      <c r="BK384" s="4">
        <f t="shared" si="336"/>
        <v>70085202.300471887</v>
      </c>
      <c r="BL384" s="4">
        <f t="shared" si="337"/>
        <v>23828962386.390812</v>
      </c>
      <c r="BM384" s="27">
        <f t="shared" si="370"/>
        <v>20.670303452382367</v>
      </c>
      <c r="BN384">
        <f t="shared" si="371"/>
        <v>0.27330514044132032</v>
      </c>
      <c r="BO384">
        <f t="shared" si="338"/>
        <v>1.3222115537438827E-2</v>
      </c>
      <c r="BQ384" s="5">
        <f t="shared" si="339"/>
        <v>-14.780684006504563</v>
      </c>
      <c r="BR384" s="5">
        <f t="shared" si="340"/>
        <v>-9867.62824527472</v>
      </c>
      <c r="BS384" s="5">
        <f t="shared" si="372"/>
        <v>-1803.8327739887627</v>
      </c>
      <c r="BU384" s="27">
        <f t="shared" si="341"/>
        <v>0.86527429725231575</v>
      </c>
      <c r="BV384" s="27">
        <f t="shared" si="342"/>
        <v>1.1470742246243459E-2</v>
      </c>
      <c r="BW384" s="27">
        <f t="shared" si="373"/>
        <v>0.86527429725231564</v>
      </c>
      <c r="BX384" s="27">
        <f t="shared" si="374"/>
        <v>1.147074224624346E-2</v>
      </c>
      <c r="BY384" s="27">
        <f t="shared" si="343"/>
        <v>1.3222115537438827E-2</v>
      </c>
      <c r="BZ384" s="27">
        <f t="shared" si="344"/>
        <v>0.99738591315597092</v>
      </c>
    </row>
    <row r="385" spans="6:78">
      <c r="F385">
        <f t="shared" si="375"/>
        <v>84250000</v>
      </c>
      <c r="G385">
        <f t="shared" si="345"/>
        <v>1.0000000000000002</v>
      </c>
      <c r="H385">
        <f t="shared" si="346"/>
        <v>0</v>
      </c>
      <c r="I385">
        <f t="shared" si="347"/>
        <v>4.7143143996902228E+19</v>
      </c>
      <c r="J385">
        <f t="shared" si="348"/>
        <v>2.1193285600309779E+20</v>
      </c>
      <c r="K385">
        <f t="shared" si="349"/>
        <v>2.59076E+20</v>
      </c>
      <c r="L385">
        <f t="shared" si="350"/>
        <v>6043992820115670</v>
      </c>
      <c r="M385">
        <f t="shared" si="351"/>
        <v>112999.9999999998</v>
      </c>
      <c r="N385">
        <f t="shared" si="352"/>
        <v>112.9999999999998</v>
      </c>
      <c r="O385">
        <f t="shared" si="353"/>
        <v>149700.0000000002</v>
      </c>
      <c r="P385">
        <f t="shared" si="354"/>
        <v>149.70000000000022</v>
      </c>
      <c r="Q385">
        <f t="shared" si="355"/>
        <v>0.14034375000000018</v>
      </c>
      <c r="R385">
        <f t="shared" si="356"/>
        <v>2004.491</v>
      </c>
      <c r="S385">
        <f t="shared" si="357"/>
        <v>2.6632151440191052</v>
      </c>
      <c r="T385">
        <f t="shared" si="358"/>
        <v>460.48463537865575</v>
      </c>
      <c r="V385">
        <f t="shared" si="359"/>
        <v>112568506329668.94</v>
      </c>
      <c r="W385">
        <f t="shared" si="317"/>
        <v>0</v>
      </c>
      <c r="X385">
        <f t="shared" si="360"/>
        <v>5060537550066.0654</v>
      </c>
      <c r="Y385">
        <f t="shared" si="318"/>
        <v>0</v>
      </c>
      <c r="Z385">
        <f t="shared" si="319"/>
        <v>117629043879735</v>
      </c>
      <c r="AA385">
        <f t="shared" si="361"/>
        <v>2387.8022716742398</v>
      </c>
      <c r="AB385">
        <f t="shared" si="362"/>
        <v>23.878022716742404</v>
      </c>
      <c r="AC385">
        <f t="shared" si="320"/>
        <v>454.03296283613685</v>
      </c>
      <c r="AD385">
        <f t="shared" si="321"/>
        <v>99.999999999999972</v>
      </c>
      <c r="AF385" s="9">
        <f t="shared" si="376"/>
        <v>6186052472698.709</v>
      </c>
      <c r="AG385">
        <f t="shared" si="322"/>
        <v>23.877365995687402</v>
      </c>
      <c r="AH385">
        <f t="shared" si="323"/>
        <v>0</v>
      </c>
      <c r="AI385">
        <v>317</v>
      </c>
      <c r="AJ385">
        <f t="shared" si="324"/>
        <v>5.1740327120740712E-2</v>
      </c>
      <c r="AK385">
        <v>0</v>
      </c>
      <c r="AL385" s="15">
        <f t="shared" si="363"/>
        <v>0</v>
      </c>
      <c r="AM385" s="13">
        <f t="shared" si="325"/>
        <v>5062806625627.3662</v>
      </c>
      <c r="AN385" s="15">
        <f>SUM($AL$48:AL385)</f>
        <v>1123245847071.3408</v>
      </c>
      <c r="AO385" s="4">
        <f t="shared" si="364"/>
        <v>6186052472698.707</v>
      </c>
      <c r="AP385">
        <f t="shared" si="365"/>
        <v>23.88872929430708</v>
      </c>
      <c r="AQ385" s="15">
        <f t="shared" si="366"/>
        <v>23.82628208133826</v>
      </c>
      <c r="AR385">
        <f t="shared" si="326"/>
        <v>0.99738591315597092</v>
      </c>
      <c r="AT385">
        <f t="shared" si="377"/>
        <v>33835235666.631737</v>
      </c>
      <c r="AU385" s="4"/>
      <c r="AV385">
        <f t="shared" si="367"/>
        <v>4393723206742.9248</v>
      </c>
      <c r="AW385" s="5">
        <f t="shared" si="327"/>
        <v>16.959205818921571</v>
      </c>
      <c r="AX385">
        <f t="shared" si="328"/>
        <v>122298037.91894531</v>
      </c>
      <c r="AY385" s="4">
        <f t="shared" si="329"/>
        <v>4.7205467862305002E-4</v>
      </c>
      <c r="AZ385" s="4">
        <f t="shared" si="368"/>
        <v>1.0229044315543061E-6</v>
      </c>
      <c r="BA385" s="5">
        <v>0</v>
      </c>
      <c r="BB385" s="4">
        <f t="shared" si="369"/>
        <v>0</v>
      </c>
      <c r="BC385" s="4">
        <f t="shared" si="330"/>
        <v>122298037.91894531</v>
      </c>
      <c r="BD385" s="4">
        <f t="shared" si="331"/>
        <v>665241.7206208948</v>
      </c>
      <c r="BE385" s="4">
        <f t="shared" si="332"/>
        <v>665241.7206208948</v>
      </c>
      <c r="BF385" s="4">
        <f t="shared" si="333"/>
        <v>0</v>
      </c>
      <c r="BG385" s="4">
        <f>SUM($BB$48:BB385)</f>
        <v>12884463590.918751</v>
      </c>
      <c r="BH385" s="14">
        <f>SUM($BC$48:BC385)</f>
        <v>4380838743152.0059</v>
      </c>
      <c r="BI385" s="4">
        <f t="shared" si="334"/>
        <v>4393723206742.9248</v>
      </c>
      <c r="BJ385" s="4">
        <f t="shared" si="335"/>
        <v>23899712830.411907</v>
      </c>
      <c r="BK385" s="4">
        <f t="shared" si="336"/>
        <v>70085202.300471887</v>
      </c>
      <c r="BL385" s="4">
        <f t="shared" si="337"/>
        <v>23829627628.111431</v>
      </c>
      <c r="BM385" s="27">
        <f t="shared" si="370"/>
        <v>20.670880512684509</v>
      </c>
      <c r="BN385">
        <f t="shared" si="371"/>
        <v>0.27330514044132032</v>
      </c>
      <c r="BO385">
        <f t="shared" si="338"/>
        <v>1.3221746421184573E-2</v>
      </c>
      <c r="BQ385" s="5">
        <f t="shared" si="339"/>
        <v>-14.501923044494269</v>
      </c>
      <c r="BR385" s="5">
        <f t="shared" si="340"/>
        <v>-9867.62824527472</v>
      </c>
      <c r="BS385" s="5">
        <f t="shared" si="372"/>
        <v>-1803.6046296508878</v>
      </c>
      <c r="BU385" s="27">
        <f t="shared" si="341"/>
        <v>0.86529845342634382</v>
      </c>
      <c r="BV385" s="27">
        <f t="shared" si="342"/>
        <v>1.1470742246243459E-2</v>
      </c>
      <c r="BW385" s="27">
        <f t="shared" si="373"/>
        <v>0.86529845342634371</v>
      </c>
      <c r="BX385" s="27">
        <f t="shared" si="374"/>
        <v>1.147074224624346E-2</v>
      </c>
      <c r="BY385" s="27">
        <f t="shared" si="343"/>
        <v>1.3221746421184573E-2</v>
      </c>
      <c r="BZ385" s="27">
        <f t="shared" si="344"/>
        <v>0.99738591315597092</v>
      </c>
    </row>
    <row r="386" spans="6:78">
      <c r="F386">
        <f t="shared" si="375"/>
        <v>84500000</v>
      </c>
      <c r="G386">
        <f t="shared" si="345"/>
        <v>1.0000000000000002</v>
      </c>
      <c r="H386">
        <f t="shared" si="346"/>
        <v>0</v>
      </c>
      <c r="I386">
        <f t="shared" si="347"/>
        <v>4.7143143996902228E+19</v>
      </c>
      <c r="J386">
        <f t="shared" si="348"/>
        <v>2.1193285600309779E+20</v>
      </c>
      <c r="K386">
        <f t="shared" si="349"/>
        <v>2.59076E+20</v>
      </c>
      <c r="L386">
        <f t="shared" si="350"/>
        <v>6043992820115670</v>
      </c>
      <c r="M386">
        <f t="shared" si="351"/>
        <v>112999.9999999998</v>
      </c>
      <c r="N386">
        <f t="shared" si="352"/>
        <v>112.9999999999998</v>
      </c>
      <c r="O386">
        <f t="shared" si="353"/>
        <v>149700.0000000002</v>
      </c>
      <c r="P386">
        <f t="shared" si="354"/>
        <v>149.70000000000022</v>
      </c>
      <c r="Q386">
        <f t="shared" si="355"/>
        <v>0.14034375000000018</v>
      </c>
      <c r="R386">
        <f t="shared" si="356"/>
        <v>2004.491</v>
      </c>
      <c r="S386">
        <f t="shared" si="357"/>
        <v>2.6632151440191052</v>
      </c>
      <c r="T386">
        <f t="shared" si="358"/>
        <v>460.48463537865575</v>
      </c>
      <c r="V386">
        <f t="shared" si="359"/>
        <v>112568506329668.94</v>
      </c>
      <c r="W386">
        <f t="shared" si="317"/>
        <v>0</v>
      </c>
      <c r="X386">
        <f t="shared" si="360"/>
        <v>5060537550066.0654</v>
      </c>
      <c r="Y386">
        <f t="shared" si="318"/>
        <v>0</v>
      </c>
      <c r="Z386">
        <f t="shared" si="319"/>
        <v>117629043879735</v>
      </c>
      <c r="AA386">
        <f t="shared" si="361"/>
        <v>2387.8022716742398</v>
      </c>
      <c r="AB386">
        <f t="shared" si="362"/>
        <v>23.878022716742404</v>
      </c>
      <c r="AC386">
        <f t="shared" si="320"/>
        <v>454.03296283613685</v>
      </c>
      <c r="AD386">
        <f t="shared" si="321"/>
        <v>99.999999999999972</v>
      </c>
      <c r="AF386" s="9">
        <f t="shared" si="376"/>
        <v>6186052472698.709</v>
      </c>
      <c r="AG386">
        <f t="shared" si="322"/>
        <v>23.877365995687402</v>
      </c>
      <c r="AH386">
        <f t="shared" si="323"/>
        <v>0</v>
      </c>
      <c r="AI386">
        <v>318</v>
      </c>
      <c r="AJ386">
        <f t="shared" si="324"/>
        <v>5.1740327120740712E-2</v>
      </c>
      <c r="AK386">
        <v>0</v>
      </c>
      <c r="AL386" s="15">
        <f t="shared" si="363"/>
        <v>0</v>
      </c>
      <c r="AM386" s="13">
        <f t="shared" si="325"/>
        <v>5062806625627.3662</v>
      </c>
      <c r="AN386" s="15">
        <f>SUM($AL$48:AL386)</f>
        <v>1123245847071.3408</v>
      </c>
      <c r="AO386" s="4">
        <f t="shared" si="364"/>
        <v>6186052472698.707</v>
      </c>
      <c r="AP386">
        <f t="shared" si="365"/>
        <v>23.88872929430708</v>
      </c>
      <c r="AQ386" s="15">
        <f t="shared" si="366"/>
        <v>23.82628208133826</v>
      </c>
      <c r="AR386">
        <f t="shared" si="326"/>
        <v>0.99738591315597092</v>
      </c>
      <c r="AT386">
        <f t="shared" si="377"/>
        <v>33182821204.6567</v>
      </c>
      <c r="AU386" s="4"/>
      <c r="AV386">
        <f t="shared" si="367"/>
        <v>4393843146617.6147</v>
      </c>
      <c r="AW386" s="5">
        <f t="shared" si="327"/>
        <v>16.95966877139378</v>
      </c>
      <c r="AX386">
        <f t="shared" si="328"/>
        <v>119939874.68994141</v>
      </c>
      <c r="AY386" s="4">
        <f t="shared" si="329"/>
        <v>4.6295247220870089E-4</v>
      </c>
      <c r="AZ386" s="4">
        <f t="shared" si="368"/>
        <v>1.0031806840737844E-6</v>
      </c>
      <c r="BA386" s="5">
        <v>0</v>
      </c>
      <c r="BB386" s="4">
        <f t="shared" si="369"/>
        <v>0</v>
      </c>
      <c r="BC386" s="4">
        <f t="shared" si="330"/>
        <v>119939874.68994141</v>
      </c>
      <c r="BD386" s="4">
        <f t="shared" si="331"/>
        <v>652414.46197748801</v>
      </c>
      <c r="BE386" s="4">
        <f t="shared" si="332"/>
        <v>652414.46197748801</v>
      </c>
      <c r="BF386" s="4">
        <f t="shared" si="333"/>
        <v>0</v>
      </c>
      <c r="BG386" s="4">
        <f>SUM($BB$48:BB386)</f>
        <v>12884463590.918751</v>
      </c>
      <c r="BH386" s="14">
        <f>SUM($BC$48:BC386)</f>
        <v>4380958683026.6958</v>
      </c>
      <c r="BI386" s="4">
        <f t="shared" si="334"/>
        <v>4393843146617.6147</v>
      </c>
      <c r="BJ386" s="4">
        <f t="shared" si="335"/>
        <v>23900365244.873882</v>
      </c>
      <c r="BK386" s="4">
        <f t="shared" si="336"/>
        <v>70085202.300471887</v>
      </c>
      <c r="BL386" s="4">
        <f t="shared" si="337"/>
        <v>23830280042.57341</v>
      </c>
      <c r="BM386" s="27">
        <f t="shared" si="370"/>
        <v>20.671446446051103</v>
      </c>
      <c r="BN386">
        <f t="shared" si="371"/>
        <v>0.27330514044132032</v>
      </c>
      <c r="BO386">
        <f t="shared" si="338"/>
        <v>1.3221384442283679E-2</v>
      </c>
      <c r="BQ386" s="5">
        <f t="shared" si="339"/>
        <v>-14.228537179757916</v>
      </c>
      <c r="BR386" s="5">
        <f t="shared" si="340"/>
        <v>-9867.62824527472</v>
      </c>
      <c r="BS386" s="5">
        <f t="shared" si="372"/>
        <v>-1803.3808844153853</v>
      </c>
      <c r="BU386" s="27">
        <f t="shared" si="341"/>
        <v>0.86532214381856276</v>
      </c>
      <c r="BV386" s="27">
        <f t="shared" si="342"/>
        <v>1.1470742246243459E-2</v>
      </c>
      <c r="BW386" s="27">
        <f t="shared" si="373"/>
        <v>0.86532214381856265</v>
      </c>
      <c r="BX386" s="27">
        <f t="shared" si="374"/>
        <v>1.147074224624346E-2</v>
      </c>
      <c r="BY386" s="27">
        <f t="shared" si="343"/>
        <v>1.3221384442283679E-2</v>
      </c>
      <c r="BZ386" s="27">
        <f t="shared" si="344"/>
        <v>0.99738591315597092</v>
      </c>
    </row>
    <row r="387" spans="6:78">
      <c r="F387">
        <f t="shared" si="375"/>
        <v>84750000</v>
      </c>
      <c r="G387">
        <f t="shared" si="345"/>
        <v>1.0000000000000002</v>
      </c>
      <c r="H387">
        <f t="shared" si="346"/>
        <v>0</v>
      </c>
      <c r="I387">
        <f t="shared" si="347"/>
        <v>4.7143143996902228E+19</v>
      </c>
      <c r="J387">
        <f t="shared" si="348"/>
        <v>2.1193285600309779E+20</v>
      </c>
      <c r="K387">
        <f t="shared" si="349"/>
        <v>2.59076E+20</v>
      </c>
      <c r="L387">
        <f t="shared" si="350"/>
        <v>6043992820115670</v>
      </c>
      <c r="M387">
        <f t="shared" si="351"/>
        <v>112999.9999999998</v>
      </c>
      <c r="N387">
        <f t="shared" si="352"/>
        <v>112.9999999999998</v>
      </c>
      <c r="O387">
        <f t="shared" si="353"/>
        <v>149700.0000000002</v>
      </c>
      <c r="P387">
        <f t="shared" si="354"/>
        <v>149.70000000000022</v>
      </c>
      <c r="Q387">
        <f t="shared" si="355"/>
        <v>0.14034375000000018</v>
      </c>
      <c r="R387">
        <f t="shared" si="356"/>
        <v>2004.491</v>
      </c>
      <c r="S387">
        <f t="shared" si="357"/>
        <v>2.6632151440191052</v>
      </c>
      <c r="T387">
        <f t="shared" si="358"/>
        <v>460.48463537865575</v>
      </c>
      <c r="V387">
        <f t="shared" si="359"/>
        <v>112568506329668.94</v>
      </c>
      <c r="W387">
        <f t="shared" si="317"/>
        <v>0</v>
      </c>
      <c r="X387">
        <f t="shared" si="360"/>
        <v>5060537550066.0654</v>
      </c>
      <c r="Y387">
        <f t="shared" si="318"/>
        <v>0</v>
      </c>
      <c r="Z387">
        <f t="shared" si="319"/>
        <v>117629043879735</v>
      </c>
      <c r="AA387">
        <f t="shared" si="361"/>
        <v>2387.8022716742398</v>
      </c>
      <c r="AB387">
        <f t="shared" si="362"/>
        <v>23.878022716742404</v>
      </c>
      <c r="AC387">
        <f t="shared" si="320"/>
        <v>454.03296283613685</v>
      </c>
      <c r="AD387">
        <f t="shared" si="321"/>
        <v>99.999999999999972</v>
      </c>
      <c r="AF387" s="9">
        <f t="shared" si="376"/>
        <v>6186052472698.709</v>
      </c>
      <c r="AG387">
        <f t="shared" si="322"/>
        <v>23.877365995687402</v>
      </c>
      <c r="AH387">
        <f t="shared" si="323"/>
        <v>0</v>
      </c>
      <c r="AI387">
        <v>319</v>
      </c>
      <c r="AJ387">
        <f t="shared" si="324"/>
        <v>5.1740327120740712E-2</v>
      </c>
      <c r="AK387">
        <v>0</v>
      </c>
      <c r="AL387" s="15">
        <f t="shared" si="363"/>
        <v>0</v>
      </c>
      <c r="AM387" s="13">
        <f t="shared" si="325"/>
        <v>5062806625627.3662</v>
      </c>
      <c r="AN387" s="15">
        <f>SUM($AL$48:AL387)</f>
        <v>1123245847071.3408</v>
      </c>
      <c r="AO387" s="4">
        <f t="shared" si="364"/>
        <v>6186052472698.707</v>
      </c>
      <c r="AP387">
        <f t="shared" si="365"/>
        <v>23.88872929430708</v>
      </c>
      <c r="AQ387" s="15">
        <f t="shared" si="366"/>
        <v>23.82628208133826</v>
      </c>
      <c r="AR387">
        <f t="shared" si="326"/>
        <v>0.99738591315597092</v>
      </c>
      <c r="AT387">
        <f t="shared" si="377"/>
        <v>32542986664.819283</v>
      </c>
      <c r="AU387" s="4"/>
      <c r="AV387">
        <f t="shared" si="367"/>
        <v>4393960773799.418</v>
      </c>
      <c r="AW387" s="5">
        <f t="shared" si="327"/>
        <v>16.960122797169241</v>
      </c>
      <c r="AX387">
        <f t="shared" si="328"/>
        <v>117627181.80322266</v>
      </c>
      <c r="AY387" s="4">
        <f t="shared" si="329"/>
        <v>4.540257754605701E-4</v>
      </c>
      <c r="AZ387" s="4">
        <f t="shared" si="368"/>
        <v>9.8383725189037873E-7</v>
      </c>
      <c r="BA387" s="5">
        <v>0</v>
      </c>
      <c r="BB387" s="4">
        <f t="shared" si="369"/>
        <v>0</v>
      </c>
      <c r="BC387" s="4">
        <f t="shared" si="330"/>
        <v>117627181.80322266</v>
      </c>
      <c r="BD387" s="4">
        <f t="shared" si="331"/>
        <v>639834.53983476199</v>
      </c>
      <c r="BE387" s="4">
        <f t="shared" si="332"/>
        <v>639834.53983476199</v>
      </c>
      <c r="BF387" s="4">
        <f t="shared" si="333"/>
        <v>0</v>
      </c>
      <c r="BG387" s="4">
        <f>SUM($BB$48:BB387)</f>
        <v>12884463590.918751</v>
      </c>
      <c r="BH387" s="14">
        <f>SUM($BC$48:BC387)</f>
        <v>4381076310208.499</v>
      </c>
      <c r="BI387" s="4">
        <f t="shared" si="334"/>
        <v>4393960773799.418</v>
      </c>
      <c r="BJ387" s="4">
        <f t="shared" si="335"/>
        <v>23901005079.413719</v>
      </c>
      <c r="BK387" s="4">
        <f t="shared" si="336"/>
        <v>70085202.300471887</v>
      </c>
      <c r="BL387" s="4">
        <f t="shared" si="337"/>
        <v>23830919877.113243</v>
      </c>
      <c r="BM387" s="27">
        <f t="shared" si="370"/>
        <v>20.67200146703285</v>
      </c>
      <c r="BN387">
        <f t="shared" si="371"/>
        <v>0.27330514044132032</v>
      </c>
      <c r="BO387">
        <f t="shared" si="338"/>
        <v>1.3221029462346932E-2</v>
      </c>
      <c r="BQ387" s="5">
        <f t="shared" si="339"/>
        <v>-13.960422769127012</v>
      </c>
      <c r="BR387" s="5">
        <f t="shared" si="340"/>
        <v>-9867.62824527472</v>
      </c>
      <c r="BS387" s="5">
        <f t="shared" si="372"/>
        <v>-1803.1614534583141</v>
      </c>
      <c r="BU387" s="27">
        <f t="shared" si="341"/>
        <v>0.86534537741022466</v>
      </c>
      <c r="BV387" s="27">
        <f t="shared" si="342"/>
        <v>1.1470742246243459E-2</v>
      </c>
      <c r="BW387" s="27">
        <f t="shared" si="373"/>
        <v>0.86534537741022466</v>
      </c>
      <c r="BX387" s="27">
        <f t="shared" si="374"/>
        <v>1.147074224624346E-2</v>
      </c>
      <c r="BY387" s="27">
        <f t="shared" si="343"/>
        <v>1.3221029462346932E-2</v>
      </c>
      <c r="BZ387" s="27">
        <f t="shared" si="344"/>
        <v>0.99738591315597092</v>
      </c>
    </row>
    <row r="388" spans="6:78">
      <c r="F388">
        <f t="shared" si="375"/>
        <v>85000000</v>
      </c>
      <c r="G388">
        <f t="shared" si="345"/>
        <v>1.0000000000000002</v>
      </c>
      <c r="H388">
        <f t="shared" si="346"/>
        <v>0</v>
      </c>
      <c r="I388">
        <f t="shared" si="347"/>
        <v>4.7143143996902228E+19</v>
      </c>
      <c r="J388">
        <f t="shared" si="348"/>
        <v>2.1193285600309779E+20</v>
      </c>
      <c r="K388">
        <f t="shared" si="349"/>
        <v>2.59076E+20</v>
      </c>
      <c r="L388">
        <f t="shared" si="350"/>
        <v>6043992820115670</v>
      </c>
      <c r="M388">
        <f t="shared" si="351"/>
        <v>112999.9999999998</v>
      </c>
      <c r="N388">
        <f t="shared" si="352"/>
        <v>112.9999999999998</v>
      </c>
      <c r="O388">
        <f t="shared" si="353"/>
        <v>149700.0000000002</v>
      </c>
      <c r="P388">
        <f t="shared" si="354"/>
        <v>149.70000000000022</v>
      </c>
      <c r="Q388">
        <f t="shared" si="355"/>
        <v>0.14034375000000018</v>
      </c>
      <c r="R388">
        <f t="shared" si="356"/>
        <v>2004.491</v>
      </c>
      <c r="S388">
        <f t="shared" si="357"/>
        <v>2.6632151440191052</v>
      </c>
      <c r="T388">
        <f t="shared" si="358"/>
        <v>460.48463537865575</v>
      </c>
      <c r="V388">
        <f t="shared" si="359"/>
        <v>112568506329668.94</v>
      </c>
      <c r="W388">
        <f t="shared" si="317"/>
        <v>0</v>
      </c>
      <c r="X388">
        <f t="shared" si="360"/>
        <v>5060537550066.0654</v>
      </c>
      <c r="Y388">
        <f t="shared" si="318"/>
        <v>0</v>
      </c>
      <c r="Z388">
        <f t="shared" si="319"/>
        <v>117629043879735</v>
      </c>
      <c r="AA388">
        <f t="shared" si="361"/>
        <v>2387.8022716742398</v>
      </c>
      <c r="AB388">
        <f t="shared" si="362"/>
        <v>23.878022716742404</v>
      </c>
      <c r="AC388">
        <f t="shared" si="320"/>
        <v>454.03296283613685</v>
      </c>
      <c r="AD388">
        <f t="shared" si="321"/>
        <v>99.999999999999972</v>
      </c>
      <c r="AF388" s="9">
        <f t="shared" si="376"/>
        <v>6186052472698.709</v>
      </c>
      <c r="AG388">
        <f t="shared" si="322"/>
        <v>23.877365995687402</v>
      </c>
      <c r="AH388">
        <f t="shared" si="323"/>
        <v>0</v>
      </c>
      <c r="AI388">
        <v>320</v>
      </c>
      <c r="AJ388">
        <f t="shared" si="324"/>
        <v>5.1740327120740712E-2</v>
      </c>
      <c r="AK388">
        <v>0</v>
      </c>
      <c r="AL388" s="15">
        <f t="shared" si="363"/>
        <v>0</v>
      </c>
      <c r="AM388" s="13">
        <f t="shared" si="325"/>
        <v>5062806625627.3662</v>
      </c>
      <c r="AN388" s="15">
        <f>SUM($AL$48:AL388)</f>
        <v>1123245847071.3408</v>
      </c>
      <c r="AO388" s="4">
        <f t="shared" si="364"/>
        <v>6186052472698.707</v>
      </c>
      <c r="AP388">
        <f t="shared" si="365"/>
        <v>23.88872929430708</v>
      </c>
      <c r="AQ388" s="15">
        <f t="shared" si="366"/>
        <v>23.82628208133826</v>
      </c>
      <c r="AR388">
        <f t="shared" si="326"/>
        <v>0.99738591315597092</v>
      </c>
      <c r="AT388">
        <f t="shared" si="377"/>
        <v>31915489479.778915</v>
      </c>
      <c r="AU388" s="4"/>
      <c r="AV388">
        <f t="shared" si="367"/>
        <v>4394076132881.9165</v>
      </c>
      <c r="AW388" s="5">
        <f t="shared" si="327"/>
        <v>16.960568068373437</v>
      </c>
      <c r="AX388">
        <f t="shared" si="328"/>
        <v>115359082.49853516</v>
      </c>
      <c r="AY388" s="4">
        <f t="shared" si="329"/>
        <v>4.4527120419697369E-4</v>
      </c>
      <c r="AZ388" s="4">
        <f t="shared" si="368"/>
        <v>9.6486680175521185E-7</v>
      </c>
      <c r="BA388" s="5">
        <v>0</v>
      </c>
      <c r="BB388" s="4">
        <f t="shared" si="369"/>
        <v>0</v>
      </c>
      <c r="BC388" s="4">
        <f t="shared" si="330"/>
        <v>115359082.49853516</v>
      </c>
      <c r="BD388" s="4">
        <f t="shared" si="331"/>
        <v>627497.18504425127</v>
      </c>
      <c r="BE388" s="4">
        <f t="shared" si="332"/>
        <v>627497.18504425127</v>
      </c>
      <c r="BF388" s="4">
        <f t="shared" si="333"/>
        <v>0</v>
      </c>
      <c r="BG388" s="4">
        <f>SUM($BB$48:BB388)</f>
        <v>12884463590.918751</v>
      </c>
      <c r="BH388" s="14">
        <f>SUM($BC$48:BC388)</f>
        <v>4381191669290.9976</v>
      </c>
      <c r="BI388" s="4">
        <f t="shared" si="334"/>
        <v>4394076132881.9165</v>
      </c>
      <c r="BJ388" s="4">
        <f t="shared" si="335"/>
        <v>23901632576.598763</v>
      </c>
      <c r="BK388" s="4">
        <f t="shared" si="336"/>
        <v>70085202.300471887</v>
      </c>
      <c r="BL388" s="4">
        <f t="shared" si="337"/>
        <v>23831547374.29829</v>
      </c>
      <c r="BM388" s="27">
        <f t="shared" si="370"/>
        <v>20.672545786043475</v>
      </c>
      <c r="BN388">
        <f t="shared" si="371"/>
        <v>0.27330514044132032</v>
      </c>
      <c r="BO388">
        <f t="shared" si="338"/>
        <v>1.3220681345682885E-2</v>
      </c>
      <c r="BQ388" s="5">
        <f t="shared" si="339"/>
        <v>-13.697478167878918</v>
      </c>
      <c r="BR388" s="5">
        <f t="shared" si="340"/>
        <v>-9867.62824527472</v>
      </c>
      <c r="BS388" s="5">
        <f t="shared" si="372"/>
        <v>-1802.9462535913165</v>
      </c>
      <c r="BU388" s="27">
        <f t="shared" si="341"/>
        <v>0.86536816300940489</v>
      </c>
      <c r="BV388" s="27">
        <f t="shared" si="342"/>
        <v>1.1470742246243459E-2</v>
      </c>
      <c r="BW388" s="27">
        <f t="shared" si="373"/>
        <v>0.86536816300940489</v>
      </c>
      <c r="BX388" s="27">
        <f t="shared" si="374"/>
        <v>1.147074224624346E-2</v>
      </c>
      <c r="BY388" s="27">
        <f t="shared" si="343"/>
        <v>1.3220681345682885E-2</v>
      </c>
      <c r="BZ388" s="27">
        <f t="shared" si="344"/>
        <v>0.99738591315597092</v>
      </c>
    </row>
    <row r="389" spans="6:78">
      <c r="F389">
        <f t="shared" si="375"/>
        <v>85250000</v>
      </c>
      <c r="G389">
        <f t="shared" si="345"/>
        <v>1.0000000000000002</v>
      </c>
      <c r="H389">
        <f t="shared" si="346"/>
        <v>0</v>
      </c>
      <c r="I389">
        <f t="shared" si="347"/>
        <v>4.7143143996902228E+19</v>
      </c>
      <c r="J389">
        <f t="shared" si="348"/>
        <v>2.1193285600309779E+20</v>
      </c>
      <c r="K389">
        <f t="shared" si="349"/>
        <v>2.59076E+20</v>
      </c>
      <c r="L389">
        <f t="shared" si="350"/>
        <v>6043992820115670</v>
      </c>
      <c r="M389">
        <f t="shared" si="351"/>
        <v>112999.9999999998</v>
      </c>
      <c r="N389">
        <f t="shared" si="352"/>
        <v>112.9999999999998</v>
      </c>
      <c r="O389">
        <f t="shared" si="353"/>
        <v>149700.0000000002</v>
      </c>
      <c r="P389">
        <f t="shared" si="354"/>
        <v>149.70000000000022</v>
      </c>
      <c r="Q389">
        <f t="shared" si="355"/>
        <v>0.14034375000000018</v>
      </c>
      <c r="R389">
        <f t="shared" si="356"/>
        <v>2004.491</v>
      </c>
      <c r="S389">
        <f t="shared" si="357"/>
        <v>2.6632151440191052</v>
      </c>
      <c r="T389">
        <f t="shared" si="358"/>
        <v>460.48463537865575</v>
      </c>
      <c r="V389">
        <f t="shared" si="359"/>
        <v>112568506329668.94</v>
      </c>
      <c r="W389">
        <f t="shared" ref="W389:W446" si="378">V389-V388</f>
        <v>0</v>
      </c>
      <c r="X389">
        <f t="shared" si="360"/>
        <v>5060537550066.0654</v>
      </c>
      <c r="Y389">
        <f t="shared" ref="Y389:Y446" si="379">X388-X389</f>
        <v>0</v>
      </c>
      <c r="Z389">
        <f t="shared" ref="Z389:Z446" si="380">V389+X389</f>
        <v>117629043879735</v>
      </c>
      <c r="AA389">
        <f t="shared" si="361"/>
        <v>2387.8022716742398</v>
      </c>
      <c r="AB389">
        <f t="shared" si="362"/>
        <v>23.878022716742404</v>
      </c>
      <c r="AC389">
        <f t="shared" ref="AC389:AC446" si="381">((X389+V389)/$B$21)*10^9</f>
        <v>454.03296283613685</v>
      </c>
      <c r="AD389">
        <f t="shared" ref="AD389:AD446" si="382">AA389/AB389</f>
        <v>99.999999999999972</v>
      </c>
      <c r="AF389" s="9">
        <f t="shared" si="376"/>
        <v>6186052472698.709</v>
      </c>
      <c r="AG389">
        <f t="shared" ref="AG389:AG446" si="383">(AF389/$B$21)*10^9</f>
        <v>23.877365995687402</v>
      </c>
      <c r="AH389">
        <f t="shared" ref="AH389:AH446" si="384">AF389-AF388</f>
        <v>0</v>
      </c>
      <c r="AI389">
        <v>321</v>
      </c>
      <c r="AJ389">
        <f t="shared" ref="AJ389:AJ446" si="385">AG389/(T389+1)</f>
        <v>5.1740327120740712E-2</v>
      </c>
      <c r="AK389">
        <v>0</v>
      </c>
      <c r="AL389" s="15">
        <f t="shared" si="363"/>
        <v>0</v>
      </c>
      <c r="AM389" s="13">
        <f t="shared" ref="AM389:AM446" si="386">AM388-AL389</f>
        <v>5062806625627.3662</v>
      </c>
      <c r="AN389" s="15">
        <f>SUM($AL$48:AL389)</f>
        <v>1123245847071.3408</v>
      </c>
      <c r="AO389" s="4">
        <f t="shared" si="364"/>
        <v>6186052472698.707</v>
      </c>
      <c r="AP389">
        <f t="shared" si="365"/>
        <v>23.88872929430708</v>
      </c>
      <c r="AQ389" s="15">
        <f t="shared" si="366"/>
        <v>23.82628208133826</v>
      </c>
      <c r="AR389">
        <f t="shared" ref="AR389:AR446" si="387">AQ389/AP389</f>
        <v>0.99738591315597092</v>
      </c>
      <c r="AT389">
        <f t="shared" si="377"/>
        <v>31300091759.40321</v>
      </c>
      <c r="AU389" s="4"/>
      <c r="AV389">
        <f t="shared" si="367"/>
        <v>4394189267598.8301</v>
      </c>
      <c r="AW389" s="5">
        <f t="shared" ref="AW389:AW446" si="388">(AV389/$B$21)*10^9</f>
        <v>16.961004753812897</v>
      </c>
      <c r="AX389">
        <f t="shared" ref="AX389:AX446" si="389">AV389-AV388</f>
        <v>113134716.91357422</v>
      </c>
      <c r="AY389" s="4">
        <f t="shared" ref="AY389:AY446" si="390">(AX389/$B$21)*10^9</f>
        <v>4.3668543946013611E-4</v>
      </c>
      <c r="AZ389" s="4">
        <f t="shared" si="368"/>
        <v>9.462621417543588E-7</v>
      </c>
      <c r="BA389" s="5">
        <v>0</v>
      </c>
      <c r="BB389" s="4">
        <f t="shared" si="369"/>
        <v>0</v>
      </c>
      <c r="BC389" s="4">
        <f t="shared" ref="BC389:BC446" si="391">AX389-BB389</f>
        <v>113134716.91357422</v>
      </c>
      <c r="BD389" s="4">
        <f t="shared" ref="BD389:BD446" si="392">AX389/$B$20</f>
        <v>615397.72037409816</v>
      </c>
      <c r="BE389" s="4">
        <f t="shared" ref="BE389:BE446" si="393">BC389/$B$20</f>
        <v>615397.72037409816</v>
      </c>
      <c r="BF389" s="4">
        <f t="shared" ref="BF389:BF446" si="394">BB389/$B$20</f>
        <v>0</v>
      </c>
      <c r="BG389" s="4">
        <f>SUM($BB$48:BB389)</f>
        <v>12884463590.918751</v>
      </c>
      <c r="BH389" s="14">
        <f>SUM($BC$48:BC389)</f>
        <v>4381304804007.9111</v>
      </c>
      <c r="BI389" s="4">
        <f t="shared" ref="BI389:BI446" si="395">BG389+BH389</f>
        <v>4394189267598.8301</v>
      </c>
      <c r="BJ389" s="4">
        <f t="shared" ref="BJ389:BJ446" si="396">AV389/$B$20</f>
        <v>23902247974.319138</v>
      </c>
      <c r="BK389" s="4">
        <f t="shared" ref="BK389:BK446" si="397">BG389/$B$20</f>
        <v>70085202.300471887</v>
      </c>
      <c r="BL389" s="4">
        <f t="shared" ref="BL389:BL446" si="398">BH389/$B$20</f>
        <v>23832162772.018661</v>
      </c>
      <c r="BM389" s="27">
        <f t="shared" si="370"/>
        <v>20.673079609439466</v>
      </c>
      <c r="BN389">
        <f t="shared" si="371"/>
        <v>0.27330514044132032</v>
      </c>
      <c r="BO389">
        <f t="shared" ref="BO389:BO446" si="399">BN389/BM389</f>
        <v>1.3220339959244745E-2</v>
      </c>
      <c r="BQ389" s="5">
        <f t="shared" ref="BQ389:BQ446" si="400">(((BM389/AP389)/$B$28)-1)*10^4</f>
        <v>-13.439603691228763</v>
      </c>
      <c r="BR389" s="5">
        <f t="shared" ref="BR389:BR446" si="401">(((BN389/AQ389)/$B$28)-1)*10^4</f>
        <v>-9867.62824527472</v>
      </c>
      <c r="BS389" s="5">
        <f t="shared" si="372"/>
        <v>-1802.7352032300848</v>
      </c>
      <c r="BU389" s="27">
        <f t="shared" ref="BU389:BU446" si="402">BM389/AP389</f>
        <v>0.86539050925433969</v>
      </c>
      <c r="BV389" s="27">
        <f t="shared" ref="BV389:BV446" si="403">BN389/AQ389</f>
        <v>1.1470742246243459E-2</v>
      </c>
      <c r="BW389" s="27">
        <f t="shared" si="373"/>
        <v>0.86539050925433958</v>
      </c>
      <c r="BX389" s="27">
        <f t="shared" si="374"/>
        <v>1.147074224624346E-2</v>
      </c>
      <c r="BY389" s="27">
        <f t="shared" ref="BY389:BY446" si="404">BN389/BM389</f>
        <v>1.3220339959244745E-2</v>
      </c>
      <c r="BZ389" s="27">
        <f t="shared" ref="BZ389:BZ446" si="405">AQ389/AP389</f>
        <v>0.99738591315597092</v>
      </c>
    </row>
    <row r="390" spans="6:78">
      <c r="F390">
        <f t="shared" si="375"/>
        <v>85500000</v>
      </c>
      <c r="G390">
        <f t="shared" ref="G390:G448" si="406">G389</f>
        <v>1.0000000000000002</v>
      </c>
      <c r="H390">
        <f t="shared" ref="H390:H448" si="407">H389</f>
        <v>0</v>
      </c>
      <c r="I390">
        <f t="shared" ref="I390:I448" si="408">I389</f>
        <v>4.7143143996902228E+19</v>
      </c>
      <c r="J390">
        <f t="shared" ref="J390:J448" si="409">J389</f>
        <v>2.1193285600309779E+20</v>
      </c>
      <c r="K390">
        <f t="shared" ref="K390:K448" si="410">K389</f>
        <v>2.59076E+20</v>
      </c>
      <c r="L390">
        <f t="shared" ref="L390:L448" si="411">L389</f>
        <v>6043992820115670</v>
      </c>
      <c r="M390">
        <f t="shared" ref="M390:M448" si="412">M389</f>
        <v>112999.9999999998</v>
      </c>
      <c r="N390">
        <f t="shared" ref="N390:N448" si="413">N389</f>
        <v>112.9999999999998</v>
      </c>
      <c r="O390">
        <f t="shared" ref="O390:O448" si="414">O389</f>
        <v>149700.0000000002</v>
      </c>
      <c r="P390">
        <f t="shared" ref="P390:P448" si="415">P389</f>
        <v>149.70000000000022</v>
      </c>
      <c r="Q390">
        <f t="shared" ref="Q390:Q448" si="416">Q389</f>
        <v>0.14034375000000018</v>
      </c>
      <c r="R390">
        <f t="shared" ref="R390:R448" si="417">R389</f>
        <v>2004.491</v>
      </c>
      <c r="S390">
        <f t="shared" ref="S390:S448" si="418">S389</f>
        <v>2.6632151440191052</v>
      </c>
      <c r="T390">
        <f t="shared" ref="T390:T448" si="419">T389</f>
        <v>460.48463537865575</v>
      </c>
      <c r="V390">
        <f t="shared" ref="V390:V446" si="420">V389</f>
        <v>112568506329668.94</v>
      </c>
      <c r="W390">
        <f t="shared" si="378"/>
        <v>0</v>
      </c>
      <c r="X390">
        <f t="shared" ref="X390:X446" si="421">X389</f>
        <v>5060537550066.0654</v>
      </c>
      <c r="Y390">
        <f t="shared" si="379"/>
        <v>0</v>
      </c>
      <c r="Z390">
        <f t="shared" si="380"/>
        <v>117629043879735</v>
      </c>
      <c r="AA390">
        <f t="shared" si="361"/>
        <v>2387.8022716742398</v>
      </c>
      <c r="AB390">
        <f t="shared" si="362"/>
        <v>23.878022716742404</v>
      </c>
      <c r="AC390">
        <f t="shared" si="381"/>
        <v>454.03296283613685</v>
      </c>
      <c r="AD390">
        <f t="shared" si="382"/>
        <v>99.999999999999972</v>
      </c>
      <c r="AF390" s="9">
        <f t="shared" si="376"/>
        <v>6186052472698.709</v>
      </c>
      <c r="AG390">
        <f t="shared" si="383"/>
        <v>23.877365995687402</v>
      </c>
      <c r="AH390">
        <f t="shared" si="384"/>
        <v>0</v>
      </c>
      <c r="AI390">
        <v>322</v>
      </c>
      <c r="AJ390">
        <f t="shared" si="385"/>
        <v>5.1740327120740712E-2</v>
      </c>
      <c r="AK390">
        <v>0</v>
      </c>
      <c r="AL390" s="15">
        <f t="shared" si="363"/>
        <v>0</v>
      </c>
      <c r="AM390" s="13">
        <f t="shared" si="386"/>
        <v>5062806625627.3662</v>
      </c>
      <c r="AN390" s="15">
        <f>SUM($AL$48:AL390)</f>
        <v>1123245847071.3408</v>
      </c>
      <c r="AO390" s="4">
        <f t="shared" si="364"/>
        <v>6186052472698.707</v>
      </c>
      <c r="AP390">
        <f t="shared" si="365"/>
        <v>23.88872929430708</v>
      </c>
      <c r="AQ390" s="15">
        <f t="shared" si="366"/>
        <v>23.82628208133826</v>
      </c>
      <c r="AR390">
        <f t="shared" si="387"/>
        <v>0.99738591315597092</v>
      </c>
      <c r="AT390">
        <f t="shared" si="377"/>
        <v>30696560200.581554</v>
      </c>
      <c r="AU390" s="4"/>
      <c r="AV390">
        <f t="shared" si="367"/>
        <v>4394300220840.6035</v>
      </c>
      <c r="AW390" s="5">
        <f t="shared" si="388"/>
        <v>16.961433019039212</v>
      </c>
      <c r="AX390">
        <f t="shared" si="389"/>
        <v>110953241.7734375</v>
      </c>
      <c r="AY390" s="4">
        <f t="shared" si="390"/>
        <v>4.2826522631751881E-4</v>
      </c>
      <c r="AZ390" s="4">
        <f t="shared" si="368"/>
        <v>9.2801621871142066E-7</v>
      </c>
      <c r="BA390" s="5">
        <v>0</v>
      </c>
      <c r="BB390" s="4">
        <f t="shared" si="369"/>
        <v>0</v>
      </c>
      <c r="BC390" s="4">
        <f t="shared" si="391"/>
        <v>110953241.7734375</v>
      </c>
      <c r="BD390" s="4">
        <f t="shared" si="392"/>
        <v>603531.55881982972</v>
      </c>
      <c r="BE390" s="4">
        <f t="shared" si="393"/>
        <v>603531.55881982972</v>
      </c>
      <c r="BF390" s="4">
        <f t="shared" si="394"/>
        <v>0</v>
      </c>
      <c r="BG390" s="4">
        <f>SUM($BB$48:BB390)</f>
        <v>12884463590.918751</v>
      </c>
      <c r="BH390" s="14">
        <f>SUM($BC$48:BC390)</f>
        <v>4381415757249.6846</v>
      </c>
      <c r="BI390" s="4">
        <f t="shared" si="395"/>
        <v>4394300220840.6035</v>
      </c>
      <c r="BJ390" s="4">
        <f t="shared" si="396"/>
        <v>23902851505.877956</v>
      </c>
      <c r="BK390" s="4">
        <f t="shared" si="397"/>
        <v>70085202.300471887</v>
      </c>
      <c r="BL390" s="4">
        <f t="shared" si="398"/>
        <v>23832766303.577484</v>
      </c>
      <c r="BM390" s="27">
        <f t="shared" si="370"/>
        <v>20.673603139598335</v>
      </c>
      <c r="BN390">
        <f t="shared" si="371"/>
        <v>0.27330514044132032</v>
      </c>
      <c r="BO390">
        <f t="shared" si="399"/>
        <v>1.3220005172578269E-2</v>
      </c>
      <c r="BQ390" s="5">
        <f t="shared" si="400"/>
        <v>-13.186701576517468</v>
      </c>
      <c r="BR390" s="5">
        <f t="shared" si="401"/>
        <v>-9867.62824527472</v>
      </c>
      <c r="BS390" s="5">
        <f t="shared" si="372"/>
        <v>-1802.5282223634242</v>
      </c>
      <c r="BU390" s="27">
        <f t="shared" si="402"/>
        <v>0.86541242461670231</v>
      </c>
      <c r="BV390" s="27">
        <f t="shared" si="403"/>
        <v>1.1470742246243459E-2</v>
      </c>
      <c r="BW390" s="27">
        <f t="shared" si="373"/>
        <v>0.86541242461670242</v>
      </c>
      <c r="BX390" s="27">
        <f t="shared" si="374"/>
        <v>1.147074224624346E-2</v>
      </c>
      <c r="BY390" s="27">
        <f t="shared" si="404"/>
        <v>1.3220005172578269E-2</v>
      </c>
      <c r="BZ390" s="27">
        <f t="shared" si="405"/>
        <v>0.99738591315597092</v>
      </c>
    </row>
    <row r="391" spans="6:78">
      <c r="F391">
        <f t="shared" si="375"/>
        <v>85750000</v>
      </c>
      <c r="G391">
        <f t="shared" si="406"/>
        <v>1.0000000000000002</v>
      </c>
      <c r="H391">
        <f t="shared" si="407"/>
        <v>0</v>
      </c>
      <c r="I391">
        <f t="shared" si="408"/>
        <v>4.7143143996902228E+19</v>
      </c>
      <c r="J391">
        <f t="shared" si="409"/>
        <v>2.1193285600309779E+20</v>
      </c>
      <c r="K391">
        <f t="shared" si="410"/>
        <v>2.59076E+20</v>
      </c>
      <c r="L391">
        <f t="shared" si="411"/>
        <v>6043992820115670</v>
      </c>
      <c r="M391">
        <f t="shared" si="412"/>
        <v>112999.9999999998</v>
      </c>
      <c r="N391">
        <f t="shared" si="413"/>
        <v>112.9999999999998</v>
      </c>
      <c r="O391">
        <f t="shared" si="414"/>
        <v>149700.0000000002</v>
      </c>
      <c r="P391">
        <f t="shared" si="415"/>
        <v>149.70000000000022</v>
      </c>
      <c r="Q391">
        <f t="shared" si="416"/>
        <v>0.14034375000000018</v>
      </c>
      <c r="R391">
        <f t="shared" si="417"/>
        <v>2004.491</v>
      </c>
      <c r="S391">
        <f t="shared" si="418"/>
        <v>2.6632151440191052</v>
      </c>
      <c r="T391">
        <f t="shared" si="419"/>
        <v>460.48463537865575</v>
      </c>
      <c r="V391">
        <f t="shared" si="420"/>
        <v>112568506329668.94</v>
      </c>
      <c r="W391">
        <f t="shared" si="378"/>
        <v>0</v>
      </c>
      <c r="X391">
        <f t="shared" si="421"/>
        <v>5060537550066.0654</v>
      </c>
      <c r="Y391">
        <f t="shared" si="379"/>
        <v>0</v>
      </c>
      <c r="Z391">
        <f t="shared" si="380"/>
        <v>117629043879735</v>
      </c>
      <c r="AA391">
        <f t="shared" si="361"/>
        <v>2387.8022716742398</v>
      </c>
      <c r="AB391">
        <f t="shared" si="362"/>
        <v>23.878022716742404</v>
      </c>
      <c r="AC391">
        <f t="shared" si="381"/>
        <v>454.03296283613685</v>
      </c>
      <c r="AD391">
        <f t="shared" si="382"/>
        <v>99.999999999999972</v>
      </c>
      <c r="AF391" s="9">
        <f t="shared" si="376"/>
        <v>6186052472698.709</v>
      </c>
      <c r="AG391">
        <f t="shared" si="383"/>
        <v>23.877365995687402</v>
      </c>
      <c r="AH391">
        <f t="shared" si="384"/>
        <v>0</v>
      </c>
      <c r="AI391">
        <v>323</v>
      </c>
      <c r="AJ391">
        <f t="shared" si="385"/>
        <v>5.1740327120740712E-2</v>
      </c>
      <c r="AK391">
        <v>0</v>
      </c>
      <c r="AL391" s="15">
        <f t="shared" si="363"/>
        <v>0</v>
      </c>
      <c r="AM391" s="13">
        <f t="shared" si="386"/>
        <v>5062806625627.3662</v>
      </c>
      <c r="AN391" s="15">
        <f>SUM($AL$48:AL391)</f>
        <v>1123245847071.3408</v>
      </c>
      <c r="AO391" s="4">
        <f t="shared" si="364"/>
        <v>6186052472698.707</v>
      </c>
      <c r="AP391">
        <f t="shared" si="365"/>
        <v>23.88872929430708</v>
      </c>
      <c r="AQ391" s="15">
        <f t="shared" si="366"/>
        <v>23.82628208133826</v>
      </c>
      <c r="AR391">
        <f t="shared" si="387"/>
        <v>0.99738591315597092</v>
      </c>
      <c r="AT391">
        <f t="shared" si="377"/>
        <v>30104665998.777687</v>
      </c>
      <c r="AU391" s="4"/>
      <c r="AV391">
        <f t="shared" si="367"/>
        <v>4394409034670.6636</v>
      </c>
      <c r="AW391" s="5">
        <f t="shared" si="388"/>
        <v>16.961853026411799</v>
      </c>
      <c r="AX391">
        <f t="shared" si="389"/>
        <v>108813830.06005859</v>
      </c>
      <c r="AY391" s="4">
        <f t="shared" si="390"/>
        <v>4.2000737258587672E-4</v>
      </c>
      <c r="AZ391" s="4">
        <f t="shared" si="368"/>
        <v>9.1012211542265922E-7</v>
      </c>
      <c r="BA391" s="5">
        <v>0</v>
      </c>
      <c r="BB391" s="4">
        <f t="shared" si="369"/>
        <v>0</v>
      </c>
      <c r="BC391" s="4">
        <f t="shared" si="391"/>
        <v>108813830.06005859</v>
      </c>
      <c r="BD391" s="4">
        <f t="shared" si="392"/>
        <v>591894.20180623687</v>
      </c>
      <c r="BE391" s="4">
        <f t="shared" si="393"/>
        <v>591894.20180623687</v>
      </c>
      <c r="BF391" s="4">
        <f t="shared" si="394"/>
        <v>0</v>
      </c>
      <c r="BG391" s="4">
        <f>SUM($BB$48:BB391)</f>
        <v>12884463590.918751</v>
      </c>
      <c r="BH391" s="14">
        <f>SUM($BC$48:BC391)</f>
        <v>4381524571079.7446</v>
      </c>
      <c r="BI391" s="4">
        <f t="shared" si="395"/>
        <v>4394409034670.6636</v>
      </c>
      <c r="BJ391" s="4">
        <f t="shared" si="396"/>
        <v>23903443400.079762</v>
      </c>
      <c r="BK391" s="4">
        <f t="shared" si="397"/>
        <v>70085202.300471887</v>
      </c>
      <c r="BL391" s="4">
        <f t="shared" si="398"/>
        <v>23833358197.779289</v>
      </c>
      <c r="BM391" s="27">
        <f t="shared" si="370"/>
        <v>20.674116574995342</v>
      </c>
      <c r="BN391">
        <f t="shared" si="371"/>
        <v>0.27330514044132032</v>
      </c>
      <c r="BO391">
        <f t="shared" si="399"/>
        <v>1.3219676857770736E-2</v>
      </c>
      <c r="BQ391" s="5">
        <f t="shared" si="400"/>
        <v>-12.938675946148059</v>
      </c>
      <c r="BR391" s="5">
        <f t="shared" si="401"/>
        <v>-9867.62824527472</v>
      </c>
      <c r="BS391" s="5">
        <f t="shared" si="372"/>
        <v>-1802.3252325229255</v>
      </c>
      <c r="BU391" s="27">
        <f t="shared" si="402"/>
        <v>0.86543391740481512</v>
      </c>
      <c r="BV391" s="27">
        <f t="shared" si="403"/>
        <v>1.1470742246243459E-2</v>
      </c>
      <c r="BW391" s="27">
        <f t="shared" si="373"/>
        <v>0.86543391740481512</v>
      </c>
      <c r="BX391" s="27">
        <f t="shared" si="374"/>
        <v>1.147074224624346E-2</v>
      </c>
      <c r="BY391" s="27">
        <f t="shared" si="404"/>
        <v>1.3219676857770736E-2</v>
      </c>
      <c r="BZ391" s="27">
        <f t="shared" si="405"/>
        <v>0.99738591315597092</v>
      </c>
    </row>
    <row r="392" spans="6:78">
      <c r="F392">
        <f t="shared" si="375"/>
        <v>86000000</v>
      </c>
      <c r="G392">
        <f t="shared" si="406"/>
        <v>1.0000000000000002</v>
      </c>
      <c r="H392">
        <f t="shared" si="407"/>
        <v>0</v>
      </c>
      <c r="I392">
        <f t="shared" si="408"/>
        <v>4.7143143996902228E+19</v>
      </c>
      <c r="J392">
        <f t="shared" si="409"/>
        <v>2.1193285600309779E+20</v>
      </c>
      <c r="K392">
        <f t="shared" si="410"/>
        <v>2.59076E+20</v>
      </c>
      <c r="L392">
        <f t="shared" si="411"/>
        <v>6043992820115670</v>
      </c>
      <c r="M392">
        <f t="shared" si="412"/>
        <v>112999.9999999998</v>
      </c>
      <c r="N392">
        <f t="shared" si="413"/>
        <v>112.9999999999998</v>
      </c>
      <c r="O392">
        <f t="shared" si="414"/>
        <v>149700.0000000002</v>
      </c>
      <c r="P392">
        <f t="shared" si="415"/>
        <v>149.70000000000022</v>
      </c>
      <c r="Q392">
        <f t="shared" si="416"/>
        <v>0.14034375000000018</v>
      </c>
      <c r="R392">
        <f t="shared" si="417"/>
        <v>2004.491</v>
      </c>
      <c r="S392">
        <f t="shared" si="418"/>
        <v>2.6632151440191052</v>
      </c>
      <c r="T392">
        <f t="shared" si="419"/>
        <v>460.48463537865575</v>
      </c>
      <c r="V392">
        <f t="shared" si="420"/>
        <v>112568506329668.94</v>
      </c>
      <c r="W392">
        <f t="shared" si="378"/>
        <v>0</v>
      </c>
      <c r="X392">
        <f t="shared" si="421"/>
        <v>5060537550066.0654</v>
      </c>
      <c r="Y392">
        <f t="shared" si="379"/>
        <v>0</v>
      </c>
      <c r="Z392">
        <f t="shared" si="380"/>
        <v>117629043879735</v>
      </c>
      <c r="AA392">
        <f t="shared" si="361"/>
        <v>2387.8022716742398</v>
      </c>
      <c r="AB392">
        <f t="shared" si="362"/>
        <v>23.878022716742404</v>
      </c>
      <c r="AC392">
        <f t="shared" si="381"/>
        <v>454.03296283613685</v>
      </c>
      <c r="AD392">
        <f t="shared" si="382"/>
        <v>99.999999999999972</v>
      </c>
      <c r="AF392" s="9">
        <f t="shared" si="376"/>
        <v>6186052472698.709</v>
      </c>
      <c r="AG392">
        <f t="shared" si="383"/>
        <v>23.877365995687402</v>
      </c>
      <c r="AH392">
        <f t="shared" si="384"/>
        <v>0</v>
      </c>
      <c r="AI392">
        <v>324</v>
      </c>
      <c r="AJ392">
        <f t="shared" si="385"/>
        <v>5.1740327120740712E-2</v>
      </c>
      <c r="AK392">
        <v>0</v>
      </c>
      <c r="AL392" s="15">
        <f t="shared" si="363"/>
        <v>0</v>
      </c>
      <c r="AM392" s="13">
        <f t="shared" si="386"/>
        <v>5062806625627.3662</v>
      </c>
      <c r="AN392" s="15">
        <f>SUM($AL$48:AL392)</f>
        <v>1123245847071.3408</v>
      </c>
      <c r="AO392" s="4">
        <f t="shared" si="364"/>
        <v>6186052472698.707</v>
      </c>
      <c r="AP392">
        <f t="shared" si="365"/>
        <v>23.88872929430708</v>
      </c>
      <c r="AQ392" s="15">
        <f t="shared" si="366"/>
        <v>23.82628208133826</v>
      </c>
      <c r="AR392">
        <f t="shared" si="387"/>
        <v>0.99738591315597092</v>
      </c>
      <c r="AT392">
        <f t="shared" si="377"/>
        <v>29524184761.287731</v>
      </c>
      <c r="AU392" s="4"/>
      <c r="AV392">
        <f t="shared" si="367"/>
        <v>4394515750341.3633</v>
      </c>
      <c r="AW392" s="5">
        <f t="shared" si="388"/>
        <v>16.962264935159425</v>
      </c>
      <c r="AX392">
        <f t="shared" si="389"/>
        <v>106715670.69970703</v>
      </c>
      <c r="AY392" s="4">
        <f t="shared" si="390"/>
        <v>4.119087476250484E-4</v>
      </c>
      <c r="AZ392" s="4">
        <f t="shared" si="368"/>
        <v>8.9257304804323658E-7</v>
      </c>
      <c r="BA392" s="5">
        <v>0</v>
      </c>
      <c r="BB392" s="4">
        <f t="shared" si="369"/>
        <v>0</v>
      </c>
      <c r="BC392" s="4">
        <f t="shared" si="391"/>
        <v>106715670.69970703</v>
      </c>
      <c r="BD392" s="4">
        <f t="shared" si="392"/>
        <v>580481.23748752731</v>
      </c>
      <c r="BE392" s="4">
        <f t="shared" si="393"/>
        <v>580481.23748752731</v>
      </c>
      <c r="BF392" s="4">
        <f t="shared" si="394"/>
        <v>0</v>
      </c>
      <c r="BG392" s="4">
        <f>SUM($BB$48:BB392)</f>
        <v>12884463590.918751</v>
      </c>
      <c r="BH392" s="14">
        <f>SUM($BC$48:BC392)</f>
        <v>4381631286750.4443</v>
      </c>
      <c r="BI392" s="4">
        <f t="shared" si="395"/>
        <v>4394515750341.3633</v>
      </c>
      <c r="BJ392" s="4">
        <f t="shared" si="396"/>
        <v>23904023881.317249</v>
      </c>
      <c r="BK392" s="4">
        <f t="shared" si="397"/>
        <v>70085202.300471887</v>
      </c>
      <c r="BL392" s="4">
        <f t="shared" si="398"/>
        <v>23833938679.016777</v>
      </c>
      <c r="BM392" s="27">
        <f t="shared" si="370"/>
        <v>20.674620110278696</v>
      </c>
      <c r="BN392">
        <f t="shared" si="371"/>
        <v>0.27330514044132032</v>
      </c>
      <c r="BO392">
        <f t="shared" si="399"/>
        <v>1.321935488940097E-2</v>
      </c>
      <c r="BQ392" s="5">
        <f t="shared" si="400"/>
        <v>-12.695432771261395</v>
      </c>
      <c r="BR392" s="5">
        <f t="shared" si="401"/>
        <v>-9867.62824527472</v>
      </c>
      <c r="BS392" s="5">
        <f t="shared" si="372"/>
        <v>-1802.1261567532165</v>
      </c>
      <c r="BU392" s="27">
        <f t="shared" si="402"/>
        <v>0.86545499576679707</v>
      </c>
      <c r="BV392" s="27">
        <f t="shared" si="403"/>
        <v>1.1470742246243459E-2</v>
      </c>
      <c r="BW392" s="27">
        <f t="shared" si="373"/>
        <v>0.86545499576679707</v>
      </c>
      <c r="BX392" s="27">
        <f t="shared" si="374"/>
        <v>1.147074224624346E-2</v>
      </c>
      <c r="BY392" s="27">
        <f t="shared" si="404"/>
        <v>1.321935488940097E-2</v>
      </c>
      <c r="BZ392" s="27">
        <f t="shared" si="405"/>
        <v>0.99738591315597092</v>
      </c>
    </row>
    <row r="393" spans="6:78">
      <c r="F393">
        <f t="shared" si="375"/>
        <v>86250000</v>
      </c>
      <c r="G393">
        <f t="shared" si="406"/>
        <v>1.0000000000000002</v>
      </c>
      <c r="H393">
        <f t="shared" si="407"/>
        <v>0</v>
      </c>
      <c r="I393">
        <f t="shared" si="408"/>
        <v>4.7143143996902228E+19</v>
      </c>
      <c r="J393">
        <f t="shared" si="409"/>
        <v>2.1193285600309779E+20</v>
      </c>
      <c r="K393">
        <f t="shared" si="410"/>
        <v>2.59076E+20</v>
      </c>
      <c r="L393">
        <f t="shared" si="411"/>
        <v>6043992820115670</v>
      </c>
      <c r="M393">
        <f t="shared" si="412"/>
        <v>112999.9999999998</v>
      </c>
      <c r="N393">
        <f t="shared" si="413"/>
        <v>112.9999999999998</v>
      </c>
      <c r="O393">
        <f t="shared" si="414"/>
        <v>149700.0000000002</v>
      </c>
      <c r="P393">
        <f t="shared" si="415"/>
        <v>149.70000000000022</v>
      </c>
      <c r="Q393">
        <f t="shared" si="416"/>
        <v>0.14034375000000018</v>
      </c>
      <c r="R393">
        <f t="shared" si="417"/>
        <v>2004.491</v>
      </c>
      <c r="S393">
        <f t="shared" si="418"/>
        <v>2.6632151440191052</v>
      </c>
      <c r="T393">
        <f t="shared" si="419"/>
        <v>460.48463537865575</v>
      </c>
      <c r="V393">
        <f t="shared" si="420"/>
        <v>112568506329668.94</v>
      </c>
      <c r="W393">
        <f t="shared" si="378"/>
        <v>0</v>
      </c>
      <c r="X393">
        <f t="shared" si="421"/>
        <v>5060537550066.0654</v>
      </c>
      <c r="Y393">
        <f t="shared" si="379"/>
        <v>0</v>
      </c>
      <c r="Z393">
        <f t="shared" si="380"/>
        <v>117629043879735</v>
      </c>
      <c r="AA393">
        <f t="shared" si="361"/>
        <v>2387.8022716742398</v>
      </c>
      <c r="AB393">
        <f t="shared" si="362"/>
        <v>23.878022716742404</v>
      </c>
      <c r="AC393">
        <f t="shared" si="381"/>
        <v>454.03296283613685</v>
      </c>
      <c r="AD393">
        <f t="shared" si="382"/>
        <v>99.999999999999972</v>
      </c>
      <c r="AF393" s="9">
        <f t="shared" si="376"/>
        <v>6186052472698.709</v>
      </c>
      <c r="AG393">
        <f t="shared" si="383"/>
        <v>23.877365995687402</v>
      </c>
      <c r="AH393">
        <f t="shared" si="384"/>
        <v>0</v>
      </c>
      <c r="AI393">
        <v>325</v>
      </c>
      <c r="AJ393">
        <f t="shared" si="385"/>
        <v>5.1740327120740712E-2</v>
      </c>
      <c r="AK393">
        <v>0</v>
      </c>
      <c r="AL393" s="15">
        <f t="shared" si="363"/>
        <v>0</v>
      </c>
      <c r="AM393" s="13">
        <f t="shared" si="386"/>
        <v>5062806625627.3662</v>
      </c>
      <c r="AN393" s="15">
        <f>SUM($AL$48:AL393)</f>
        <v>1123245847071.3408</v>
      </c>
      <c r="AO393" s="4">
        <f t="shared" si="364"/>
        <v>6186052472698.707</v>
      </c>
      <c r="AP393">
        <f t="shared" si="365"/>
        <v>23.88872929430708</v>
      </c>
      <c r="AQ393" s="15">
        <f t="shared" si="366"/>
        <v>23.82628208133826</v>
      </c>
      <c r="AR393">
        <f t="shared" si="387"/>
        <v>0.99738591315597092</v>
      </c>
      <c r="AT393">
        <f t="shared" si="377"/>
        <v>28954896422.170788</v>
      </c>
      <c r="AU393" s="4"/>
      <c r="AV393">
        <f t="shared" si="367"/>
        <v>4394620408309.6265</v>
      </c>
      <c r="AW393" s="5">
        <f t="shared" si="388"/>
        <v>16.962668901440608</v>
      </c>
      <c r="AX393">
        <f t="shared" si="389"/>
        <v>104657968.26318359</v>
      </c>
      <c r="AY393" s="4">
        <f t="shared" si="390"/>
        <v>4.0396628118074846E-4</v>
      </c>
      <c r="AZ393" s="4">
        <f t="shared" si="368"/>
        <v>8.7536236357963997E-7</v>
      </c>
      <c r="BA393" s="5">
        <v>0</v>
      </c>
      <c r="BB393" s="4">
        <f t="shared" si="369"/>
        <v>0</v>
      </c>
      <c r="BC393" s="4">
        <f t="shared" si="391"/>
        <v>104657968.26318359</v>
      </c>
      <c r="BD393" s="4">
        <f t="shared" si="392"/>
        <v>569288.33911653387</v>
      </c>
      <c r="BE393" s="4">
        <f t="shared" si="393"/>
        <v>569288.33911653387</v>
      </c>
      <c r="BF393" s="4">
        <f t="shared" si="394"/>
        <v>0</v>
      </c>
      <c r="BG393" s="4">
        <f>SUM($BB$48:BB393)</f>
        <v>12884463590.918751</v>
      </c>
      <c r="BH393" s="14">
        <f>SUM($BC$48:BC393)</f>
        <v>4381735944718.7075</v>
      </c>
      <c r="BI393" s="4">
        <f t="shared" si="395"/>
        <v>4394620408309.6265</v>
      </c>
      <c r="BJ393" s="4">
        <f t="shared" si="396"/>
        <v>23904593169.656364</v>
      </c>
      <c r="BK393" s="4">
        <f t="shared" si="397"/>
        <v>70085202.300471887</v>
      </c>
      <c r="BL393" s="4">
        <f t="shared" si="398"/>
        <v>23834507967.355892</v>
      </c>
      <c r="BM393" s="27">
        <f t="shared" si="370"/>
        <v>20.675113936343408</v>
      </c>
      <c r="BN393">
        <f t="shared" si="371"/>
        <v>0.27330514044132032</v>
      </c>
      <c r="BO393">
        <f t="shared" si="399"/>
        <v>1.3219039144490293E-2</v>
      </c>
      <c r="BQ393" s="5">
        <f t="shared" si="400"/>
        <v>-12.456879836058032</v>
      </c>
      <c r="BR393" s="5">
        <f t="shared" si="401"/>
        <v>-9867.62824527472</v>
      </c>
      <c r="BS393" s="5">
        <f t="shared" si="372"/>
        <v>-1801.9309195827848</v>
      </c>
      <c r="BU393" s="27">
        <f t="shared" si="402"/>
        <v>0.86547566769365547</v>
      </c>
      <c r="BV393" s="27">
        <f t="shared" si="403"/>
        <v>1.1470742246243459E-2</v>
      </c>
      <c r="BW393" s="27">
        <f t="shared" si="373"/>
        <v>0.86547566769365547</v>
      </c>
      <c r="BX393" s="27">
        <f t="shared" si="374"/>
        <v>1.147074224624346E-2</v>
      </c>
      <c r="BY393" s="27">
        <f t="shared" si="404"/>
        <v>1.3219039144490293E-2</v>
      </c>
      <c r="BZ393" s="27">
        <f t="shared" si="405"/>
        <v>0.99738591315597092</v>
      </c>
    </row>
    <row r="394" spans="6:78">
      <c r="F394">
        <f t="shared" si="375"/>
        <v>86500000</v>
      </c>
      <c r="G394">
        <f t="shared" si="406"/>
        <v>1.0000000000000002</v>
      </c>
      <c r="H394">
        <f t="shared" si="407"/>
        <v>0</v>
      </c>
      <c r="I394">
        <f t="shared" si="408"/>
        <v>4.7143143996902228E+19</v>
      </c>
      <c r="J394">
        <f t="shared" si="409"/>
        <v>2.1193285600309779E+20</v>
      </c>
      <c r="K394">
        <f t="shared" si="410"/>
        <v>2.59076E+20</v>
      </c>
      <c r="L394">
        <f t="shared" si="411"/>
        <v>6043992820115670</v>
      </c>
      <c r="M394">
        <f t="shared" si="412"/>
        <v>112999.9999999998</v>
      </c>
      <c r="N394">
        <f t="shared" si="413"/>
        <v>112.9999999999998</v>
      </c>
      <c r="O394">
        <f t="shared" si="414"/>
        <v>149700.0000000002</v>
      </c>
      <c r="P394">
        <f t="shared" si="415"/>
        <v>149.70000000000022</v>
      </c>
      <c r="Q394">
        <f t="shared" si="416"/>
        <v>0.14034375000000018</v>
      </c>
      <c r="R394">
        <f t="shared" si="417"/>
        <v>2004.491</v>
      </c>
      <c r="S394">
        <f t="shared" si="418"/>
        <v>2.6632151440191052</v>
      </c>
      <c r="T394">
        <f t="shared" si="419"/>
        <v>460.48463537865575</v>
      </c>
      <c r="V394">
        <f t="shared" si="420"/>
        <v>112568506329668.94</v>
      </c>
      <c r="W394">
        <f t="shared" si="378"/>
        <v>0</v>
      </c>
      <c r="X394">
        <f t="shared" si="421"/>
        <v>5060537550066.0654</v>
      </c>
      <c r="Y394">
        <f t="shared" si="379"/>
        <v>0</v>
      </c>
      <c r="Z394">
        <f t="shared" si="380"/>
        <v>117629043879735</v>
      </c>
      <c r="AA394">
        <f t="shared" si="361"/>
        <v>2387.8022716742398</v>
      </c>
      <c r="AB394">
        <f t="shared" si="362"/>
        <v>23.878022716742404</v>
      </c>
      <c r="AC394">
        <f t="shared" si="381"/>
        <v>454.03296283613685</v>
      </c>
      <c r="AD394">
        <f t="shared" si="382"/>
        <v>99.999999999999972</v>
      </c>
      <c r="AF394" s="9">
        <f t="shared" si="376"/>
        <v>6186052472698.709</v>
      </c>
      <c r="AG394">
        <f t="shared" si="383"/>
        <v>23.877365995687402</v>
      </c>
      <c r="AH394">
        <f t="shared" si="384"/>
        <v>0</v>
      </c>
      <c r="AI394">
        <v>326</v>
      </c>
      <c r="AJ394">
        <f t="shared" si="385"/>
        <v>5.1740327120740712E-2</v>
      </c>
      <c r="AK394">
        <v>0</v>
      </c>
      <c r="AL394" s="15">
        <f t="shared" si="363"/>
        <v>0</v>
      </c>
      <c r="AM394" s="13">
        <f t="shared" si="386"/>
        <v>5062806625627.3662</v>
      </c>
      <c r="AN394" s="15">
        <f>SUM($AL$48:AL394)</f>
        <v>1123245847071.3408</v>
      </c>
      <c r="AO394" s="4">
        <f t="shared" si="364"/>
        <v>6186052472698.707</v>
      </c>
      <c r="AP394">
        <f t="shared" si="365"/>
        <v>23.88872929430708</v>
      </c>
      <c r="AQ394" s="15">
        <f t="shared" si="366"/>
        <v>23.82628208133826</v>
      </c>
      <c r="AR394">
        <f t="shared" si="387"/>
        <v>0.99738591315597092</v>
      </c>
      <c r="AT394">
        <f t="shared" si="377"/>
        <v>28396585158.819862</v>
      </c>
      <c r="AU394" s="4"/>
      <c r="AV394">
        <f t="shared" si="367"/>
        <v>4394723048252.2812</v>
      </c>
      <c r="AW394" s="5">
        <f t="shared" si="388"/>
        <v>16.963065078402792</v>
      </c>
      <c r="AX394">
        <f t="shared" si="389"/>
        <v>102639942.65478516</v>
      </c>
      <c r="AY394" s="4">
        <f t="shared" si="390"/>
        <v>3.9617696218401224E-4</v>
      </c>
      <c r="AZ394" s="4">
        <f t="shared" si="368"/>
        <v>8.5848353728817545E-7</v>
      </c>
      <c r="BA394" s="5">
        <v>0</v>
      </c>
      <c r="BB394" s="4">
        <f t="shared" si="369"/>
        <v>0</v>
      </c>
      <c r="BC394" s="4">
        <f t="shared" si="391"/>
        <v>102639942.65478516</v>
      </c>
      <c r="BD394" s="4">
        <f t="shared" si="392"/>
        <v>558311.26335283485</v>
      </c>
      <c r="BE394" s="4">
        <f t="shared" si="393"/>
        <v>558311.26335283485</v>
      </c>
      <c r="BF394" s="4">
        <f t="shared" si="394"/>
        <v>0</v>
      </c>
      <c r="BG394" s="4">
        <f>SUM($BB$48:BB394)</f>
        <v>12884463590.918751</v>
      </c>
      <c r="BH394" s="14">
        <f>SUM($BC$48:BC394)</f>
        <v>4381838584661.3623</v>
      </c>
      <c r="BI394" s="4">
        <f t="shared" si="395"/>
        <v>4394723048252.2812</v>
      </c>
      <c r="BJ394" s="4">
        <f t="shared" si="396"/>
        <v>23905151480.91972</v>
      </c>
      <c r="BK394" s="4">
        <f t="shared" si="397"/>
        <v>70085202.300471887</v>
      </c>
      <c r="BL394" s="4">
        <f t="shared" si="398"/>
        <v>23835066278.619247</v>
      </c>
      <c r="BM394" s="27">
        <f t="shared" si="370"/>
        <v>20.67559824040362</v>
      </c>
      <c r="BN394">
        <f t="shared" si="371"/>
        <v>0.27330514044132032</v>
      </c>
      <c r="BO394">
        <f t="shared" si="399"/>
        <v>1.3218729502454531E-2</v>
      </c>
      <c r="BQ394" s="5">
        <f t="shared" si="400"/>
        <v>-12.222926702859516</v>
      </c>
      <c r="BR394" s="5">
        <f t="shared" si="401"/>
        <v>-9867.62824527472</v>
      </c>
      <c r="BS394" s="5">
        <f t="shared" si="372"/>
        <v>-1801.7394469953686</v>
      </c>
      <c r="BU394" s="27">
        <f t="shared" si="402"/>
        <v>0.86549594102231375</v>
      </c>
      <c r="BV394" s="27">
        <f t="shared" si="403"/>
        <v>1.1470742246243459E-2</v>
      </c>
      <c r="BW394" s="27">
        <f t="shared" si="373"/>
        <v>0.86549594102231375</v>
      </c>
      <c r="BX394" s="27">
        <f t="shared" si="374"/>
        <v>1.147074224624346E-2</v>
      </c>
      <c r="BY394" s="27">
        <f t="shared" si="404"/>
        <v>1.3218729502454531E-2</v>
      </c>
      <c r="BZ394" s="27">
        <f t="shared" si="405"/>
        <v>0.99738591315597092</v>
      </c>
    </row>
    <row r="395" spans="6:78">
      <c r="F395">
        <f t="shared" si="375"/>
        <v>86750000</v>
      </c>
      <c r="G395">
        <f t="shared" si="406"/>
        <v>1.0000000000000002</v>
      </c>
      <c r="H395">
        <f t="shared" si="407"/>
        <v>0</v>
      </c>
      <c r="I395">
        <f t="shared" si="408"/>
        <v>4.7143143996902228E+19</v>
      </c>
      <c r="J395">
        <f t="shared" si="409"/>
        <v>2.1193285600309779E+20</v>
      </c>
      <c r="K395">
        <f t="shared" si="410"/>
        <v>2.59076E+20</v>
      </c>
      <c r="L395">
        <f t="shared" si="411"/>
        <v>6043992820115670</v>
      </c>
      <c r="M395">
        <f t="shared" si="412"/>
        <v>112999.9999999998</v>
      </c>
      <c r="N395">
        <f t="shared" si="413"/>
        <v>112.9999999999998</v>
      </c>
      <c r="O395">
        <f t="shared" si="414"/>
        <v>149700.0000000002</v>
      </c>
      <c r="P395">
        <f t="shared" si="415"/>
        <v>149.70000000000022</v>
      </c>
      <c r="Q395">
        <f t="shared" si="416"/>
        <v>0.14034375000000018</v>
      </c>
      <c r="R395">
        <f t="shared" si="417"/>
        <v>2004.491</v>
      </c>
      <c r="S395">
        <f t="shared" si="418"/>
        <v>2.6632151440191052</v>
      </c>
      <c r="T395">
        <f t="shared" si="419"/>
        <v>460.48463537865575</v>
      </c>
      <c r="V395">
        <f t="shared" si="420"/>
        <v>112568506329668.94</v>
      </c>
      <c r="W395">
        <f t="shared" si="378"/>
        <v>0</v>
      </c>
      <c r="X395">
        <f t="shared" si="421"/>
        <v>5060537550066.0654</v>
      </c>
      <c r="Y395">
        <f t="shared" si="379"/>
        <v>0</v>
      </c>
      <c r="Z395">
        <f t="shared" si="380"/>
        <v>117629043879735</v>
      </c>
      <c r="AA395">
        <f t="shared" si="361"/>
        <v>2387.8022716742398</v>
      </c>
      <c r="AB395">
        <f t="shared" si="362"/>
        <v>23.878022716742404</v>
      </c>
      <c r="AC395">
        <f t="shared" si="381"/>
        <v>454.03296283613685</v>
      </c>
      <c r="AD395">
        <f t="shared" si="382"/>
        <v>99.999999999999972</v>
      </c>
      <c r="AF395" s="9">
        <f t="shared" si="376"/>
        <v>6186052472698.709</v>
      </c>
      <c r="AG395">
        <f t="shared" si="383"/>
        <v>23.877365995687402</v>
      </c>
      <c r="AH395">
        <f t="shared" si="384"/>
        <v>0</v>
      </c>
      <c r="AI395">
        <v>327</v>
      </c>
      <c r="AJ395">
        <f t="shared" si="385"/>
        <v>5.1740327120740712E-2</v>
      </c>
      <c r="AK395">
        <v>0</v>
      </c>
      <c r="AL395" s="15">
        <f t="shared" si="363"/>
        <v>0</v>
      </c>
      <c r="AM395" s="13">
        <f t="shared" si="386"/>
        <v>5062806625627.3662</v>
      </c>
      <c r="AN395" s="15">
        <f>SUM($AL$48:AL395)</f>
        <v>1123245847071.3408</v>
      </c>
      <c r="AO395" s="4">
        <f t="shared" si="364"/>
        <v>6186052472698.707</v>
      </c>
      <c r="AP395">
        <f t="shared" si="365"/>
        <v>23.88872929430708</v>
      </c>
      <c r="AQ395" s="15">
        <f t="shared" si="366"/>
        <v>23.82628208133826</v>
      </c>
      <c r="AR395">
        <f t="shared" si="387"/>
        <v>0.99738591315597092</v>
      </c>
      <c r="AT395">
        <f t="shared" si="377"/>
        <v>27849039310.141457</v>
      </c>
      <c r="AU395" s="4"/>
      <c r="AV395">
        <f t="shared" si="367"/>
        <v>4394823709081.1025</v>
      </c>
      <c r="AW395" s="5">
        <f t="shared" si="388"/>
        <v>16.963453616240418</v>
      </c>
      <c r="AX395">
        <f t="shared" si="389"/>
        <v>100660828.82128906</v>
      </c>
      <c r="AY395" s="4">
        <f t="shared" si="390"/>
        <v>3.8853783762791256E-4</v>
      </c>
      <c r="AZ395" s="4">
        <f t="shared" si="368"/>
        <v>8.4193017024090274E-7</v>
      </c>
      <c r="BA395" s="5">
        <v>0</v>
      </c>
      <c r="BB395" s="4">
        <f t="shared" si="369"/>
        <v>0</v>
      </c>
      <c r="BC395" s="4">
        <f t="shared" si="391"/>
        <v>100660828.82128906</v>
      </c>
      <c r="BD395" s="4">
        <f t="shared" si="392"/>
        <v>547545.84867977083</v>
      </c>
      <c r="BE395" s="4">
        <f t="shared" si="393"/>
        <v>547545.84867977083</v>
      </c>
      <c r="BF395" s="4">
        <f t="shared" si="394"/>
        <v>0</v>
      </c>
      <c r="BG395" s="4">
        <f>SUM($BB$48:BB395)</f>
        <v>12884463590.918751</v>
      </c>
      <c r="BH395" s="14">
        <f>SUM($BC$48:BC395)</f>
        <v>4381939245490.1836</v>
      </c>
      <c r="BI395" s="4">
        <f t="shared" si="395"/>
        <v>4394823709081.1025</v>
      </c>
      <c r="BJ395" s="4">
        <f t="shared" si="396"/>
        <v>23905699026.768398</v>
      </c>
      <c r="BK395" s="4">
        <f t="shared" si="397"/>
        <v>70085202.300471887</v>
      </c>
      <c r="BL395" s="4">
        <f t="shared" si="398"/>
        <v>23835613824.467926</v>
      </c>
      <c r="BM395" s="27">
        <f t="shared" si="370"/>
        <v>20.676073206063592</v>
      </c>
      <c r="BN395">
        <f t="shared" si="371"/>
        <v>0.27330514044132032</v>
      </c>
      <c r="BO395">
        <f t="shared" si="399"/>
        <v>1.3218425845056942E-2</v>
      </c>
      <c r="BQ395" s="5">
        <f t="shared" si="400"/>
        <v>-11.993484677814692</v>
      </c>
      <c r="BR395" s="5">
        <f t="shared" si="401"/>
        <v>-9867.62824527472</v>
      </c>
      <c r="BS395" s="5">
        <f t="shared" si="372"/>
        <v>-1801.5516664018949</v>
      </c>
      <c r="BU395" s="27">
        <f t="shared" si="402"/>
        <v>0.86551582343858302</v>
      </c>
      <c r="BV395" s="27">
        <f t="shared" si="403"/>
        <v>1.1470742246243459E-2</v>
      </c>
      <c r="BW395" s="27">
        <f t="shared" si="373"/>
        <v>0.86551582343858302</v>
      </c>
      <c r="BX395" s="27">
        <f t="shared" si="374"/>
        <v>1.147074224624346E-2</v>
      </c>
      <c r="BY395" s="27">
        <f t="shared" si="404"/>
        <v>1.3218425845056942E-2</v>
      </c>
      <c r="BZ395" s="27">
        <f t="shared" si="405"/>
        <v>0.99738591315597092</v>
      </c>
    </row>
    <row r="396" spans="6:78">
      <c r="F396">
        <f t="shared" si="375"/>
        <v>87000000</v>
      </c>
      <c r="G396">
        <f t="shared" si="406"/>
        <v>1.0000000000000002</v>
      </c>
      <c r="H396">
        <f t="shared" si="407"/>
        <v>0</v>
      </c>
      <c r="I396">
        <f t="shared" si="408"/>
        <v>4.7143143996902228E+19</v>
      </c>
      <c r="J396">
        <f t="shared" si="409"/>
        <v>2.1193285600309779E+20</v>
      </c>
      <c r="K396">
        <f t="shared" si="410"/>
        <v>2.59076E+20</v>
      </c>
      <c r="L396">
        <f t="shared" si="411"/>
        <v>6043992820115670</v>
      </c>
      <c r="M396">
        <f t="shared" si="412"/>
        <v>112999.9999999998</v>
      </c>
      <c r="N396">
        <f t="shared" si="413"/>
        <v>112.9999999999998</v>
      </c>
      <c r="O396">
        <f t="shared" si="414"/>
        <v>149700.0000000002</v>
      </c>
      <c r="P396">
        <f t="shared" si="415"/>
        <v>149.70000000000022</v>
      </c>
      <c r="Q396">
        <f t="shared" si="416"/>
        <v>0.14034375000000018</v>
      </c>
      <c r="R396">
        <f t="shared" si="417"/>
        <v>2004.491</v>
      </c>
      <c r="S396">
        <f t="shared" si="418"/>
        <v>2.6632151440191052</v>
      </c>
      <c r="T396">
        <f t="shared" si="419"/>
        <v>460.48463537865575</v>
      </c>
      <c r="V396">
        <f t="shared" si="420"/>
        <v>112568506329668.94</v>
      </c>
      <c r="W396">
        <f t="shared" si="378"/>
        <v>0</v>
      </c>
      <c r="X396">
        <f t="shared" si="421"/>
        <v>5060537550066.0654</v>
      </c>
      <c r="Y396">
        <f t="shared" si="379"/>
        <v>0</v>
      </c>
      <c r="Z396">
        <f t="shared" si="380"/>
        <v>117629043879735</v>
      </c>
      <c r="AA396">
        <f t="shared" si="361"/>
        <v>2387.8022716742398</v>
      </c>
      <c r="AB396">
        <f t="shared" si="362"/>
        <v>23.878022716742404</v>
      </c>
      <c r="AC396">
        <f t="shared" si="381"/>
        <v>454.03296283613685</v>
      </c>
      <c r="AD396">
        <f t="shared" si="382"/>
        <v>99.999999999999972</v>
      </c>
      <c r="AF396" s="9">
        <f t="shared" si="376"/>
        <v>6186052472698.709</v>
      </c>
      <c r="AG396">
        <f t="shared" si="383"/>
        <v>23.877365995687402</v>
      </c>
      <c r="AH396">
        <f t="shared" si="384"/>
        <v>0</v>
      </c>
      <c r="AI396">
        <v>328</v>
      </c>
      <c r="AJ396">
        <f t="shared" si="385"/>
        <v>5.1740327120740712E-2</v>
      </c>
      <c r="AK396">
        <v>0</v>
      </c>
      <c r="AL396" s="15">
        <f t="shared" si="363"/>
        <v>0</v>
      </c>
      <c r="AM396" s="13">
        <f t="shared" si="386"/>
        <v>5062806625627.3662</v>
      </c>
      <c r="AN396" s="15">
        <f>SUM($AL$48:AL396)</f>
        <v>1123245847071.3408</v>
      </c>
      <c r="AO396" s="4">
        <f t="shared" si="364"/>
        <v>6186052472698.707</v>
      </c>
      <c r="AP396">
        <f t="shared" si="365"/>
        <v>23.88872929430708</v>
      </c>
      <c r="AQ396" s="15">
        <f t="shared" si="366"/>
        <v>23.82628208133826</v>
      </c>
      <c r="AR396">
        <f t="shared" si="387"/>
        <v>0.99738591315597092</v>
      </c>
      <c r="AT396">
        <f t="shared" si="377"/>
        <v>27312051296.312843</v>
      </c>
      <c r="AU396" s="4"/>
      <c r="AV396">
        <f t="shared" si="367"/>
        <v>4394922428957.5645</v>
      </c>
      <c r="AW396" s="5">
        <f t="shared" si="388"/>
        <v>16.963834662251866</v>
      </c>
      <c r="AX396">
        <f t="shared" si="389"/>
        <v>98719876.461914062</v>
      </c>
      <c r="AY396" s="4">
        <f t="shared" si="390"/>
        <v>3.8104601144804641E-4</v>
      </c>
      <c r="AZ396" s="4">
        <f t="shared" si="368"/>
        <v>8.256959868997412E-7</v>
      </c>
      <c r="BA396" s="5">
        <v>0</v>
      </c>
      <c r="BB396" s="4">
        <f t="shared" si="369"/>
        <v>0</v>
      </c>
      <c r="BC396" s="4">
        <f t="shared" si="391"/>
        <v>98719876.461914062</v>
      </c>
      <c r="BD396" s="4">
        <f t="shared" si="392"/>
        <v>536988.01382677362</v>
      </c>
      <c r="BE396" s="4">
        <f t="shared" si="393"/>
        <v>536988.01382677362</v>
      </c>
      <c r="BF396" s="4">
        <f t="shared" si="394"/>
        <v>0</v>
      </c>
      <c r="BG396" s="4">
        <f>SUM($BB$48:BB396)</f>
        <v>12884463590.918751</v>
      </c>
      <c r="BH396" s="14">
        <f>SUM($BC$48:BC396)</f>
        <v>4382037965366.6455</v>
      </c>
      <c r="BI396" s="4">
        <f t="shared" si="395"/>
        <v>4394922428957.5645</v>
      </c>
      <c r="BJ396" s="4">
        <f t="shared" si="396"/>
        <v>23906236014.782227</v>
      </c>
      <c r="BK396" s="4">
        <f t="shared" si="397"/>
        <v>70085202.300471887</v>
      </c>
      <c r="BL396" s="4">
        <f t="shared" si="398"/>
        <v>23836150812.481754</v>
      </c>
      <c r="BM396" s="27">
        <f t="shared" si="370"/>
        <v>20.676539013387305</v>
      </c>
      <c r="BN396">
        <f t="shared" si="371"/>
        <v>0.27330514044132032</v>
      </c>
      <c r="BO396">
        <f t="shared" si="399"/>
        <v>1.3218128056362102E-2</v>
      </c>
      <c r="BQ396" s="5">
        <f t="shared" si="400"/>
        <v>-11.76846677727994</v>
      </c>
      <c r="BR396" s="5">
        <f t="shared" si="401"/>
        <v>-9867.62824527472</v>
      </c>
      <c r="BS396" s="5">
        <f t="shared" si="372"/>
        <v>-1801.3675066129586</v>
      </c>
      <c r="BU396" s="27">
        <f t="shared" si="402"/>
        <v>0.86553532248007559</v>
      </c>
      <c r="BV396" s="27">
        <f t="shared" si="403"/>
        <v>1.1470742246243459E-2</v>
      </c>
      <c r="BW396" s="27">
        <f t="shared" si="373"/>
        <v>0.86553532248007559</v>
      </c>
      <c r="BX396" s="27">
        <f t="shared" si="374"/>
        <v>1.147074224624346E-2</v>
      </c>
      <c r="BY396" s="27">
        <f t="shared" si="404"/>
        <v>1.3218128056362102E-2</v>
      </c>
      <c r="BZ396" s="27">
        <f t="shared" si="405"/>
        <v>0.99738591315597092</v>
      </c>
    </row>
    <row r="397" spans="6:78">
      <c r="F397">
        <f t="shared" si="375"/>
        <v>87250000</v>
      </c>
      <c r="G397">
        <f t="shared" si="406"/>
        <v>1.0000000000000002</v>
      </c>
      <c r="H397">
        <f t="shared" si="407"/>
        <v>0</v>
      </c>
      <c r="I397">
        <f t="shared" si="408"/>
        <v>4.7143143996902228E+19</v>
      </c>
      <c r="J397">
        <f t="shared" si="409"/>
        <v>2.1193285600309779E+20</v>
      </c>
      <c r="K397">
        <f t="shared" si="410"/>
        <v>2.59076E+20</v>
      </c>
      <c r="L397">
        <f t="shared" si="411"/>
        <v>6043992820115670</v>
      </c>
      <c r="M397">
        <f t="shared" si="412"/>
        <v>112999.9999999998</v>
      </c>
      <c r="N397">
        <f t="shared" si="413"/>
        <v>112.9999999999998</v>
      </c>
      <c r="O397">
        <f t="shared" si="414"/>
        <v>149700.0000000002</v>
      </c>
      <c r="P397">
        <f t="shared" si="415"/>
        <v>149.70000000000022</v>
      </c>
      <c r="Q397">
        <f t="shared" si="416"/>
        <v>0.14034375000000018</v>
      </c>
      <c r="R397">
        <f t="shared" si="417"/>
        <v>2004.491</v>
      </c>
      <c r="S397">
        <f t="shared" si="418"/>
        <v>2.6632151440191052</v>
      </c>
      <c r="T397">
        <f t="shared" si="419"/>
        <v>460.48463537865575</v>
      </c>
      <c r="V397">
        <f t="shared" si="420"/>
        <v>112568506329668.94</v>
      </c>
      <c r="W397">
        <f t="shared" si="378"/>
        <v>0</v>
      </c>
      <c r="X397">
        <f t="shared" si="421"/>
        <v>5060537550066.0654</v>
      </c>
      <c r="Y397">
        <f t="shared" si="379"/>
        <v>0</v>
      </c>
      <c r="Z397">
        <f t="shared" si="380"/>
        <v>117629043879735</v>
      </c>
      <c r="AA397">
        <f t="shared" si="361"/>
        <v>2387.8022716742398</v>
      </c>
      <c r="AB397">
        <f t="shared" si="362"/>
        <v>23.878022716742404</v>
      </c>
      <c r="AC397">
        <f t="shared" si="381"/>
        <v>454.03296283613685</v>
      </c>
      <c r="AD397">
        <f t="shared" si="382"/>
        <v>99.999999999999972</v>
      </c>
      <c r="AF397" s="9">
        <f t="shared" si="376"/>
        <v>6186052472698.709</v>
      </c>
      <c r="AG397">
        <f t="shared" si="383"/>
        <v>23.877365995687402</v>
      </c>
      <c r="AH397">
        <f t="shared" si="384"/>
        <v>0</v>
      </c>
      <c r="AI397">
        <v>329</v>
      </c>
      <c r="AJ397">
        <f t="shared" si="385"/>
        <v>5.1740327120740712E-2</v>
      </c>
      <c r="AK397">
        <v>0</v>
      </c>
      <c r="AL397" s="15">
        <f t="shared" si="363"/>
        <v>0</v>
      </c>
      <c r="AM397" s="13">
        <f t="shared" si="386"/>
        <v>5062806625627.3662</v>
      </c>
      <c r="AN397" s="15">
        <f>SUM($AL$48:AL397)</f>
        <v>1123245847071.3408</v>
      </c>
      <c r="AO397" s="4">
        <f t="shared" si="364"/>
        <v>6186052472698.707</v>
      </c>
      <c r="AP397">
        <f t="shared" si="365"/>
        <v>23.88872929430708</v>
      </c>
      <c r="AQ397" s="15">
        <f t="shared" si="366"/>
        <v>23.82628208133826</v>
      </c>
      <c r="AR397">
        <f t="shared" si="387"/>
        <v>0.99738591315597092</v>
      </c>
      <c r="AT397">
        <f t="shared" si="377"/>
        <v>26785417540.086597</v>
      </c>
      <c r="AU397" s="4"/>
      <c r="AV397">
        <f t="shared" si="367"/>
        <v>4395019245307.3091</v>
      </c>
      <c r="AW397" s="5">
        <f t="shared" si="388"/>
        <v>16.964208360895295</v>
      </c>
      <c r="AX397">
        <f t="shared" si="389"/>
        <v>96816349.744628906</v>
      </c>
      <c r="AY397" s="4">
        <f t="shared" si="390"/>
        <v>3.7369864342752285E-4</v>
      </c>
      <c r="AZ397" s="4">
        <f t="shared" si="368"/>
        <v>8.0977483274366638E-7</v>
      </c>
      <c r="BA397" s="5">
        <v>0</v>
      </c>
      <c r="BB397" s="4">
        <f t="shared" si="369"/>
        <v>0</v>
      </c>
      <c r="BC397" s="4">
        <f t="shared" si="391"/>
        <v>96816349.744628906</v>
      </c>
      <c r="BD397" s="4">
        <f t="shared" si="392"/>
        <v>526633.75622622343</v>
      </c>
      <c r="BE397" s="4">
        <f t="shared" si="393"/>
        <v>526633.75622622343</v>
      </c>
      <c r="BF397" s="4">
        <f t="shared" si="394"/>
        <v>0</v>
      </c>
      <c r="BG397" s="4">
        <f>SUM($BB$48:BB397)</f>
        <v>12884463590.918751</v>
      </c>
      <c r="BH397" s="14">
        <f>SUM($BC$48:BC397)</f>
        <v>4382134781716.3901</v>
      </c>
      <c r="BI397" s="4">
        <f t="shared" si="395"/>
        <v>4395019245307.3091</v>
      </c>
      <c r="BJ397" s="4">
        <f t="shared" si="396"/>
        <v>23906762648.538452</v>
      </c>
      <c r="BK397" s="4">
        <f t="shared" si="397"/>
        <v>70085202.300471887</v>
      </c>
      <c r="BL397" s="4">
        <f t="shared" si="398"/>
        <v>23836677446.23798</v>
      </c>
      <c r="BM397" s="27">
        <f t="shared" si="370"/>
        <v>20.676995838966739</v>
      </c>
      <c r="BN397">
        <f t="shared" si="371"/>
        <v>0.27330514044132032</v>
      </c>
      <c r="BO397">
        <f t="shared" si="399"/>
        <v>1.3217836022690702E-2</v>
      </c>
      <c r="BQ397" s="5">
        <f t="shared" si="400"/>
        <v>-11.547787694832223</v>
      </c>
      <c r="BR397" s="5">
        <f t="shared" si="401"/>
        <v>-9867.62824527472</v>
      </c>
      <c r="BS397" s="5">
        <f t="shared" si="372"/>
        <v>-1801.1868978118396</v>
      </c>
      <c r="BU397" s="27">
        <f t="shared" si="402"/>
        <v>0.86555444553906313</v>
      </c>
      <c r="BV397" s="27">
        <f t="shared" si="403"/>
        <v>1.1470742246243459E-2</v>
      </c>
      <c r="BW397" s="27">
        <f t="shared" si="373"/>
        <v>0.86555444553906313</v>
      </c>
      <c r="BX397" s="27">
        <f t="shared" si="374"/>
        <v>1.147074224624346E-2</v>
      </c>
      <c r="BY397" s="27">
        <f t="shared" si="404"/>
        <v>1.3217836022690702E-2</v>
      </c>
      <c r="BZ397" s="27">
        <f t="shared" si="405"/>
        <v>0.99738591315597092</v>
      </c>
    </row>
    <row r="398" spans="6:78">
      <c r="F398">
        <f t="shared" si="375"/>
        <v>87500000</v>
      </c>
      <c r="G398">
        <f t="shared" si="406"/>
        <v>1.0000000000000002</v>
      </c>
      <c r="H398">
        <f t="shared" si="407"/>
        <v>0</v>
      </c>
      <c r="I398">
        <f t="shared" si="408"/>
        <v>4.7143143996902228E+19</v>
      </c>
      <c r="J398">
        <f t="shared" si="409"/>
        <v>2.1193285600309779E+20</v>
      </c>
      <c r="K398">
        <f t="shared" si="410"/>
        <v>2.59076E+20</v>
      </c>
      <c r="L398">
        <f t="shared" si="411"/>
        <v>6043992820115670</v>
      </c>
      <c r="M398">
        <f t="shared" si="412"/>
        <v>112999.9999999998</v>
      </c>
      <c r="N398">
        <f t="shared" si="413"/>
        <v>112.9999999999998</v>
      </c>
      <c r="O398">
        <f t="shared" si="414"/>
        <v>149700.0000000002</v>
      </c>
      <c r="P398">
        <f t="shared" si="415"/>
        <v>149.70000000000022</v>
      </c>
      <c r="Q398">
        <f t="shared" si="416"/>
        <v>0.14034375000000018</v>
      </c>
      <c r="R398">
        <f t="shared" si="417"/>
        <v>2004.491</v>
      </c>
      <c r="S398">
        <f t="shared" si="418"/>
        <v>2.6632151440191052</v>
      </c>
      <c r="T398">
        <f t="shared" si="419"/>
        <v>460.48463537865575</v>
      </c>
      <c r="V398">
        <f t="shared" si="420"/>
        <v>112568506329668.94</v>
      </c>
      <c r="W398">
        <f t="shared" si="378"/>
        <v>0</v>
      </c>
      <c r="X398">
        <f t="shared" si="421"/>
        <v>5060537550066.0654</v>
      </c>
      <c r="Y398">
        <f t="shared" si="379"/>
        <v>0</v>
      </c>
      <c r="Z398">
        <f t="shared" si="380"/>
        <v>117629043879735</v>
      </c>
      <c r="AA398">
        <f t="shared" si="361"/>
        <v>2387.8022716742398</v>
      </c>
      <c r="AB398">
        <f t="shared" si="362"/>
        <v>23.878022716742404</v>
      </c>
      <c r="AC398">
        <f t="shared" si="381"/>
        <v>454.03296283613685</v>
      </c>
      <c r="AD398">
        <f t="shared" si="382"/>
        <v>99.999999999999972</v>
      </c>
      <c r="AF398" s="9">
        <f t="shared" si="376"/>
        <v>6186052472698.709</v>
      </c>
      <c r="AG398">
        <f t="shared" si="383"/>
        <v>23.877365995687402</v>
      </c>
      <c r="AH398">
        <f t="shared" si="384"/>
        <v>0</v>
      </c>
      <c r="AI398">
        <v>330</v>
      </c>
      <c r="AJ398">
        <f t="shared" si="385"/>
        <v>5.1740327120740712E-2</v>
      </c>
      <c r="AK398">
        <v>0</v>
      </c>
      <c r="AL398" s="15">
        <f t="shared" si="363"/>
        <v>0</v>
      </c>
      <c r="AM398" s="13">
        <f t="shared" si="386"/>
        <v>5062806625627.3662</v>
      </c>
      <c r="AN398" s="15">
        <f>SUM($AL$48:AL398)</f>
        <v>1123245847071.3408</v>
      </c>
      <c r="AO398" s="4">
        <f t="shared" si="364"/>
        <v>6186052472698.707</v>
      </c>
      <c r="AP398">
        <f t="shared" si="365"/>
        <v>23.88872929430708</v>
      </c>
      <c r="AQ398" s="15">
        <f t="shared" si="366"/>
        <v>23.82628208133826</v>
      </c>
      <c r="AR398">
        <f t="shared" si="387"/>
        <v>0.99738591315597092</v>
      </c>
      <c r="AT398">
        <f t="shared" si="377"/>
        <v>26268938389.612514</v>
      </c>
      <c r="AU398" s="4"/>
      <c r="AV398">
        <f t="shared" si="367"/>
        <v>4395114194834.332</v>
      </c>
      <c r="AW398" s="5">
        <f t="shared" si="388"/>
        <v>16.964574853843395</v>
      </c>
      <c r="AX398">
        <f t="shared" si="389"/>
        <v>94949527.022949219</v>
      </c>
      <c r="AY398" s="4">
        <f t="shared" si="390"/>
        <v>3.6649294810383524E-4</v>
      </c>
      <c r="AZ398" s="4">
        <f t="shared" si="368"/>
        <v>7.941606718999902E-7</v>
      </c>
      <c r="BA398" s="5">
        <v>0</v>
      </c>
      <c r="BB398" s="4">
        <f t="shared" si="369"/>
        <v>0</v>
      </c>
      <c r="BC398" s="4">
        <f t="shared" si="391"/>
        <v>94949527.022949219</v>
      </c>
      <c r="BD398" s="4">
        <f t="shared" si="392"/>
        <v>516479.15047296137</v>
      </c>
      <c r="BE398" s="4">
        <f t="shared" si="393"/>
        <v>516479.15047296137</v>
      </c>
      <c r="BF398" s="4">
        <f t="shared" si="394"/>
        <v>0</v>
      </c>
      <c r="BG398" s="4">
        <f>SUM($BB$48:BB398)</f>
        <v>12884463590.918751</v>
      </c>
      <c r="BH398" s="14">
        <f>SUM($BC$48:BC398)</f>
        <v>4382229731243.4131</v>
      </c>
      <c r="BI398" s="4">
        <f t="shared" si="395"/>
        <v>4395114194834.332</v>
      </c>
      <c r="BJ398" s="4">
        <f t="shared" si="396"/>
        <v>23907279127.688927</v>
      </c>
      <c r="BK398" s="4">
        <f t="shared" si="397"/>
        <v>70085202.300471887</v>
      </c>
      <c r="BL398" s="4">
        <f t="shared" si="398"/>
        <v>23837193925.388451</v>
      </c>
      <c r="BM398" s="27">
        <f t="shared" si="370"/>
        <v>20.677443855988798</v>
      </c>
      <c r="BN398">
        <f t="shared" si="371"/>
        <v>0.27330514044132032</v>
      </c>
      <c r="BO398">
        <f t="shared" si="399"/>
        <v>1.321754963257526E-2</v>
      </c>
      <c r="BQ398" s="5">
        <f t="shared" si="400"/>
        <v>-11.331363768939395</v>
      </c>
      <c r="BR398" s="5">
        <f t="shared" si="401"/>
        <v>-9867.62824527472</v>
      </c>
      <c r="BS398" s="5">
        <f t="shared" si="372"/>
        <v>-1801.0097715280294</v>
      </c>
      <c r="BU398" s="27">
        <f t="shared" si="402"/>
        <v>0.86557319986527859</v>
      </c>
      <c r="BV398" s="27">
        <f t="shared" si="403"/>
        <v>1.1470742246243459E-2</v>
      </c>
      <c r="BW398" s="27">
        <f t="shared" si="373"/>
        <v>0.86557319986527859</v>
      </c>
      <c r="BX398" s="27">
        <f t="shared" si="374"/>
        <v>1.147074224624346E-2</v>
      </c>
      <c r="BY398" s="27">
        <f t="shared" si="404"/>
        <v>1.321754963257526E-2</v>
      </c>
      <c r="BZ398" s="27">
        <f t="shared" si="405"/>
        <v>0.99738591315597092</v>
      </c>
    </row>
    <row r="399" spans="6:78">
      <c r="F399">
        <f t="shared" si="375"/>
        <v>87750000</v>
      </c>
      <c r="G399">
        <f t="shared" si="406"/>
        <v>1.0000000000000002</v>
      </c>
      <c r="H399">
        <f t="shared" si="407"/>
        <v>0</v>
      </c>
      <c r="I399">
        <f t="shared" si="408"/>
        <v>4.7143143996902228E+19</v>
      </c>
      <c r="J399">
        <f t="shared" si="409"/>
        <v>2.1193285600309779E+20</v>
      </c>
      <c r="K399">
        <f t="shared" si="410"/>
        <v>2.59076E+20</v>
      </c>
      <c r="L399">
        <f t="shared" si="411"/>
        <v>6043992820115670</v>
      </c>
      <c r="M399">
        <f t="shared" si="412"/>
        <v>112999.9999999998</v>
      </c>
      <c r="N399">
        <f t="shared" si="413"/>
        <v>112.9999999999998</v>
      </c>
      <c r="O399">
        <f t="shared" si="414"/>
        <v>149700.0000000002</v>
      </c>
      <c r="P399">
        <f t="shared" si="415"/>
        <v>149.70000000000022</v>
      </c>
      <c r="Q399">
        <f t="shared" si="416"/>
        <v>0.14034375000000018</v>
      </c>
      <c r="R399">
        <f t="shared" si="417"/>
        <v>2004.491</v>
      </c>
      <c r="S399">
        <f t="shared" si="418"/>
        <v>2.6632151440191052</v>
      </c>
      <c r="T399">
        <f t="shared" si="419"/>
        <v>460.48463537865575</v>
      </c>
      <c r="V399">
        <f t="shared" si="420"/>
        <v>112568506329668.94</v>
      </c>
      <c r="W399">
        <f t="shared" si="378"/>
        <v>0</v>
      </c>
      <c r="X399">
        <f t="shared" si="421"/>
        <v>5060537550066.0654</v>
      </c>
      <c r="Y399">
        <f t="shared" si="379"/>
        <v>0</v>
      </c>
      <c r="Z399">
        <f t="shared" si="380"/>
        <v>117629043879735</v>
      </c>
      <c r="AA399">
        <f t="shared" si="361"/>
        <v>2387.8022716742398</v>
      </c>
      <c r="AB399">
        <f t="shared" si="362"/>
        <v>23.878022716742404</v>
      </c>
      <c r="AC399">
        <f t="shared" si="381"/>
        <v>454.03296283613685</v>
      </c>
      <c r="AD399">
        <f t="shared" si="382"/>
        <v>99.999999999999972</v>
      </c>
      <c r="AF399" s="9">
        <f t="shared" si="376"/>
        <v>6186052472698.709</v>
      </c>
      <c r="AG399">
        <f t="shared" si="383"/>
        <v>23.877365995687402</v>
      </c>
      <c r="AH399">
        <f t="shared" si="384"/>
        <v>0</v>
      </c>
      <c r="AI399">
        <v>331</v>
      </c>
      <c r="AJ399">
        <f t="shared" si="385"/>
        <v>5.1740327120740712E-2</v>
      </c>
      <c r="AK399">
        <v>0</v>
      </c>
      <c r="AL399" s="15">
        <f t="shared" si="363"/>
        <v>0</v>
      </c>
      <c r="AM399" s="13">
        <f t="shared" si="386"/>
        <v>5062806625627.3662</v>
      </c>
      <c r="AN399" s="15">
        <f>SUM($AL$48:AL399)</f>
        <v>1123245847071.3408</v>
      </c>
      <c r="AO399" s="4">
        <f t="shared" si="364"/>
        <v>6186052472698.707</v>
      </c>
      <c r="AP399">
        <f t="shared" si="365"/>
        <v>23.88872929430708</v>
      </c>
      <c r="AQ399" s="15">
        <f t="shared" si="366"/>
        <v>23.82628208133826</v>
      </c>
      <c r="AR399">
        <f t="shared" si="387"/>
        <v>0.99738591315597092</v>
      </c>
      <c r="AT399">
        <f t="shared" si="377"/>
        <v>25762418042.747719</v>
      </c>
      <c r="AU399" s="4"/>
      <c r="AV399">
        <f t="shared" si="367"/>
        <v>4395207313534.9004</v>
      </c>
      <c r="AW399" s="5">
        <f t="shared" si="388"/>
        <v>16.964934280037134</v>
      </c>
      <c r="AX399">
        <f t="shared" si="389"/>
        <v>93118700.568359375</v>
      </c>
      <c r="AY399" s="4">
        <f t="shared" si="390"/>
        <v>3.5942619373604412E-4</v>
      </c>
      <c r="AZ399" s="4">
        <f t="shared" si="368"/>
        <v>7.7884758490632958E-7</v>
      </c>
      <c r="BA399" s="5">
        <v>0</v>
      </c>
      <c r="BB399" s="4">
        <f t="shared" si="369"/>
        <v>0</v>
      </c>
      <c r="BC399" s="4">
        <f t="shared" si="391"/>
        <v>93118700.568359375</v>
      </c>
      <c r="BD399" s="4">
        <f t="shared" si="392"/>
        <v>506520.34686879558</v>
      </c>
      <c r="BE399" s="4">
        <f t="shared" si="393"/>
        <v>506520.34686879558</v>
      </c>
      <c r="BF399" s="4">
        <f t="shared" si="394"/>
        <v>0</v>
      </c>
      <c r="BG399" s="4">
        <f>SUM($BB$48:BB399)</f>
        <v>12884463590.918751</v>
      </c>
      <c r="BH399" s="14">
        <f>SUM($BC$48:BC399)</f>
        <v>4382322849943.9814</v>
      </c>
      <c r="BI399" s="4">
        <f t="shared" si="395"/>
        <v>4395207313534.9004</v>
      </c>
      <c r="BJ399" s="4">
        <f t="shared" si="396"/>
        <v>23907785648.035793</v>
      </c>
      <c r="BK399" s="4">
        <f t="shared" si="397"/>
        <v>70085202.300471887</v>
      </c>
      <c r="BL399" s="4">
        <f t="shared" si="398"/>
        <v>23837700445.735321</v>
      </c>
      <c r="BM399" s="27">
        <f t="shared" si="370"/>
        <v>20.677883234300989</v>
      </c>
      <c r="BN399">
        <f t="shared" si="371"/>
        <v>0.27330514044132032</v>
      </c>
      <c r="BO399">
        <f t="shared" si="399"/>
        <v>1.3217268776716706E-2</v>
      </c>
      <c r="BQ399" s="5">
        <f t="shared" si="400"/>
        <v>-11.119112951236687</v>
      </c>
      <c r="BR399" s="5">
        <f t="shared" si="401"/>
        <v>-9867.62824527472</v>
      </c>
      <c r="BS399" s="5">
        <f t="shared" si="372"/>
        <v>-1800.8360606112683</v>
      </c>
      <c r="BU399" s="27">
        <f t="shared" si="402"/>
        <v>0.86559159256866514</v>
      </c>
      <c r="BV399" s="27">
        <f t="shared" si="403"/>
        <v>1.1470742246243459E-2</v>
      </c>
      <c r="BW399" s="27">
        <f t="shared" si="373"/>
        <v>0.86559159256866514</v>
      </c>
      <c r="BX399" s="27">
        <f t="shared" si="374"/>
        <v>1.147074224624346E-2</v>
      </c>
      <c r="BY399" s="27">
        <f t="shared" si="404"/>
        <v>1.3217268776716706E-2</v>
      </c>
      <c r="BZ399" s="27">
        <f t="shared" si="405"/>
        <v>0.99738591315597092</v>
      </c>
    </row>
    <row r="400" spans="6:78">
      <c r="F400">
        <f t="shared" si="375"/>
        <v>88000000</v>
      </c>
      <c r="G400">
        <f t="shared" si="406"/>
        <v>1.0000000000000002</v>
      </c>
      <c r="H400">
        <f t="shared" si="407"/>
        <v>0</v>
      </c>
      <c r="I400">
        <f t="shared" si="408"/>
        <v>4.7143143996902228E+19</v>
      </c>
      <c r="J400">
        <f t="shared" si="409"/>
        <v>2.1193285600309779E+20</v>
      </c>
      <c r="K400">
        <f t="shared" si="410"/>
        <v>2.59076E+20</v>
      </c>
      <c r="L400">
        <f t="shared" si="411"/>
        <v>6043992820115670</v>
      </c>
      <c r="M400">
        <f t="shared" si="412"/>
        <v>112999.9999999998</v>
      </c>
      <c r="N400">
        <f t="shared" si="413"/>
        <v>112.9999999999998</v>
      </c>
      <c r="O400">
        <f t="shared" si="414"/>
        <v>149700.0000000002</v>
      </c>
      <c r="P400">
        <f t="shared" si="415"/>
        <v>149.70000000000022</v>
      </c>
      <c r="Q400">
        <f t="shared" si="416"/>
        <v>0.14034375000000018</v>
      </c>
      <c r="R400">
        <f t="shared" si="417"/>
        <v>2004.491</v>
      </c>
      <c r="S400">
        <f t="shared" si="418"/>
        <v>2.6632151440191052</v>
      </c>
      <c r="T400">
        <f t="shared" si="419"/>
        <v>460.48463537865575</v>
      </c>
      <c r="V400">
        <f t="shared" si="420"/>
        <v>112568506329668.94</v>
      </c>
      <c r="W400">
        <f t="shared" si="378"/>
        <v>0</v>
      </c>
      <c r="X400">
        <f t="shared" si="421"/>
        <v>5060537550066.0654</v>
      </c>
      <c r="Y400">
        <f t="shared" si="379"/>
        <v>0</v>
      </c>
      <c r="Z400">
        <f t="shared" si="380"/>
        <v>117629043879735</v>
      </c>
      <c r="AA400">
        <f t="shared" si="361"/>
        <v>2387.8022716742398</v>
      </c>
      <c r="AB400">
        <f t="shared" si="362"/>
        <v>23.878022716742404</v>
      </c>
      <c r="AC400">
        <f t="shared" si="381"/>
        <v>454.03296283613685</v>
      </c>
      <c r="AD400">
        <f t="shared" si="382"/>
        <v>99.999999999999972</v>
      </c>
      <c r="AF400" s="9">
        <f t="shared" si="376"/>
        <v>6186052472698.709</v>
      </c>
      <c r="AG400">
        <f t="shared" si="383"/>
        <v>23.877365995687402</v>
      </c>
      <c r="AH400">
        <f t="shared" si="384"/>
        <v>0</v>
      </c>
      <c r="AI400">
        <v>332</v>
      </c>
      <c r="AJ400">
        <f t="shared" si="385"/>
        <v>5.1740327120740712E-2</v>
      </c>
      <c r="AK400">
        <v>0</v>
      </c>
      <c r="AL400" s="15">
        <f t="shared" si="363"/>
        <v>0</v>
      </c>
      <c r="AM400" s="13">
        <f t="shared" si="386"/>
        <v>5062806625627.3662</v>
      </c>
      <c r="AN400" s="15">
        <f>SUM($AL$48:AL400)</f>
        <v>1123245847071.3408</v>
      </c>
      <c r="AO400" s="4">
        <f t="shared" si="364"/>
        <v>6186052472698.707</v>
      </c>
      <c r="AP400">
        <f t="shared" si="365"/>
        <v>23.88872929430708</v>
      </c>
      <c r="AQ400" s="15">
        <f t="shared" si="366"/>
        <v>23.82628208133826</v>
      </c>
      <c r="AR400">
        <f t="shared" si="387"/>
        <v>0.99738591315597092</v>
      </c>
      <c r="AT400">
        <f t="shared" si="377"/>
        <v>25265664472.826199</v>
      </c>
      <c r="AU400" s="4"/>
      <c r="AV400">
        <f t="shared" si="367"/>
        <v>4395298636711.1938</v>
      </c>
      <c r="AW400" s="5">
        <f t="shared" si="388"/>
        <v>16.96528677573837</v>
      </c>
      <c r="AX400">
        <f t="shared" si="389"/>
        <v>91323176.293457031</v>
      </c>
      <c r="AY400" s="4">
        <f t="shared" si="390"/>
        <v>3.5249570123615088E-4</v>
      </c>
      <c r="AZ400" s="4">
        <f t="shared" si="368"/>
        <v>7.6382976639497938E-7</v>
      </c>
      <c r="BA400" s="5">
        <v>0</v>
      </c>
      <c r="BB400" s="4">
        <f t="shared" si="369"/>
        <v>0</v>
      </c>
      <c r="BC400" s="4">
        <f t="shared" si="391"/>
        <v>91323176.293457031</v>
      </c>
      <c r="BD400" s="4">
        <f t="shared" si="392"/>
        <v>496753.56991654175</v>
      </c>
      <c r="BE400" s="4">
        <f t="shared" si="393"/>
        <v>496753.56991654175</v>
      </c>
      <c r="BF400" s="4">
        <f t="shared" si="394"/>
        <v>0</v>
      </c>
      <c r="BG400" s="4">
        <f>SUM($BB$48:BB400)</f>
        <v>12884463590.918751</v>
      </c>
      <c r="BH400" s="14">
        <f>SUM($BC$48:BC400)</f>
        <v>4382414173120.2749</v>
      </c>
      <c r="BI400" s="4">
        <f t="shared" si="395"/>
        <v>4395298636711.1938</v>
      </c>
      <c r="BJ400" s="4">
        <f t="shared" si="396"/>
        <v>23908282401.605709</v>
      </c>
      <c r="BK400" s="4">
        <f t="shared" si="397"/>
        <v>70085202.300471887</v>
      </c>
      <c r="BL400" s="4">
        <f t="shared" si="398"/>
        <v>23838197199.305237</v>
      </c>
      <c r="BM400" s="27">
        <f t="shared" si="370"/>
        <v>20.678314140475781</v>
      </c>
      <c r="BN400">
        <f t="shared" si="371"/>
        <v>0.27330514044132032</v>
      </c>
      <c r="BO400">
        <f t="shared" si="399"/>
        <v>1.3216993347941852E-2</v>
      </c>
      <c r="BQ400" s="5">
        <f t="shared" si="400"/>
        <v>-10.910954775434911</v>
      </c>
      <c r="BR400" s="5">
        <f t="shared" si="401"/>
        <v>-9867.62824527472</v>
      </c>
      <c r="BS400" s="5">
        <f t="shared" si="372"/>
        <v>-1800.6656992061098</v>
      </c>
      <c r="BU400" s="27">
        <f t="shared" si="402"/>
        <v>0.8656096306220703</v>
      </c>
      <c r="BV400" s="27">
        <f t="shared" si="403"/>
        <v>1.1470742246243459E-2</v>
      </c>
      <c r="BW400" s="27">
        <f t="shared" si="373"/>
        <v>0.8656096306220703</v>
      </c>
      <c r="BX400" s="27">
        <f t="shared" si="374"/>
        <v>1.147074224624346E-2</v>
      </c>
      <c r="BY400" s="27">
        <f t="shared" si="404"/>
        <v>1.3216993347941852E-2</v>
      </c>
      <c r="BZ400" s="27">
        <f t="shared" si="405"/>
        <v>0.99738591315597092</v>
      </c>
    </row>
    <row r="401" spans="6:78">
      <c r="F401">
        <f t="shared" si="375"/>
        <v>88250000</v>
      </c>
      <c r="G401">
        <f t="shared" si="406"/>
        <v>1.0000000000000002</v>
      </c>
      <c r="H401">
        <f t="shared" si="407"/>
        <v>0</v>
      </c>
      <c r="I401">
        <f t="shared" si="408"/>
        <v>4.7143143996902228E+19</v>
      </c>
      <c r="J401">
        <f t="shared" si="409"/>
        <v>2.1193285600309779E+20</v>
      </c>
      <c r="K401">
        <f t="shared" si="410"/>
        <v>2.59076E+20</v>
      </c>
      <c r="L401">
        <f t="shared" si="411"/>
        <v>6043992820115670</v>
      </c>
      <c r="M401">
        <f t="shared" si="412"/>
        <v>112999.9999999998</v>
      </c>
      <c r="N401">
        <f t="shared" si="413"/>
        <v>112.9999999999998</v>
      </c>
      <c r="O401">
        <f t="shared" si="414"/>
        <v>149700.0000000002</v>
      </c>
      <c r="P401">
        <f t="shared" si="415"/>
        <v>149.70000000000022</v>
      </c>
      <c r="Q401">
        <f t="shared" si="416"/>
        <v>0.14034375000000018</v>
      </c>
      <c r="R401">
        <f t="shared" si="417"/>
        <v>2004.491</v>
      </c>
      <c r="S401">
        <f t="shared" si="418"/>
        <v>2.6632151440191052</v>
      </c>
      <c r="T401">
        <f t="shared" si="419"/>
        <v>460.48463537865575</v>
      </c>
      <c r="V401">
        <f t="shared" si="420"/>
        <v>112568506329668.94</v>
      </c>
      <c r="W401">
        <f t="shared" si="378"/>
        <v>0</v>
      </c>
      <c r="X401">
        <f t="shared" si="421"/>
        <v>5060537550066.0654</v>
      </c>
      <c r="Y401">
        <f t="shared" si="379"/>
        <v>0</v>
      </c>
      <c r="Z401">
        <f t="shared" si="380"/>
        <v>117629043879735</v>
      </c>
      <c r="AA401">
        <f t="shared" si="361"/>
        <v>2387.8022716742398</v>
      </c>
      <c r="AB401">
        <f t="shared" si="362"/>
        <v>23.878022716742404</v>
      </c>
      <c r="AC401">
        <f t="shared" si="381"/>
        <v>454.03296283613685</v>
      </c>
      <c r="AD401">
        <f t="shared" si="382"/>
        <v>99.999999999999972</v>
      </c>
      <c r="AF401" s="9">
        <f t="shared" si="376"/>
        <v>6186052472698.709</v>
      </c>
      <c r="AG401">
        <f t="shared" si="383"/>
        <v>23.877365995687402</v>
      </c>
      <c r="AH401">
        <f t="shared" si="384"/>
        <v>0</v>
      </c>
      <c r="AI401">
        <v>333</v>
      </c>
      <c r="AJ401">
        <f t="shared" si="385"/>
        <v>5.1740327120740712E-2</v>
      </c>
      <c r="AK401">
        <v>0</v>
      </c>
      <c r="AL401" s="15">
        <f t="shared" si="363"/>
        <v>0</v>
      </c>
      <c r="AM401" s="13">
        <f t="shared" si="386"/>
        <v>5062806625627.3662</v>
      </c>
      <c r="AN401" s="15">
        <f>SUM($AL$48:AL401)</f>
        <v>1123245847071.3408</v>
      </c>
      <c r="AO401" s="4">
        <f t="shared" si="364"/>
        <v>6186052472698.707</v>
      </c>
      <c r="AP401">
        <f t="shared" si="365"/>
        <v>23.88872929430708</v>
      </c>
      <c r="AQ401" s="15">
        <f t="shared" si="366"/>
        <v>23.82628208133826</v>
      </c>
      <c r="AR401">
        <f t="shared" si="387"/>
        <v>0.99738591315597092</v>
      </c>
      <c r="AT401">
        <f t="shared" si="377"/>
        <v>24778489355.859692</v>
      </c>
      <c r="AU401" s="4"/>
      <c r="AV401">
        <f t="shared" si="367"/>
        <v>4395388198984.6978</v>
      </c>
      <c r="AW401" s="5">
        <f t="shared" si="388"/>
        <v>16.965632474581582</v>
      </c>
      <c r="AX401">
        <f t="shared" si="389"/>
        <v>89562273.50390625</v>
      </c>
      <c r="AY401" s="4">
        <f t="shared" si="390"/>
        <v>3.4569884321166859E-4</v>
      </c>
      <c r="AZ401" s="4">
        <f t="shared" si="368"/>
        <v>7.4910152301824082E-7</v>
      </c>
      <c r="BA401" s="5">
        <v>0</v>
      </c>
      <c r="BB401" s="4">
        <f t="shared" si="369"/>
        <v>0</v>
      </c>
      <c r="BC401" s="4">
        <f t="shared" si="391"/>
        <v>89562273.50390625</v>
      </c>
      <c r="BD401" s="4">
        <f t="shared" si="392"/>
        <v>487175.11697076942</v>
      </c>
      <c r="BE401" s="4">
        <f t="shared" si="393"/>
        <v>487175.11697076942</v>
      </c>
      <c r="BF401" s="4">
        <f t="shared" si="394"/>
        <v>0</v>
      </c>
      <c r="BG401" s="4">
        <f>SUM($BB$48:BB401)</f>
        <v>12884463590.918751</v>
      </c>
      <c r="BH401" s="14">
        <f>SUM($BC$48:BC401)</f>
        <v>4382503735393.7788</v>
      </c>
      <c r="BI401" s="4">
        <f t="shared" si="395"/>
        <v>4395388198984.6978</v>
      </c>
      <c r="BJ401" s="4">
        <f t="shared" si="396"/>
        <v>23908769576.722679</v>
      </c>
      <c r="BK401" s="4">
        <f t="shared" si="397"/>
        <v>70085202.300471887</v>
      </c>
      <c r="BL401" s="4">
        <f t="shared" si="398"/>
        <v>23838684374.422207</v>
      </c>
      <c r="BM401" s="27">
        <f t="shared" si="370"/>
        <v>20.678736737873813</v>
      </c>
      <c r="BN401">
        <f t="shared" si="371"/>
        <v>0.27330514044132032</v>
      </c>
      <c r="BO401">
        <f t="shared" si="399"/>
        <v>1.3216723241161661E-2</v>
      </c>
      <c r="BQ401" s="5">
        <f t="shared" si="400"/>
        <v>-10.706810326785998</v>
      </c>
      <c r="BR401" s="5">
        <f t="shared" si="401"/>
        <v>-9867.62824527472</v>
      </c>
      <c r="BS401" s="5">
        <f t="shared" si="372"/>
        <v>-1800.4986227269214</v>
      </c>
      <c r="BU401" s="27">
        <f t="shared" si="402"/>
        <v>0.86562732086389205</v>
      </c>
      <c r="BV401" s="27">
        <f t="shared" si="403"/>
        <v>1.1470742246243459E-2</v>
      </c>
      <c r="BW401" s="27">
        <f t="shared" si="373"/>
        <v>0.86562732086389205</v>
      </c>
      <c r="BX401" s="27">
        <f t="shared" si="374"/>
        <v>1.147074224624346E-2</v>
      </c>
      <c r="BY401" s="27">
        <f t="shared" si="404"/>
        <v>1.3216723241161661E-2</v>
      </c>
      <c r="BZ401" s="27">
        <f t="shared" si="405"/>
        <v>0.99738591315597092</v>
      </c>
    </row>
    <row r="402" spans="6:78">
      <c r="F402">
        <f t="shared" si="375"/>
        <v>88500000</v>
      </c>
      <c r="G402">
        <f t="shared" si="406"/>
        <v>1.0000000000000002</v>
      </c>
      <c r="H402">
        <f t="shared" si="407"/>
        <v>0</v>
      </c>
      <c r="I402">
        <f t="shared" si="408"/>
        <v>4.7143143996902228E+19</v>
      </c>
      <c r="J402">
        <f t="shared" si="409"/>
        <v>2.1193285600309779E+20</v>
      </c>
      <c r="K402">
        <f t="shared" si="410"/>
        <v>2.59076E+20</v>
      </c>
      <c r="L402">
        <f t="shared" si="411"/>
        <v>6043992820115670</v>
      </c>
      <c r="M402">
        <f t="shared" si="412"/>
        <v>112999.9999999998</v>
      </c>
      <c r="N402">
        <f t="shared" si="413"/>
        <v>112.9999999999998</v>
      </c>
      <c r="O402">
        <f t="shared" si="414"/>
        <v>149700.0000000002</v>
      </c>
      <c r="P402">
        <f t="shared" si="415"/>
        <v>149.70000000000022</v>
      </c>
      <c r="Q402">
        <f t="shared" si="416"/>
        <v>0.14034375000000018</v>
      </c>
      <c r="R402">
        <f t="shared" si="417"/>
        <v>2004.491</v>
      </c>
      <c r="S402">
        <f t="shared" si="418"/>
        <v>2.6632151440191052</v>
      </c>
      <c r="T402">
        <f t="shared" si="419"/>
        <v>460.48463537865575</v>
      </c>
      <c r="V402">
        <f t="shared" si="420"/>
        <v>112568506329668.94</v>
      </c>
      <c r="W402">
        <f t="shared" si="378"/>
        <v>0</v>
      </c>
      <c r="X402">
        <f t="shared" si="421"/>
        <v>5060537550066.0654</v>
      </c>
      <c r="Y402">
        <f t="shared" si="379"/>
        <v>0</v>
      </c>
      <c r="Z402">
        <f t="shared" si="380"/>
        <v>117629043879735</v>
      </c>
      <c r="AA402">
        <f t="shared" si="361"/>
        <v>2387.8022716742398</v>
      </c>
      <c r="AB402">
        <f t="shared" si="362"/>
        <v>23.878022716742404</v>
      </c>
      <c r="AC402">
        <f t="shared" si="381"/>
        <v>454.03296283613685</v>
      </c>
      <c r="AD402">
        <f t="shared" si="382"/>
        <v>99.999999999999972</v>
      </c>
      <c r="AF402" s="9">
        <f t="shared" si="376"/>
        <v>6186052472698.709</v>
      </c>
      <c r="AG402">
        <f t="shared" si="383"/>
        <v>23.877365995687402</v>
      </c>
      <c r="AH402">
        <f t="shared" si="384"/>
        <v>0</v>
      </c>
      <c r="AI402">
        <v>334</v>
      </c>
      <c r="AJ402">
        <f t="shared" si="385"/>
        <v>5.1740327120740712E-2</v>
      </c>
      <c r="AK402">
        <v>0</v>
      </c>
      <c r="AL402" s="15">
        <f t="shared" si="363"/>
        <v>0</v>
      </c>
      <c r="AM402" s="13">
        <f t="shared" si="386"/>
        <v>5062806625627.3662</v>
      </c>
      <c r="AN402" s="15">
        <f>SUM($AL$48:AL402)</f>
        <v>1123245847071.3408</v>
      </c>
      <c r="AO402" s="4">
        <f t="shared" si="364"/>
        <v>6186052472698.707</v>
      </c>
      <c r="AP402">
        <f t="shared" si="365"/>
        <v>23.88872929430708</v>
      </c>
      <c r="AQ402" s="15">
        <f t="shared" si="366"/>
        <v>23.82628208133826</v>
      </c>
      <c r="AR402">
        <f t="shared" si="387"/>
        <v>0.99738591315597092</v>
      </c>
      <c r="AT402">
        <f t="shared" si="377"/>
        <v>24300707999.142258</v>
      </c>
      <c r="AU402" s="4"/>
      <c r="AV402">
        <f t="shared" si="367"/>
        <v>4395476034309.3169</v>
      </c>
      <c r="AW402" s="5">
        <f t="shared" si="388"/>
        <v>16.965971507624467</v>
      </c>
      <c r="AX402">
        <f t="shared" si="389"/>
        <v>87835324.619140625</v>
      </c>
      <c r="AY402" s="4">
        <f t="shared" si="390"/>
        <v>3.3903304288757211E-4</v>
      </c>
      <c r="AZ402" s="4">
        <f t="shared" si="368"/>
        <v>7.3465727111237389E-7</v>
      </c>
      <c r="BA402" s="5">
        <v>0</v>
      </c>
      <c r="BB402" s="4">
        <f t="shared" si="369"/>
        <v>0</v>
      </c>
      <c r="BC402" s="4">
        <f t="shared" si="391"/>
        <v>87835324.619140625</v>
      </c>
      <c r="BD402" s="4">
        <f t="shared" si="392"/>
        <v>477781.35671856301</v>
      </c>
      <c r="BE402" s="4">
        <f t="shared" si="393"/>
        <v>477781.35671856301</v>
      </c>
      <c r="BF402" s="4">
        <f t="shared" si="394"/>
        <v>0</v>
      </c>
      <c r="BG402" s="4">
        <f>SUM($BB$48:BB402)</f>
        <v>12884463590.918751</v>
      </c>
      <c r="BH402" s="14">
        <f>SUM($BC$48:BC402)</f>
        <v>4382591570718.3979</v>
      </c>
      <c r="BI402" s="4">
        <f t="shared" si="395"/>
        <v>4395476034309.3169</v>
      </c>
      <c r="BJ402" s="4">
        <f t="shared" si="396"/>
        <v>23909247358.079399</v>
      </c>
      <c r="BK402" s="4">
        <f t="shared" si="397"/>
        <v>70085202.300471887</v>
      </c>
      <c r="BL402" s="4">
        <f t="shared" si="398"/>
        <v>23839162155.778927</v>
      </c>
      <c r="BM402" s="27">
        <f t="shared" si="370"/>
        <v>20.679151186705745</v>
      </c>
      <c r="BN402">
        <f t="shared" si="371"/>
        <v>0.27330514044132032</v>
      </c>
      <c r="BO402">
        <f t="shared" si="399"/>
        <v>1.3216458353330445E-2</v>
      </c>
      <c r="BQ402" s="5">
        <f t="shared" si="400"/>
        <v>-10.506602212200233</v>
      </c>
      <c r="BR402" s="5">
        <f t="shared" si="401"/>
        <v>-9867.62824527472</v>
      </c>
      <c r="BS402" s="5">
        <f t="shared" si="372"/>
        <v>-1800.3347678334346</v>
      </c>
      <c r="BU402" s="27">
        <f t="shared" si="402"/>
        <v>0.86564467000066814</v>
      </c>
      <c r="BV402" s="27">
        <f t="shared" si="403"/>
        <v>1.1470742246243459E-2</v>
      </c>
      <c r="BW402" s="27">
        <f t="shared" si="373"/>
        <v>0.86564467000066825</v>
      </c>
      <c r="BX402" s="27">
        <f t="shared" si="374"/>
        <v>1.147074224624346E-2</v>
      </c>
      <c r="BY402" s="27">
        <f t="shared" si="404"/>
        <v>1.3216458353330445E-2</v>
      </c>
      <c r="BZ402" s="27">
        <f t="shared" si="405"/>
        <v>0.99738591315597092</v>
      </c>
    </row>
    <row r="403" spans="6:78">
      <c r="F403">
        <f t="shared" si="375"/>
        <v>88750000</v>
      </c>
      <c r="G403">
        <f t="shared" si="406"/>
        <v>1.0000000000000002</v>
      </c>
      <c r="H403">
        <f t="shared" si="407"/>
        <v>0</v>
      </c>
      <c r="I403">
        <f t="shared" si="408"/>
        <v>4.7143143996902228E+19</v>
      </c>
      <c r="J403">
        <f t="shared" si="409"/>
        <v>2.1193285600309779E+20</v>
      </c>
      <c r="K403">
        <f t="shared" si="410"/>
        <v>2.59076E+20</v>
      </c>
      <c r="L403">
        <f t="shared" si="411"/>
        <v>6043992820115670</v>
      </c>
      <c r="M403">
        <f t="shared" si="412"/>
        <v>112999.9999999998</v>
      </c>
      <c r="N403">
        <f t="shared" si="413"/>
        <v>112.9999999999998</v>
      </c>
      <c r="O403">
        <f t="shared" si="414"/>
        <v>149700.0000000002</v>
      </c>
      <c r="P403">
        <f t="shared" si="415"/>
        <v>149.70000000000022</v>
      </c>
      <c r="Q403">
        <f t="shared" si="416"/>
        <v>0.14034375000000018</v>
      </c>
      <c r="R403">
        <f t="shared" si="417"/>
        <v>2004.491</v>
      </c>
      <c r="S403">
        <f t="shared" si="418"/>
        <v>2.6632151440191052</v>
      </c>
      <c r="T403">
        <f t="shared" si="419"/>
        <v>460.48463537865575</v>
      </c>
      <c r="V403">
        <f t="shared" si="420"/>
        <v>112568506329668.94</v>
      </c>
      <c r="W403">
        <f t="shared" si="378"/>
        <v>0</v>
      </c>
      <c r="X403">
        <f t="shared" si="421"/>
        <v>5060537550066.0654</v>
      </c>
      <c r="Y403">
        <f t="shared" si="379"/>
        <v>0</v>
      </c>
      <c r="Z403">
        <f t="shared" si="380"/>
        <v>117629043879735</v>
      </c>
      <c r="AA403">
        <f t="shared" si="361"/>
        <v>2387.8022716742398</v>
      </c>
      <c r="AB403">
        <f t="shared" si="362"/>
        <v>23.878022716742404</v>
      </c>
      <c r="AC403">
        <f t="shared" si="381"/>
        <v>454.03296283613685</v>
      </c>
      <c r="AD403">
        <f t="shared" si="382"/>
        <v>99.999999999999972</v>
      </c>
      <c r="AF403" s="9">
        <f t="shared" si="376"/>
        <v>6186052472698.709</v>
      </c>
      <c r="AG403">
        <f t="shared" si="383"/>
        <v>23.877365995687402</v>
      </c>
      <c r="AH403">
        <f t="shared" si="384"/>
        <v>0</v>
      </c>
      <c r="AI403">
        <v>335</v>
      </c>
      <c r="AJ403">
        <f t="shared" si="385"/>
        <v>5.1740327120740712E-2</v>
      </c>
      <c r="AK403">
        <v>0</v>
      </c>
      <c r="AL403" s="15">
        <f t="shared" si="363"/>
        <v>0</v>
      </c>
      <c r="AM403" s="13">
        <f t="shared" si="386"/>
        <v>5062806625627.3662</v>
      </c>
      <c r="AN403" s="15">
        <f>SUM($AL$48:AL403)</f>
        <v>1123245847071.3408</v>
      </c>
      <c r="AO403" s="4">
        <f t="shared" si="364"/>
        <v>6186052472698.707</v>
      </c>
      <c r="AP403">
        <f t="shared" si="365"/>
        <v>23.88872929430708</v>
      </c>
      <c r="AQ403" s="15">
        <f t="shared" si="366"/>
        <v>23.82628208133826</v>
      </c>
      <c r="AR403">
        <f t="shared" si="387"/>
        <v>0.99738591315597092</v>
      </c>
      <c r="AT403">
        <f t="shared" si="377"/>
        <v>23832139271.231544</v>
      </c>
      <c r="AU403" s="4"/>
      <c r="AV403">
        <f t="shared" si="367"/>
        <v>4395562175984.2559</v>
      </c>
      <c r="AW403" s="5">
        <f t="shared" si="388"/>
        <v>16.966304003397674</v>
      </c>
      <c r="AX403">
        <f t="shared" si="389"/>
        <v>86141674.938964844</v>
      </c>
      <c r="AY403" s="4">
        <f t="shared" si="390"/>
        <v>3.3249577320541016E-4</v>
      </c>
      <c r="AZ403" s="4">
        <f t="shared" si="368"/>
        <v>7.2049153474544587E-7</v>
      </c>
      <c r="BA403" s="5">
        <v>0</v>
      </c>
      <c r="BB403" s="4">
        <f t="shared" si="369"/>
        <v>0</v>
      </c>
      <c r="BC403" s="4">
        <f t="shared" si="391"/>
        <v>86141674.938964844</v>
      </c>
      <c r="BD403" s="4">
        <f t="shared" si="392"/>
        <v>468568.72790994804</v>
      </c>
      <c r="BE403" s="4">
        <f t="shared" si="393"/>
        <v>468568.72790994804</v>
      </c>
      <c r="BF403" s="4">
        <f t="shared" si="394"/>
        <v>0</v>
      </c>
      <c r="BG403" s="4">
        <f>SUM($BB$48:BB403)</f>
        <v>12884463590.918751</v>
      </c>
      <c r="BH403" s="14">
        <f>SUM($BC$48:BC403)</f>
        <v>4382677712393.3369</v>
      </c>
      <c r="BI403" s="4">
        <f t="shared" si="395"/>
        <v>4395562175984.2559</v>
      </c>
      <c r="BJ403" s="4">
        <f t="shared" si="396"/>
        <v>23909715926.807308</v>
      </c>
      <c r="BK403" s="4">
        <f t="shared" si="397"/>
        <v>70085202.300471887</v>
      </c>
      <c r="BL403" s="4">
        <f t="shared" si="398"/>
        <v>23839630724.506836</v>
      </c>
      <c r="BM403" s="27">
        <f t="shared" si="370"/>
        <v>20.67955764409307</v>
      </c>
      <c r="BN403">
        <f t="shared" si="371"/>
        <v>0.27330514044132032</v>
      </c>
      <c r="BO403">
        <f t="shared" si="399"/>
        <v>1.3216198583405748E-2</v>
      </c>
      <c r="BQ403" s="5">
        <f t="shared" si="400"/>
        <v>-10.310254530880858</v>
      </c>
      <c r="BR403" s="5">
        <f t="shared" si="401"/>
        <v>-9867.62824527472</v>
      </c>
      <c r="BS403" s="5">
        <f t="shared" si="372"/>
        <v>-1800.1740724066983</v>
      </c>
      <c r="BU403" s="27">
        <f t="shared" si="402"/>
        <v>0.86566168460962101</v>
      </c>
      <c r="BV403" s="27">
        <f t="shared" si="403"/>
        <v>1.1470742246243459E-2</v>
      </c>
      <c r="BW403" s="27">
        <f t="shared" si="373"/>
        <v>0.86566168460962101</v>
      </c>
      <c r="BX403" s="27">
        <f t="shared" si="374"/>
        <v>1.147074224624346E-2</v>
      </c>
      <c r="BY403" s="27">
        <f t="shared" si="404"/>
        <v>1.3216198583405748E-2</v>
      </c>
      <c r="BZ403" s="27">
        <f t="shared" si="405"/>
        <v>0.99738591315597092</v>
      </c>
    </row>
    <row r="404" spans="6:78">
      <c r="F404">
        <f t="shared" si="375"/>
        <v>89000000</v>
      </c>
      <c r="G404">
        <f t="shared" si="406"/>
        <v>1.0000000000000002</v>
      </c>
      <c r="H404">
        <f t="shared" si="407"/>
        <v>0</v>
      </c>
      <c r="I404">
        <f t="shared" si="408"/>
        <v>4.7143143996902228E+19</v>
      </c>
      <c r="J404">
        <f t="shared" si="409"/>
        <v>2.1193285600309779E+20</v>
      </c>
      <c r="K404">
        <f t="shared" si="410"/>
        <v>2.59076E+20</v>
      </c>
      <c r="L404">
        <f t="shared" si="411"/>
        <v>6043992820115670</v>
      </c>
      <c r="M404">
        <f t="shared" si="412"/>
        <v>112999.9999999998</v>
      </c>
      <c r="N404">
        <f t="shared" si="413"/>
        <v>112.9999999999998</v>
      </c>
      <c r="O404">
        <f t="shared" si="414"/>
        <v>149700.0000000002</v>
      </c>
      <c r="P404">
        <f t="shared" si="415"/>
        <v>149.70000000000022</v>
      </c>
      <c r="Q404">
        <f t="shared" si="416"/>
        <v>0.14034375000000018</v>
      </c>
      <c r="R404">
        <f t="shared" si="417"/>
        <v>2004.491</v>
      </c>
      <c r="S404">
        <f t="shared" si="418"/>
        <v>2.6632151440191052</v>
      </c>
      <c r="T404">
        <f t="shared" si="419"/>
        <v>460.48463537865575</v>
      </c>
      <c r="V404">
        <f t="shared" si="420"/>
        <v>112568506329668.94</v>
      </c>
      <c r="W404">
        <f t="shared" si="378"/>
        <v>0</v>
      </c>
      <c r="X404">
        <f t="shared" si="421"/>
        <v>5060537550066.0654</v>
      </c>
      <c r="Y404">
        <f t="shared" si="379"/>
        <v>0</v>
      </c>
      <c r="Z404">
        <f t="shared" si="380"/>
        <v>117629043879735</v>
      </c>
      <c r="AA404">
        <f t="shared" si="361"/>
        <v>2387.8022716742398</v>
      </c>
      <c r="AB404">
        <f t="shared" si="362"/>
        <v>23.878022716742404</v>
      </c>
      <c r="AC404">
        <f t="shared" si="381"/>
        <v>454.03296283613685</v>
      </c>
      <c r="AD404">
        <f t="shared" si="382"/>
        <v>99.999999999999972</v>
      </c>
      <c r="AF404" s="9">
        <f t="shared" si="376"/>
        <v>6186052472698.709</v>
      </c>
      <c r="AG404">
        <f t="shared" si="383"/>
        <v>23.877365995687402</v>
      </c>
      <c r="AH404">
        <f t="shared" si="384"/>
        <v>0</v>
      </c>
      <c r="AI404">
        <v>336</v>
      </c>
      <c r="AJ404">
        <f t="shared" si="385"/>
        <v>5.1740327120740712E-2</v>
      </c>
      <c r="AK404">
        <v>0</v>
      </c>
      <c r="AL404" s="15">
        <f t="shared" si="363"/>
        <v>0</v>
      </c>
      <c r="AM404" s="13">
        <f t="shared" si="386"/>
        <v>5062806625627.3662</v>
      </c>
      <c r="AN404" s="15">
        <f>SUM($AL$48:AL404)</f>
        <v>1123245847071.3408</v>
      </c>
      <c r="AO404" s="4">
        <f t="shared" si="364"/>
        <v>6186052472698.707</v>
      </c>
      <c r="AP404">
        <f t="shared" si="365"/>
        <v>23.88872929430708</v>
      </c>
      <c r="AQ404" s="15">
        <f t="shared" si="366"/>
        <v>23.82628208133826</v>
      </c>
      <c r="AR404">
        <f t="shared" si="387"/>
        <v>0.99738591315597092</v>
      </c>
      <c r="AT404">
        <f t="shared" si="377"/>
        <v>23372605533.280121</v>
      </c>
      <c r="AU404" s="4"/>
      <c r="AV404">
        <f t="shared" si="367"/>
        <v>4395646656666.6401</v>
      </c>
      <c r="AW404" s="5">
        <f t="shared" si="388"/>
        <v>16.966630087953497</v>
      </c>
      <c r="AX404">
        <f t="shared" si="389"/>
        <v>84480682.384277344</v>
      </c>
      <c r="AY404" s="4">
        <f t="shared" si="390"/>
        <v>3.2608455582252833E-4</v>
      </c>
      <c r="AZ404" s="4">
        <f t="shared" si="368"/>
        <v>7.065989435487285E-7</v>
      </c>
      <c r="BA404" s="5">
        <v>0</v>
      </c>
      <c r="BB404" s="4">
        <f t="shared" si="369"/>
        <v>0</v>
      </c>
      <c r="BC404" s="4">
        <f t="shared" si="391"/>
        <v>84480682.384277344</v>
      </c>
      <c r="BD404" s="4">
        <f t="shared" si="392"/>
        <v>459533.73794754862</v>
      </c>
      <c r="BE404" s="4">
        <f t="shared" si="393"/>
        <v>459533.73794754862</v>
      </c>
      <c r="BF404" s="4">
        <f t="shared" si="394"/>
        <v>0</v>
      </c>
      <c r="BG404" s="4">
        <f>SUM($BB$48:BB404)</f>
        <v>12884463590.918751</v>
      </c>
      <c r="BH404" s="14">
        <f>SUM($BC$48:BC404)</f>
        <v>4382762193075.7212</v>
      </c>
      <c r="BI404" s="4">
        <f t="shared" si="395"/>
        <v>4395646656666.6401</v>
      </c>
      <c r="BJ404" s="4">
        <f t="shared" si="396"/>
        <v>23910175460.545258</v>
      </c>
      <c r="BK404" s="4">
        <f t="shared" si="397"/>
        <v>70085202.300471887</v>
      </c>
      <c r="BL404" s="4">
        <f t="shared" si="398"/>
        <v>23840090258.244785</v>
      </c>
      <c r="BM404" s="27">
        <f t="shared" si="370"/>
        <v>20.679956264127629</v>
      </c>
      <c r="BN404">
        <f t="shared" si="371"/>
        <v>0.27330514044132032</v>
      </c>
      <c r="BO404">
        <f t="shared" si="399"/>
        <v>1.3215943832309141E-2</v>
      </c>
      <c r="BQ404" s="5">
        <f t="shared" si="400"/>
        <v>-10.117692845563742</v>
      </c>
      <c r="BR404" s="5">
        <f t="shared" si="401"/>
        <v>-9867.62824527472</v>
      </c>
      <c r="BS404" s="5">
        <f t="shared" si="372"/>
        <v>-1800.0164755255566</v>
      </c>
      <c r="BU404" s="27">
        <f t="shared" si="402"/>
        <v>0.86567837114115009</v>
      </c>
      <c r="BV404" s="27">
        <f t="shared" si="403"/>
        <v>1.1470742246243459E-2</v>
      </c>
      <c r="BW404" s="27">
        <f t="shared" si="373"/>
        <v>0.8656783711411502</v>
      </c>
      <c r="BX404" s="27">
        <f t="shared" si="374"/>
        <v>1.147074224624346E-2</v>
      </c>
      <c r="BY404" s="27">
        <f t="shared" si="404"/>
        <v>1.3215943832309141E-2</v>
      </c>
      <c r="BZ404" s="27">
        <f t="shared" si="405"/>
        <v>0.99738591315597092</v>
      </c>
    </row>
    <row r="405" spans="6:78">
      <c r="F405">
        <f t="shared" si="375"/>
        <v>89250000</v>
      </c>
      <c r="G405">
        <f t="shared" si="406"/>
        <v>1.0000000000000002</v>
      </c>
      <c r="H405">
        <f t="shared" si="407"/>
        <v>0</v>
      </c>
      <c r="I405">
        <f t="shared" si="408"/>
        <v>4.7143143996902228E+19</v>
      </c>
      <c r="J405">
        <f t="shared" si="409"/>
        <v>2.1193285600309779E+20</v>
      </c>
      <c r="K405">
        <f t="shared" si="410"/>
        <v>2.59076E+20</v>
      </c>
      <c r="L405">
        <f t="shared" si="411"/>
        <v>6043992820115670</v>
      </c>
      <c r="M405">
        <f t="shared" si="412"/>
        <v>112999.9999999998</v>
      </c>
      <c r="N405">
        <f t="shared" si="413"/>
        <v>112.9999999999998</v>
      </c>
      <c r="O405">
        <f t="shared" si="414"/>
        <v>149700.0000000002</v>
      </c>
      <c r="P405">
        <f t="shared" si="415"/>
        <v>149.70000000000022</v>
      </c>
      <c r="Q405">
        <f t="shared" si="416"/>
        <v>0.14034375000000018</v>
      </c>
      <c r="R405">
        <f t="shared" si="417"/>
        <v>2004.491</v>
      </c>
      <c r="S405">
        <f t="shared" si="418"/>
        <v>2.6632151440191052</v>
      </c>
      <c r="T405">
        <f t="shared" si="419"/>
        <v>460.48463537865575</v>
      </c>
      <c r="V405">
        <f t="shared" si="420"/>
        <v>112568506329668.94</v>
      </c>
      <c r="W405">
        <f t="shared" si="378"/>
        <v>0</v>
      </c>
      <c r="X405">
        <f t="shared" si="421"/>
        <v>5060537550066.0654</v>
      </c>
      <c r="Y405">
        <f t="shared" si="379"/>
        <v>0</v>
      </c>
      <c r="Z405">
        <f t="shared" si="380"/>
        <v>117629043879735</v>
      </c>
      <c r="AA405">
        <f t="shared" si="361"/>
        <v>2387.8022716742398</v>
      </c>
      <c r="AB405">
        <f t="shared" si="362"/>
        <v>23.878022716742404</v>
      </c>
      <c r="AC405">
        <f t="shared" si="381"/>
        <v>454.03296283613685</v>
      </c>
      <c r="AD405">
        <f t="shared" si="382"/>
        <v>99.999999999999972</v>
      </c>
      <c r="AF405" s="9">
        <f t="shared" si="376"/>
        <v>6186052472698.709</v>
      </c>
      <c r="AG405">
        <f t="shared" si="383"/>
        <v>23.877365995687402</v>
      </c>
      <c r="AH405">
        <f t="shared" si="384"/>
        <v>0</v>
      </c>
      <c r="AI405">
        <v>337</v>
      </c>
      <c r="AJ405">
        <f t="shared" si="385"/>
        <v>5.1740327120740712E-2</v>
      </c>
      <c r="AK405">
        <v>0</v>
      </c>
      <c r="AL405" s="15">
        <f t="shared" si="363"/>
        <v>0</v>
      </c>
      <c r="AM405" s="13">
        <f t="shared" si="386"/>
        <v>5062806625627.3662</v>
      </c>
      <c r="AN405" s="15">
        <f>SUM($AL$48:AL405)</f>
        <v>1123245847071.3408</v>
      </c>
      <c r="AO405" s="4">
        <f t="shared" si="364"/>
        <v>6186052472698.707</v>
      </c>
      <c r="AP405">
        <f t="shared" si="365"/>
        <v>23.88872929430708</v>
      </c>
      <c r="AQ405" s="15">
        <f t="shared" si="366"/>
        <v>23.82628208133826</v>
      </c>
      <c r="AR405">
        <f t="shared" si="387"/>
        <v>0.99738591315597092</v>
      </c>
      <c r="AT405">
        <f t="shared" si="377"/>
        <v>22921932571.690914</v>
      </c>
      <c r="AU405" s="4"/>
      <c r="AV405">
        <f t="shared" si="367"/>
        <v>4395729508383.8989</v>
      </c>
      <c r="AW405" s="5">
        <f t="shared" si="388"/>
        <v>16.966949884913689</v>
      </c>
      <c r="AX405">
        <f t="shared" si="389"/>
        <v>82851717.258789062</v>
      </c>
      <c r="AY405" s="4">
        <f t="shared" si="390"/>
        <v>3.197969601923338E-4</v>
      </c>
      <c r="AZ405" s="4">
        <f t="shared" si="368"/>
        <v>6.9297423072370578E-7</v>
      </c>
      <c r="BA405" s="5">
        <v>0</v>
      </c>
      <c r="BB405" s="4">
        <f t="shared" si="369"/>
        <v>0</v>
      </c>
      <c r="BC405" s="4">
        <f t="shared" si="391"/>
        <v>82851717.258789062</v>
      </c>
      <c r="BD405" s="4">
        <f t="shared" si="392"/>
        <v>450672.96159045398</v>
      </c>
      <c r="BE405" s="4">
        <f t="shared" si="393"/>
        <v>450672.96159045398</v>
      </c>
      <c r="BF405" s="4">
        <f t="shared" si="394"/>
        <v>0</v>
      </c>
      <c r="BG405" s="4">
        <f>SUM($BB$48:BB405)</f>
        <v>12884463590.918751</v>
      </c>
      <c r="BH405" s="14">
        <f>SUM($BC$48:BC405)</f>
        <v>4382845044792.98</v>
      </c>
      <c r="BI405" s="4">
        <f t="shared" si="395"/>
        <v>4395729508383.8989</v>
      </c>
      <c r="BJ405" s="4">
        <f t="shared" si="396"/>
        <v>23910626133.506847</v>
      </c>
      <c r="BK405" s="4">
        <f t="shared" si="397"/>
        <v>70085202.300471887</v>
      </c>
      <c r="BL405" s="4">
        <f t="shared" si="398"/>
        <v>23840540931.206375</v>
      </c>
      <c r="BM405" s="27">
        <f t="shared" si="370"/>
        <v>20.680347197930068</v>
      </c>
      <c r="BN405">
        <f t="shared" si="371"/>
        <v>0.27330514044132032</v>
      </c>
      <c r="BO405">
        <f t="shared" si="399"/>
        <v>1.3215694002887723E-2</v>
      </c>
      <c r="BQ405" s="5">
        <f t="shared" si="400"/>
        <v>-9.9288441542810801</v>
      </c>
      <c r="BR405" s="5">
        <f t="shared" si="401"/>
        <v>-9867.62824527472</v>
      </c>
      <c r="BS405" s="5">
        <f t="shared" si="372"/>
        <v>-1799.861917443536</v>
      </c>
      <c r="BU405" s="27">
        <f t="shared" si="402"/>
        <v>0.8656947359212781</v>
      </c>
      <c r="BV405" s="27">
        <f t="shared" si="403"/>
        <v>1.1470742246243459E-2</v>
      </c>
      <c r="BW405" s="27">
        <f t="shared" si="373"/>
        <v>0.8656947359212781</v>
      </c>
      <c r="BX405" s="27">
        <f t="shared" si="374"/>
        <v>1.147074224624346E-2</v>
      </c>
      <c r="BY405" s="27">
        <f t="shared" si="404"/>
        <v>1.3215694002887723E-2</v>
      </c>
      <c r="BZ405" s="27">
        <f t="shared" si="405"/>
        <v>0.99738591315597092</v>
      </c>
    </row>
    <row r="406" spans="6:78">
      <c r="F406">
        <f t="shared" si="375"/>
        <v>89500000</v>
      </c>
      <c r="G406">
        <f t="shared" si="406"/>
        <v>1.0000000000000002</v>
      </c>
      <c r="H406">
        <f t="shared" si="407"/>
        <v>0</v>
      </c>
      <c r="I406">
        <f t="shared" si="408"/>
        <v>4.7143143996902228E+19</v>
      </c>
      <c r="J406">
        <f t="shared" si="409"/>
        <v>2.1193285600309779E+20</v>
      </c>
      <c r="K406">
        <f t="shared" si="410"/>
        <v>2.59076E+20</v>
      </c>
      <c r="L406">
        <f t="shared" si="411"/>
        <v>6043992820115670</v>
      </c>
      <c r="M406">
        <f t="shared" si="412"/>
        <v>112999.9999999998</v>
      </c>
      <c r="N406">
        <f t="shared" si="413"/>
        <v>112.9999999999998</v>
      </c>
      <c r="O406">
        <f t="shared" si="414"/>
        <v>149700.0000000002</v>
      </c>
      <c r="P406">
        <f t="shared" si="415"/>
        <v>149.70000000000022</v>
      </c>
      <c r="Q406">
        <f t="shared" si="416"/>
        <v>0.14034375000000018</v>
      </c>
      <c r="R406">
        <f t="shared" si="417"/>
        <v>2004.491</v>
      </c>
      <c r="S406">
        <f t="shared" si="418"/>
        <v>2.6632151440191052</v>
      </c>
      <c r="T406">
        <f t="shared" si="419"/>
        <v>460.48463537865575</v>
      </c>
      <c r="V406">
        <f t="shared" si="420"/>
        <v>112568506329668.94</v>
      </c>
      <c r="W406">
        <f t="shared" si="378"/>
        <v>0</v>
      </c>
      <c r="X406">
        <f t="shared" si="421"/>
        <v>5060537550066.0654</v>
      </c>
      <c r="Y406">
        <f t="shared" si="379"/>
        <v>0</v>
      </c>
      <c r="Z406">
        <f t="shared" si="380"/>
        <v>117629043879735</v>
      </c>
      <c r="AA406">
        <f t="shared" si="361"/>
        <v>2387.8022716742398</v>
      </c>
      <c r="AB406">
        <f t="shared" si="362"/>
        <v>23.878022716742404</v>
      </c>
      <c r="AC406">
        <f t="shared" si="381"/>
        <v>454.03296283613685</v>
      </c>
      <c r="AD406">
        <f t="shared" si="382"/>
        <v>99.999999999999972</v>
      </c>
      <c r="AF406" s="9">
        <f t="shared" si="376"/>
        <v>6186052472698.709</v>
      </c>
      <c r="AG406">
        <f t="shared" si="383"/>
        <v>23.877365995687402</v>
      </c>
      <c r="AH406">
        <f t="shared" si="384"/>
        <v>0</v>
      </c>
      <c r="AI406">
        <v>338</v>
      </c>
      <c r="AJ406">
        <f t="shared" si="385"/>
        <v>5.1740327120740712E-2</v>
      </c>
      <c r="AK406">
        <v>0</v>
      </c>
      <c r="AL406" s="15">
        <f t="shared" si="363"/>
        <v>0</v>
      </c>
      <c r="AM406" s="13">
        <f t="shared" si="386"/>
        <v>5062806625627.3662</v>
      </c>
      <c r="AN406" s="15">
        <f>SUM($AL$48:AL406)</f>
        <v>1123245847071.3408</v>
      </c>
      <c r="AO406" s="4">
        <f t="shared" si="364"/>
        <v>6186052472698.707</v>
      </c>
      <c r="AP406">
        <f t="shared" si="365"/>
        <v>23.88872929430708</v>
      </c>
      <c r="AQ406" s="15">
        <f t="shared" si="366"/>
        <v>23.82628208133826</v>
      </c>
      <c r="AR406">
        <f t="shared" si="387"/>
        <v>0.99738591315597092</v>
      </c>
      <c r="AT406">
        <f t="shared" si="377"/>
        <v>22479949532.071186</v>
      </c>
      <c r="AU406" s="4"/>
      <c r="AV406">
        <f t="shared" si="367"/>
        <v>4395810762545.9028</v>
      </c>
      <c r="AW406" s="5">
        <f t="shared" si="388"/>
        <v>16.967263515516308</v>
      </c>
      <c r="AX406">
        <f t="shared" si="389"/>
        <v>81254162.00390625</v>
      </c>
      <c r="AY406" s="4">
        <f t="shared" si="390"/>
        <v>3.1363060261817478E-4</v>
      </c>
      <c r="AZ406" s="4">
        <f t="shared" si="368"/>
        <v>6.7961223099190663E-7</v>
      </c>
      <c r="BA406" s="5">
        <v>0</v>
      </c>
      <c r="BB406" s="4">
        <f t="shared" si="369"/>
        <v>0</v>
      </c>
      <c r="BC406" s="4">
        <f t="shared" si="391"/>
        <v>81254162.00390625</v>
      </c>
      <c r="BD406" s="4">
        <f t="shared" si="392"/>
        <v>441983.03962089994</v>
      </c>
      <c r="BE406" s="4">
        <f t="shared" si="393"/>
        <v>441983.03962089994</v>
      </c>
      <c r="BF406" s="4">
        <f t="shared" si="394"/>
        <v>0</v>
      </c>
      <c r="BG406" s="4">
        <f>SUM($BB$48:BB406)</f>
        <v>12884463590.918751</v>
      </c>
      <c r="BH406" s="14">
        <f>SUM($BC$48:BC406)</f>
        <v>4382926298954.9839</v>
      </c>
      <c r="BI406" s="4">
        <f t="shared" si="395"/>
        <v>4395810762545.9028</v>
      </c>
      <c r="BJ406" s="4">
        <f t="shared" si="396"/>
        <v>23911068116.546467</v>
      </c>
      <c r="BK406" s="4">
        <f t="shared" si="397"/>
        <v>70085202.300471887</v>
      </c>
      <c r="BL406" s="4">
        <f t="shared" si="398"/>
        <v>23840982914.245995</v>
      </c>
      <c r="BM406" s="27">
        <f t="shared" si="370"/>
        <v>20.680730593707089</v>
      </c>
      <c r="BN406">
        <f t="shared" si="371"/>
        <v>0.27330514044132032</v>
      </c>
      <c r="BO406">
        <f t="shared" si="399"/>
        <v>1.3215448999876433E-2</v>
      </c>
      <c r="BQ406" s="5">
        <f t="shared" si="400"/>
        <v>-9.743636862710181</v>
      </c>
      <c r="BR406" s="5">
        <f t="shared" si="401"/>
        <v>-9867.62824527472</v>
      </c>
      <c r="BS406" s="5">
        <f t="shared" si="372"/>
        <v>-1799.7103395662029</v>
      </c>
      <c r="BU406" s="27">
        <f t="shared" si="402"/>
        <v>0.86571078515404798</v>
      </c>
      <c r="BV406" s="27">
        <f t="shared" si="403"/>
        <v>1.1470742246243459E-2</v>
      </c>
      <c r="BW406" s="27">
        <f t="shared" si="373"/>
        <v>0.86571078515404809</v>
      </c>
      <c r="BX406" s="27">
        <f t="shared" si="374"/>
        <v>1.147074224624346E-2</v>
      </c>
      <c r="BY406" s="27">
        <f t="shared" si="404"/>
        <v>1.3215448999876433E-2</v>
      </c>
      <c r="BZ406" s="27">
        <f t="shared" si="405"/>
        <v>0.99738591315597092</v>
      </c>
    </row>
    <row r="407" spans="6:78">
      <c r="F407">
        <f t="shared" si="375"/>
        <v>89750000</v>
      </c>
      <c r="G407">
        <f t="shared" si="406"/>
        <v>1.0000000000000002</v>
      </c>
      <c r="H407">
        <f t="shared" si="407"/>
        <v>0</v>
      </c>
      <c r="I407">
        <f t="shared" si="408"/>
        <v>4.7143143996902228E+19</v>
      </c>
      <c r="J407">
        <f t="shared" si="409"/>
        <v>2.1193285600309779E+20</v>
      </c>
      <c r="K407">
        <f t="shared" si="410"/>
        <v>2.59076E+20</v>
      </c>
      <c r="L407">
        <f t="shared" si="411"/>
        <v>6043992820115670</v>
      </c>
      <c r="M407">
        <f t="shared" si="412"/>
        <v>112999.9999999998</v>
      </c>
      <c r="N407">
        <f t="shared" si="413"/>
        <v>112.9999999999998</v>
      </c>
      <c r="O407">
        <f t="shared" si="414"/>
        <v>149700.0000000002</v>
      </c>
      <c r="P407">
        <f t="shared" si="415"/>
        <v>149.70000000000022</v>
      </c>
      <c r="Q407">
        <f t="shared" si="416"/>
        <v>0.14034375000000018</v>
      </c>
      <c r="R407">
        <f t="shared" si="417"/>
        <v>2004.491</v>
      </c>
      <c r="S407">
        <f t="shared" si="418"/>
        <v>2.6632151440191052</v>
      </c>
      <c r="T407">
        <f t="shared" si="419"/>
        <v>460.48463537865575</v>
      </c>
      <c r="V407">
        <f t="shared" si="420"/>
        <v>112568506329668.94</v>
      </c>
      <c r="W407">
        <f t="shared" si="378"/>
        <v>0</v>
      </c>
      <c r="X407">
        <f t="shared" si="421"/>
        <v>5060537550066.0654</v>
      </c>
      <c r="Y407">
        <f t="shared" si="379"/>
        <v>0</v>
      </c>
      <c r="Z407">
        <f t="shared" si="380"/>
        <v>117629043879735</v>
      </c>
      <c r="AA407">
        <f t="shared" si="361"/>
        <v>2387.8022716742398</v>
      </c>
      <c r="AB407">
        <f t="shared" si="362"/>
        <v>23.878022716742404</v>
      </c>
      <c r="AC407">
        <f t="shared" si="381"/>
        <v>454.03296283613685</v>
      </c>
      <c r="AD407">
        <f t="shared" si="382"/>
        <v>99.999999999999972</v>
      </c>
      <c r="AF407" s="9">
        <f t="shared" si="376"/>
        <v>6186052472698.709</v>
      </c>
      <c r="AG407">
        <f t="shared" si="383"/>
        <v>23.877365995687402</v>
      </c>
      <c r="AH407">
        <f t="shared" si="384"/>
        <v>0</v>
      </c>
      <c r="AI407">
        <v>339</v>
      </c>
      <c r="AJ407">
        <f t="shared" si="385"/>
        <v>5.1740327120740712E-2</v>
      </c>
      <c r="AK407">
        <v>0</v>
      </c>
      <c r="AL407" s="15">
        <f t="shared" si="363"/>
        <v>0</v>
      </c>
      <c r="AM407" s="13">
        <f t="shared" si="386"/>
        <v>5062806625627.3662</v>
      </c>
      <c r="AN407" s="15">
        <f>SUM($AL$48:AL407)</f>
        <v>1123245847071.3408</v>
      </c>
      <c r="AO407" s="4">
        <f t="shared" si="364"/>
        <v>6186052472698.707</v>
      </c>
      <c r="AP407">
        <f t="shared" si="365"/>
        <v>23.88872929430708</v>
      </c>
      <c r="AQ407" s="15">
        <f t="shared" si="366"/>
        <v>23.82628208133826</v>
      </c>
      <c r="AR407">
        <f t="shared" si="387"/>
        <v>0.99738591315597092</v>
      </c>
      <c r="AT407">
        <f t="shared" si="377"/>
        <v>22046488854.460007</v>
      </c>
      <c r="AU407" s="4"/>
      <c r="AV407">
        <f t="shared" si="367"/>
        <v>4395890449956.8745</v>
      </c>
      <c r="AW407" s="5">
        <f t="shared" si="388"/>
        <v>16.967571098661686</v>
      </c>
      <c r="AX407">
        <f t="shared" si="389"/>
        <v>79687410.971679688</v>
      </c>
      <c r="AY407" s="4">
        <f t="shared" si="390"/>
        <v>3.0758314537695386E-4</v>
      </c>
      <c r="AZ407" s="4">
        <f t="shared" si="368"/>
        <v>6.6650787869584613E-7</v>
      </c>
      <c r="BA407" s="5">
        <v>0</v>
      </c>
      <c r="BB407" s="4">
        <f t="shared" si="369"/>
        <v>0</v>
      </c>
      <c r="BC407" s="4">
        <f t="shared" si="391"/>
        <v>79687410.971679688</v>
      </c>
      <c r="BD407" s="4">
        <f t="shared" si="392"/>
        <v>433460.6776092237</v>
      </c>
      <c r="BE407" s="4">
        <f t="shared" si="393"/>
        <v>433460.6776092237</v>
      </c>
      <c r="BF407" s="4">
        <f t="shared" si="394"/>
        <v>0</v>
      </c>
      <c r="BG407" s="4">
        <f>SUM($BB$48:BB407)</f>
        <v>12884463590.918751</v>
      </c>
      <c r="BH407" s="14">
        <f>SUM($BC$48:BC407)</f>
        <v>4383005986365.9556</v>
      </c>
      <c r="BI407" s="4">
        <f t="shared" si="395"/>
        <v>4395890449956.8745</v>
      </c>
      <c r="BJ407" s="4">
        <f t="shared" si="396"/>
        <v>23911501577.224079</v>
      </c>
      <c r="BK407" s="4">
        <f t="shared" si="397"/>
        <v>70085202.300471887</v>
      </c>
      <c r="BL407" s="4">
        <f t="shared" si="398"/>
        <v>23841416374.923603</v>
      </c>
      <c r="BM407" s="27">
        <f t="shared" si="370"/>
        <v>20.68110659680767</v>
      </c>
      <c r="BN407">
        <f t="shared" si="371"/>
        <v>0.27330514044132032</v>
      </c>
      <c r="BO407">
        <f t="shared" si="399"/>
        <v>1.3215208729861082E-2</v>
      </c>
      <c r="BQ407" s="5">
        <f t="shared" si="400"/>
        <v>-9.5620007570063059</v>
      </c>
      <c r="BR407" s="5">
        <f t="shared" si="401"/>
        <v>-9867.62824527472</v>
      </c>
      <c r="BS407" s="5">
        <f t="shared" si="372"/>
        <v>-1799.5616844289452</v>
      </c>
      <c r="BU407" s="27">
        <f t="shared" si="402"/>
        <v>0.86572652492387625</v>
      </c>
      <c r="BV407" s="27">
        <f t="shared" si="403"/>
        <v>1.1470742246243459E-2</v>
      </c>
      <c r="BW407" s="27">
        <f t="shared" si="373"/>
        <v>0.86572652492387614</v>
      </c>
      <c r="BX407" s="27">
        <f t="shared" si="374"/>
        <v>1.147074224624346E-2</v>
      </c>
      <c r="BY407" s="27">
        <f t="shared" si="404"/>
        <v>1.3215208729861082E-2</v>
      </c>
      <c r="BZ407" s="27">
        <f t="shared" si="405"/>
        <v>0.99738591315597092</v>
      </c>
    </row>
    <row r="408" spans="6:78">
      <c r="F408">
        <f t="shared" si="375"/>
        <v>90000000</v>
      </c>
      <c r="G408">
        <f t="shared" si="406"/>
        <v>1.0000000000000002</v>
      </c>
      <c r="H408">
        <f t="shared" si="407"/>
        <v>0</v>
      </c>
      <c r="I408">
        <f t="shared" si="408"/>
        <v>4.7143143996902228E+19</v>
      </c>
      <c r="J408">
        <f t="shared" si="409"/>
        <v>2.1193285600309779E+20</v>
      </c>
      <c r="K408">
        <f t="shared" si="410"/>
        <v>2.59076E+20</v>
      </c>
      <c r="L408">
        <f t="shared" si="411"/>
        <v>6043992820115670</v>
      </c>
      <c r="M408">
        <f t="shared" si="412"/>
        <v>112999.9999999998</v>
      </c>
      <c r="N408">
        <f t="shared" si="413"/>
        <v>112.9999999999998</v>
      </c>
      <c r="O408">
        <f t="shared" si="414"/>
        <v>149700.0000000002</v>
      </c>
      <c r="P408">
        <f t="shared" si="415"/>
        <v>149.70000000000022</v>
      </c>
      <c r="Q408">
        <f t="shared" si="416"/>
        <v>0.14034375000000018</v>
      </c>
      <c r="R408">
        <f t="shared" si="417"/>
        <v>2004.491</v>
      </c>
      <c r="S408">
        <f t="shared" si="418"/>
        <v>2.6632151440191052</v>
      </c>
      <c r="T408">
        <f t="shared" si="419"/>
        <v>460.48463537865575</v>
      </c>
      <c r="V408">
        <f t="shared" si="420"/>
        <v>112568506329668.94</v>
      </c>
      <c r="W408">
        <f t="shared" si="378"/>
        <v>0</v>
      </c>
      <c r="X408">
        <f t="shared" si="421"/>
        <v>5060537550066.0654</v>
      </c>
      <c r="Y408">
        <f t="shared" si="379"/>
        <v>0</v>
      </c>
      <c r="Z408">
        <f t="shared" si="380"/>
        <v>117629043879735</v>
      </c>
      <c r="AA408">
        <f t="shared" si="361"/>
        <v>2387.8022716742398</v>
      </c>
      <c r="AB408">
        <f t="shared" si="362"/>
        <v>23.878022716742404</v>
      </c>
      <c r="AC408">
        <f t="shared" si="381"/>
        <v>454.03296283613685</v>
      </c>
      <c r="AD408">
        <f t="shared" si="382"/>
        <v>99.999999999999972</v>
      </c>
      <c r="AF408" s="9">
        <f t="shared" si="376"/>
        <v>6186052472698.709</v>
      </c>
      <c r="AG408">
        <f t="shared" si="383"/>
        <v>23.877365995687402</v>
      </c>
      <c r="AH408">
        <f t="shared" si="384"/>
        <v>0</v>
      </c>
      <c r="AI408">
        <v>340</v>
      </c>
      <c r="AJ408">
        <f t="shared" si="385"/>
        <v>5.1740327120740712E-2</v>
      </c>
      <c r="AK408">
        <v>0</v>
      </c>
      <c r="AL408" s="15">
        <f t="shared" si="363"/>
        <v>0</v>
      </c>
      <c r="AM408" s="13">
        <f t="shared" si="386"/>
        <v>5062806625627.3662</v>
      </c>
      <c r="AN408" s="15">
        <f>SUM($AL$48:AL408)</f>
        <v>1123245847071.3408</v>
      </c>
      <c r="AO408" s="4">
        <f t="shared" si="364"/>
        <v>6186052472698.707</v>
      </c>
      <c r="AP408">
        <f t="shared" si="365"/>
        <v>23.88872929430708</v>
      </c>
      <c r="AQ408" s="15">
        <f t="shared" si="366"/>
        <v>23.82628208133826</v>
      </c>
      <c r="AR408">
        <f t="shared" si="387"/>
        <v>0.99738591315597092</v>
      </c>
      <c r="AT408">
        <f t="shared" si="377"/>
        <v>21621386209.804688</v>
      </c>
      <c r="AU408" s="4"/>
      <c r="AV408">
        <f t="shared" si="367"/>
        <v>4395968600827.0684</v>
      </c>
      <c r="AW408" s="5">
        <f t="shared" si="388"/>
        <v>16.967872750957515</v>
      </c>
      <c r="AX408">
        <f t="shared" si="389"/>
        <v>78150870.193847656</v>
      </c>
      <c r="AY408" s="4">
        <f t="shared" si="390"/>
        <v>3.0165229582766311E-4</v>
      </c>
      <c r="AZ408" s="4">
        <f t="shared" si="368"/>
        <v>6.5365620586729275E-7</v>
      </c>
      <c r="BA408" s="5">
        <v>0</v>
      </c>
      <c r="BB408" s="4">
        <f t="shared" si="369"/>
        <v>0</v>
      </c>
      <c r="BC408" s="4">
        <f t="shared" si="391"/>
        <v>78150870.193847656</v>
      </c>
      <c r="BD408" s="4">
        <f t="shared" si="392"/>
        <v>425102.64465756994</v>
      </c>
      <c r="BE408" s="4">
        <f t="shared" si="393"/>
        <v>425102.64465756994</v>
      </c>
      <c r="BF408" s="4">
        <f t="shared" si="394"/>
        <v>0</v>
      </c>
      <c r="BG408" s="4">
        <f>SUM($BB$48:BB408)</f>
        <v>12884463590.918751</v>
      </c>
      <c r="BH408" s="14">
        <f>SUM($BC$48:BC408)</f>
        <v>4383084137236.1494</v>
      </c>
      <c r="BI408" s="4">
        <f t="shared" si="395"/>
        <v>4395968600827.0684</v>
      </c>
      <c r="BJ408" s="4">
        <f t="shared" si="396"/>
        <v>23911926679.868736</v>
      </c>
      <c r="BK408" s="4">
        <f t="shared" si="397"/>
        <v>70085202.300471887</v>
      </c>
      <c r="BL408" s="4">
        <f t="shared" si="398"/>
        <v>23841841477.568264</v>
      </c>
      <c r="BM408" s="27">
        <f t="shared" si="370"/>
        <v>20.68147534977815</v>
      </c>
      <c r="BN408">
        <f t="shared" si="371"/>
        <v>0.27330514044132032</v>
      </c>
      <c r="BO408">
        <f t="shared" si="399"/>
        <v>1.3214973101242124E-2</v>
      </c>
      <c r="BQ408" s="5">
        <f t="shared" si="400"/>
        <v>-9.3838669772017269</v>
      </c>
      <c r="BR408" s="5">
        <f t="shared" si="401"/>
        <v>-9867.62824527472</v>
      </c>
      <c r="BS408" s="5">
        <f t="shared" si="372"/>
        <v>-1799.4158956751915</v>
      </c>
      <c r="BU408" s="27">
        <f t="shared" si="402"/>
        <v>0.86574196119785873</v>
      </c>
      <c r="BV408" s="27">
        <f t="shared" si="403"/>
        <v>1.1470742246243459E-2</v>
      </c>
      <c r="BW408" s="27">
        <f t="shared" si="373"/>
        <v>0.86574196119785873</v>
      </c>
      <c r="BX408" s="27">
        <f t="shared" si="374"/>
        <v>1.147074224624346E-2</v>
      </c>
      <c r="BY408" s="27">
        <f t="shared" si="404"/>
        <v>1.3214973101242124E-2</v>
      </c>
      <c r="BZ408" s="27">
        <f t="shared" si="405"/>
        <v>0.99738591315597092</v>
      </c>
    </row>
    <row r="409" spans="6:78">
      <c r="F409">
        <f t="shared" si="375"/>
        <v>90250000</v>
      </c>
      <c r="G409">
        <f t="shared" si="406"/>
        <v>1.0000000000000002</v>
      </c>
      <c r="H409">
        <f t="shared" si="407"/>
        <v>0</v>
      </c>
      <c r="I409">
        <f t="shared" si="408"/>
        <v>4.7143143996902228E+19</v>
      </c>
      <c r="J409">
        <f t="shared" si="409"/>
        <v>2.1193285600309779E+20</v>
      </c>
      <c r="K409">
        <f t="shared" si="410"/>
        <v>2.59076E+20</v>
      </c>
      <c r="L409">
        <f t="shared" si="411"/>
        <v>6043992820115670</v>
      </c>
      <c r="M409">
        <f t="shared" si="412"/>
        <v>112999.9999999998</v>
      </c>
      <c r="N409">
        <f t="shared" si="413"/>
        <v>112.9999999999998</v>
      </c>
      <c r="O409">
        <f t="shared" si="414"/>
        <v>149700.0000000002</v>
      </c>
      <c r="P409">
        <f t="shared" si="415"/>
        <v>149.70000000000022</v>
      </c>
      <c r="Q409">
        <f t="shared" si="416"/>
        <v>0.14034375000000018</v>
      </c>
      <c r="R409">
        <f t="shared" si="417"/>
        <v>2004.491</v>
      </c>
      <c r="S409">
        <f t="shared" si="418"/>
        <v>2.6632151440191052</v>
      </c>
      <c r="T409">
        <f t="shared" si="419"/>
        <v>460.48463537865575</v>
      </c>
      <c r="V409">
        <f t="shared" si="420"/>
        <v>112568506329668.94</v>
      </c>
      <c r="W409">
        <f t="shared" si="378"/>
        <v>0</v>
      </c>
      <c r="X409">
        <f t="shared" si="421"/>
        <v>5060537550066.0654</v>
      </c>
      <c r="Y409">
        <f t="shared" si="379"/>
        <v>0</v>
      </c>
      <c r="Z409">
        <f t="shared" si="380"/>
        <v>117629043879735</v>
      </c>
      <c r="AA409">
        <f t="shared" si="361"/>
        <v>2387.8022716742398</v>
      </c>
      <c r="AB409">
        <f t="shared" si="362"/>
        <v>23.878022716742404</v>
      </c>
      <c r="AC409">
        <f t="shared" si="381"/>
        <v>454.03296283613685</v>
      </c>
      <c r="AD409">
        <f t="shared" si="382"/>
        <v>99.999999999999972</v>
      </c>
      <c r="AF409" s="9">
        <f t="shared" si="376"/>
        <v>6186052472698.709</v>
      </c>
      <c r="AG409">
        <f t="shared" si="383"/>
        <v>23.877365995687402</v>
      </c>
      <c r="AH409">
        <f t="shared" si="384"/>
        <v>0</v>
      </c>
      <c r="AI409">
        <v>341</v>
      </c>
      <c r="AJ409">
        <f t="shared" si="385"/>
        <v>5.1740327120740712E-2</v>
      </c>
      <c r="AK409">
        <v>0</v>
      </c>
      <c r="AL409" s="15">
        <f t="shared" si="363"/>
        <v>0</v>
      </c>
      <c r="AM409" s="13">
        <f t="shared" si="386"/>
        <v>5062806625627.3662</v>
      </c>
      <c r="AN409" s="15">
        <f>SUM($AL$48:AL409)</f>
        <v>1123245847071.3408</v>
      </c>
      <c r="AO409" s="4">
        <f t="shared" si="364"/>
        <v>6186052472698.707</v>
      </c>
      <c r="AP409">
        <f t="shared" si="365"/>
        <v>23.88872929430708</v>
      </c>
      <c r="AQ409" s="15">
        <f t="shared" si="366"/>
        <v>23.82628208133826</v>
      </c>
      <c r="AR409">
        <f t="shared" si="387"/>
        <v>0.99738591315597092</v>
      </c>
      <c r="AT409">
        <f t="shared" si="377"/>
        <v>21204480437.662079</v>
      </c>
      <c r="AU409" s="4"/>
      <c r="AV409">
        <f t="shared" si="367"/>
        <v>4396045244784.2192</v>
      </c>
      <c r="AW409" s="5">
        <f t="shared" si="388"/>
        <v>16.968168586763035</v>
      </c>
      <c r="AX409">
        <f t="shared" si="389"/>
        <v>76643957.150878906</v>
      </c>
      <c r="AY409" s="4">
        <f t="shared" si="390"/>
        <v>2.9583580551992045E-4</v>
      </c>
      <c r="AZ409" s="4">
        <f t="shared" si="368"/>
        <v>6.4105234029553827E-7</v>
      </c>
      <c r="BA409" s="5">
        <v>0</v>
      </c>
      <c r="BB409" s="4">
        <f t="shared" si="369"/>
        <v>0</v>
      </c>
      <c r="BC409" s="4">
        <f t="shared" si="391"/>
        <v>76643957.150878906</v>
      </c>
      <c r="BD409" s="4">
        <f t="shared" si="392"/>
        <v>416905.77214359719</v>
      </c>
      <c r="BE409" s="4">
        <f t="shared" si="393"/>
        <v>416905.77214359719</v>
      </c>
      <c r="BF409" s="4">
        <f t="shared" si="394"/>
        <v>0</v>
      </c>
      <c r="BG409" s="4">
        <f>SUM($BB$48:BB409)</f>
        <v>12884463590.918751</v>
      </c>
      <c r="BH409" s="14">
        <f>SUM($BC$48:BC409)</f>
        <v>4383160781193.3003</v>
      </c>
      <c r="BI409" s="4">
        <f t="shared" si="395"/>
        <v>4396045244784.2192</v>
      </c>
      <c r="BJ409" s="4">
        <f t="shared" si="396"/>
        <v>23912343585.640881</v>
      </c>
      <c r="BK409" s="4">
        <f t="shared" si="397"/>
        <v>70085202.300471887</v>
      </c>
      <c r="BL409" s="4">
        <f t="shared" si="398"/>
        <v>23842258383.340405</v>
      </c>
      <c r="BM409" s="27">
        <f t="shared" si="370"/>
        <v>20.681836992416279</v>
      </c>
      <c r="BN409">
        <f t="shared" si="371"/>
        <v>0.27330514044132032</v>
      </c>
      <c r="BO409">
        <f t="shared" si="399"/>
        <v>1.3214742024199167E-2</v>
      </c>
      <c r="BQ409" s="5">
        <f t="shared" si="400"/>
        <v>-9.2091679910910607</v>
      </c>
      <c r="BR409" s="5">
        <f t="shared" si="401"/>
        <v>-9867.62824527472</v>
      </c>
      <c r="BS409" s="5">
        <f t="shared" si="372"/>
        <v>-1799.2729180350452</v>
      </c>
      <c r="BU409" s="27">
        <f t="shared" si="402"/>
        <v>0.86575709982803339</v>
      </c>
      <c r="BV409" s="27">
        <f t="shared" si="403"/>
        <v>1.1470742246243459E-2</v>
      </c>
      <c r="BW409" s="27">
        <f t="shared" si="373"/>
        <v>0.86575709982803328</v>
      </c>
      <c r="BX409" s="27">
        <f t="shared" si="374"/>
        <v>1.147074224624346E-2</v>
      </c>
      <c r="BY409" s="27">
        <f t="shared" si="404"/>
        <v>1.3214742024199167E-2</v>
      </c>
      <c r="BZ409" s="27">
        <f t="shared" si="405"/>
        <v>0.99738591315597092</v>
      </c>
    </row>
    <row r="410" spans="6:78">
      <c r="F410">
        <f t="shared" si="375"/>
        <v>90500000</v>
      </c>
      <c r="G410">
        <f t="shared" si="406"/>
        <v>1.0000000000000002</v>
      </c>
      <c r="H410">
        <f t="shared" si="407"/>
        <v>0</v>
      </c>
      <c r="I410">
        <f t="shared" si="408"/>
        <v>4.7143143996902228E+19</v>
      </c>
      <c r="J410">
        <f t="shared" si="409"/>
        <v>2.1193285600309779E+20</v>
      </c>
      <c r="K410">
        <f t="shared" si="410"/>
        <v>2.59076E+20</v>
      </c>
      <c r="L410">
        <f t="shared" si="411"/>
        <v>6043992820115670</v>
      </c>
      <c r="M410">
        <f t="shared" si="412"/>
        <v>112999.9999999998</v>
      </c>
      <c r="N410">
        <f t="shared" si="413"/>
        <v>112.9999999999998</v>
      </c>
      <c r="O410">
        <f t="shared" si="414"/>
        <v>149700.0000000002</v>
      </c>
      <c r="P410">
        <f t="shared" si="415"/>
        <v>149.70000000000022</v>
      </c>
      <c r="Q410">
        <f t="shared" si="416"/>
        <v>0.14034375000000018</v>
      </c>
      <c r="R410">
        <f t="shared" si="417"/>
        <v>2004.491</v>
      </c>
      <c r="S410">
        <f t="shared" si="418"/>
        <v>2.6632151440191052</v>
      </c>
      <c r="T410">
        <f t="shared" si="419"/>
        <v>460.48463537865575</v>
      </c>
      <c r="V410">
        <f t="shared" si="420"/>
        <v>112568506329668.94</v>
      </c>
      <c r="W410">
        <f t="shared" si="378"/>
        <v>0</v>
      </c>
      <c r="X410">
        <f t="shared" si="421"/>
        <v>5060537550066.0654</v>
      </c>
      <c r="Y410">
        <f t="shared" si="379"/>
        <v>0</v>
      </c>
      <c r="Z410">
        <f t="shared" si="380"/>
        <v>117629043879735</v>
      </c>
      <c r="AA410">
        <f t="shared" si="361"/>
        <v>2387.8022716742398</v>
      </c>
      <c r="AB410">
        <f t="shared" si="362"/>
        <v>23.878022716742404</v>
      </c>
      <c r="AC410">
        <f t="shared" si="381"/>
        <v>454.03296283613685</v>
      </c>
      <c r="AD410">
        <f t="shared" si="382"/>
        <v>99.999999999999972</v>
      </c>
      <c r="AF410" s="9">
        <f t="shared" si="376"/>
        <v>6186052472698.709</v>
      </c>
      <c r="AG410">
        <f t="shared" si="383"/>
        <v>23.877365995687402</v>
      </c>
      <c r="AH410">
        <f t="shared" si="384"/>
        <v>0</v>
      </c>
      <c r="AI410">
        <v>342</v>
      </c>
      <c r="AJ410">
        <f t="shared" si="385"/>
        <v>5.1740327120740712E-2</v>
      </c>
      <c r="AK410">
        <v>0</v>
      </c>
      <c r="AL410" s="15">
        <f t="shared" si="363"/>
        <v>0</v>
      </c>
      <c r="AM410" s="13">
        <f t="shared" si="386"/>
        <v>5062806625627.3662</v>
      </c>
      <c r="AN410" s="15">
        <f>SUM($AL$48:AL410)</f>
        <v>1123245847071.3408</v>
      </c>
      <c r="AO410" s="4">
        <f t="shared" si="364"/>
        <v>6186052472698.707</v>
      </c>
      <c r="AP410">
        <f t="shared" si="365"/>
        <v>23.88872929430708</v>
      </c>
      <c r="AQ410" s="15">
        <f t="shared" si="366"/>
        <v>23.82628208133826</v>
      </c>
      <c r="AR410">
        <f t="shared" si="387"/>
        <v>0.99738591315597092</v>
      </c>
      <c r="AT410">
        <f t="shared" si="377"/>
        <v>20795613485.101124</v>
      </c>
      <c r="AU410" s="4"/>
      <c r="AV410">
        <f t="shared" si="367"/>
        <v>4396120410884.7778</v>
      </c>
      <c r="AW410" s="5">
        <f t="shared" si="388"/>
        <v>16.968458718232402</v>
      </c>
      <c r="AX410">
        <f t="shared" si="389"/>
        <v>75166100.55859375</v>
      </c>
      <c r="AY410" s="4">
        <f t="shared" si="390"/>
        <v>2.9013146937035368E-4</v>
      </c>
      <c r="AZ410" s="4">
        <f t="shared" si="368"/>
        <v>6.2869150374268908E-7</v>
      </c>
      <c r="BA410" s="5">
        <v>0</v>
      </c>
      <c r="BB410" s="4">
        <f t="shared" si="369"/>
        <v>0</v>
      </c>
      <c r="BC410" s="4">
        <f t="shared" si="391"/>
        <v>75166100.55859375</v>
      </c>
      <c r="BD410" s="4">
        <f t="shared" si="392"/>
        <v>408866.95255980064</v>
      </c>
      <c r="BE410" s="4">
        <f t="shared" si="393"/>
        <v>408866.95255980064</v>
      </c>
      <c r="BF410" s="4">
        <f t="shared" si="394"/>
        <v>0</v>
      </c>
      <c r="BG410" s="4">
        <f>SUM($BB$48:BB410)</f>
        <v>12884463590.918751</v>
      </c>
      <c r="BH410" s="14">
        <f>SUM($BC$48:BC410)</f>
        <v>4383235947293.8589</v>
      </c>
      <c r="BI410" s="4">
        <f t="shared" si="395"/>
        <v>4396120410884.7778</v>
      </c>
      <c r="BJ410" s="4">
        <f t="shared" si="396"/>
        <v>23912752452.593437</v>
      </c>
      <c r="BK410" s="4">
        <f t="shared" si="397"/>
        <v>70085202.300471887</v>
      </c>
      <c r="BL410" s="4">
        <f t="shared" si="398"/>
        <v>23842667250.292965</v>
      </c>
      <c r="BM410" s="27">
        <f t="shared" si="370"/>
        <v>20.682191661824206</v>
      </c>
      <c r="BN410">
        <f t="shared" si="371"/>
        <v>0.27330514044132032</v>
      </c>
      <c r="BO410">
        <f t="shared" si="399"/>
        <v>1.3214515410656161E-2</v>
      </c>
      <c r="BQ410" s="5">
        <f t="shared" si="400"/>
        <v>-9.0378375686339663</v>
      </c>
      <c r="BR410" s="5">
        <f t="shared" si="401"/>
        <v>-9867.62824527472</v>
      </c>
      <c r="BS410" s="5">
        <f t="shared" si="372"/>
        <v>-1799.1326973043299</v>
      </c>
      <c r="BU410" s="27">
        <f t="shared" si="402"/>
        <v>0.86577194655359824</v>
      </c>
      <c r="BV410" s="27">
        <f t="shared" si="403"/>
        <v>1.1470742246243459E-2</v>
      </c>
      <c r="BW410" s="27">
        <f t="shared" si="373"/>
        <v>0.86577194655359824</v>
      </c>
      <c r="BX410" s="27">
        <f t="shared" si="374"/>
        <v>1.147074224624346E-2</v>
      </c>
      <c r="BY410" s="27">
        <f t="shared" si="404"/>
        <v>1.3214515410656161E-2</v>
      </c>
      <c r="BZ410" s="27">
        <f t="shared" si="405"/>
        <v>0.99738591315597092</v>
      </c>
    </row>
    <row r="411" spans="6:78">
      <c r="F411">
        <f t="shared" si="375"/>
        <v>90750000</v>
      </c>
      <c r="G411">
        <f t="shared" si="406"/>
        <v>1.0000000000000002</v>
      </c>
      <c r="H411">
        <f t="shared" si="407"/>
        <v>0</v>
      </c>
      <c r="I411">
        <f t="shared" si="408"/>
        <v>4.7143143996902228E+19</v>
      </c>
      <c r="J411">
        <f t="shared" si="409"/>
        <v>2.1193285600309779E+20</v>
      </c>
      <c r="K411">
        <f t="shared" si="410"/>
        <v>2.59076E+20</v>
      </c>
      <c r="L411">
        <f t="shared" si="411"/>
        <v>6043992820115670</v>
      </c>
      <c r="M411">
        <f t="shared" si="412"/>
        <v>112999.9999999998</v>
      </c>
      <c r="N411">
        <f t="shared" si="413"/>
        <v>112.9999999999998</v>
      </c>
      <c r="O411">
        <f t="shared" si="414"/>
        <v>149700.0000000002</v>
      </c>
      <c r="P411">
        <f t="shared" si="415"/>
        <v>149.70000000000022</v>
      </c>
      <c r="Q411">
        <f t="shared" si="416"/>
        <v>0.14034375000000018</v>
      </c>
      <c r="R411">
        <f t="shared" si="417"/>
        <v>2004.491</v>
      </c>
      <c r="S411">
        <f t="shared" si="418"/>
        <v>2.6632151440191052</v>
      </c>
      <c r="T411">
        <f t="shared" si="419"/>
        <v>460.48463537865575</v>
      </c>
      <c r="V411">
        <f t="shared" si="420"/>
        <v>112568506329668.94</v>
      </c>
      <c r="W411">
        <f t="shared" si="378"/>
        <v>0</v>
      </c>
      <c r="X411">
        <f t="shared" si="421"/>
        <v>5060537550066.0654</v>
      </c>
      <c r="Y411">
        <f t="shared" si="379"/>
        <v>0</v>
      </c>
      <c r="Z411">
        <f t="shared" si="380"/>
        <v>117629043879735</v>
      </c>
      <c r="AA411">
        <f t="shared" si="361"/>
        <v>2387.8022716742398</v>
      </c>
      <c r="AB411">
        <f t="shared" si="362"/>
        <v>23.878022716742404</v>
      </c>
      <c r="AC411">
        <f t="shared" si="381"/>
        <v>454.03296283613685</v>
      </c>
      <c r="AD411">
        <f t="shared" si="382"/>
        <v>99.999999999999972</v>
      </c>
      <c r="AF411" s="9">
        <f t="shared" si="376"/>
        <v>6186052472698.709</v>
      </c>
      <c r="AG411">
        <f t="shared" si="383"/>
        <v>23.877365995687402</v>
      </c>
      <c r="AH411">
        <f t="shared" si="384"/>
        <v>0</v>
      </c>
      <c r="AI411">
        <v>343</v>
      </c>
      <c r="AJ411">
        <f t="shared" si="385"/>
        <v>5.1740327120740712E-2</v>
      </c>
      <c r="AK411">
        <v>0</v>
      </c>
      <c r="AL411" s="15">
        <f t="shared" si="363"/>
        <v>0</v>
      </c>
      <c r="AM411" s="13">
        <f t="shared" si="386"/>
        <v>5062806625627.3662</v>
      </c>
      <c r="AN411" s="15">
        <f>SUM($AL$48:AL411)</f>
        <v>1123245847071.3408</v>
      </c>
      <c r="AO411" s="4">
        <f t="shared" si="364"/>
        <v>6186052472698.707</v>
      </c>
      <c r="AP411">
        <f t="shared" si="365"/>
        <v>23.88872929430708</v>
      </c>
      <c r="AQ411" s="15">
        <f t="shared" si="366"/>
        <v>23.82628208133826</v>
      </c>
      <c r="AR411">
        <f t="shared" si="387"/>
        <v>0.99738591315597092</v>
      </c>
      <c r="AT411">
        <f t="shared" si="377"/>
        <v>20394630346.783482</v>
      </c>
      <c r="AU411" s="4"/>
      <c r="AV411">
        <f t="shared" si="367"/>
        <v>4396194127624.9258</v>
      </c>
      <c r="AW411" s="5">
        <f t="shared" si="388"/>
        <v>16.968743255357214</v>
      </c>
      <c r="AX411">
        <f t="shared" si="389"/>
        <v>73716740.147949219</v>
      </c>
      <c r="AY411" s="4">
        <f t="shared" si="390"/>
        <v>2.8453712481260027E-4</v>
      </c>
      <c r="AZ411" s="4">
        <f t="shared" si="368"/>
        <v>6.1656901010178348E-7</v>
      </c>
      <c r="BA411" s="5">
        <v>0</v>
      </c>
      <c r="BB411" s="4">
        <f t="shared" si="369"/>
        <v>0</v>
      </c>
      <c r="BC411" s="4">
        <f t="shared" si="391"/>
        <v>73716740.147949219</v>
      </c>
      <c r="BD411" s="4">
        <f t="shared" si="392"/>
        <v>400983.13831565063</v>
      </c>
      <c r="BE411" s="4">
        <f t="shared" si="393"/>
        <v>400983.13831565063</v>
      </c>
      <c r="BF411" s="4">
        <f t="shared" si="394"/>
        <v>0</v>
      </c>
      <c r="BG411" s="4">
        <f>SUM($BB$48:BB411)</f>
        <v>12884463590.918751</v>
      </c>
      <c r="BH411" s="14">
        <f>SUM($BC$48:BC411)</f>
        <v>4383309664034.0068</v>
      </c>
      <c r="BI411" s="4">
        <f t="shared" si="395"/>
        <v>4396194127624.9258</v>
      </c>
      <c r="BJ411" s="4">
        <f t="shared" si="396"/>
        <v>23913153435.731754</v>
      </c>
      <c r="BK411" s="4">
        <f t="shared" si="397"/>
        <v>70085202.300471887</v>
      </c>
      <c r="BL411" s="4">
        <f t="shared" si="398"/>
        <v>23843068233.431282</v>
      </c>
      <c r="BM411" s="27">
        <f t="shared" si="370"/>
        <v>20.682539492460464</v>
      </c>
      <c r="BN411">
        <f t="shared" si="371"/>
        <v>0.27330514044132032</v>
      </c>
      <c r="BO411">
        <f t="shared" si="399"/>
        <v>1.321429317424729E-2</v>
      </c>
      <c r="BQ411" s="5">
        <f t="shared" si="400"/>
        <v>-8.8698107568419005</v>
      </c>
      <c r="BR411" s="5">
        <f t="shared" si="401"/>
        <v>-9867.62824527472</v>
      </c>
      <c r="BS411" s="5">
        <f t="shared" si="372"/>
        <v>-1798.9951803240278</v>
      </c>
      <c r="BU411" s="27">
        <f t="shared" si="402"/>
        <v>0.86578650700308779</v>
      </c>
      <c r="BV411" s="27">
        <f t="shared" si="403"/>
        <v>1.1470742246243459E-2</v>
      </c>
      <c r="BW411" s="27">
        <f t="shared" si="373"/>
        <v>0.86578650700308779</v>
      </c>
      <c r="BX411" s="27">
        <f t="shared" si="374"/>
        <v>1.147074224624346E-2</v>
      </c>
      <c r="BY411" s="27">
        <f t="shared" si="404"/>
        <v>1.321429317424729E-2</v>
      </c>
      <c r="BZ411" s="27">
        <f t="shared" si="405"/>
        <v>0.99738591315597092</v>
      </c>
    </row>
    <row r="412" spans="6:78">
      <c r="F412">
        <f t="shared" si="375"/>
        <v>91000000</v>
      </c>
      <c r="G412">
        <f t="shared" si="406"/>
        <v>1.0000000000000002</v>
      </c>
      <c r="H412">
        <f t="shared" si="407"/>
        <v>0</v>
      </c>
      <c r="I412">
        <f t="shared" si="408"/>
        <v>4.7143143996902228E+19</v>
      </c>
      <c r="J412">
        <f t="shared" si="409"/>
        <v>2.1193285600309779E+20</v>
      </c>
      <c r="K412">
        <f t="shared" si="410"/>
        <v>2.59076E+20</v>
      </c>
      <c r="L412">
        <f t="shared" si="411"/>
        <v>6043992820115670</v>
      </c>
      <c r="M412">
        <f t="shared" si="412"/>
        <v>112999.9999999998</v>
      </c>
      <c r="N412">
        <f t="shared" si="413"/>
        <v>112.9999999999998</v>
      </c>
      <c r="O412">
        <f t="shared" si="414"/>
        <v>149700.0000000002</v>
      </c>
      <c r="P412">
        <f t="shared" si="415"/>
        <v>149.70000000000022</v>
      </c>
      <c r="Q412">
        <f t="shared" si="416"/>
        <v>0.14034375000000018</v>
      </c>
      <c r="R412">
        <f t="shared" si="417"/>
        <v>2004.491</v>
      </c>
      <c r="S412">
        <f t="shared" si="418"/>
        <v>2.6632151440191052</v>
      </c>
      <c r="T412">
        <f t="shared" si="419"/>
        <v>460.48463537865575</v>
      </c>
      <c r="V412">
        <f t="shared" si="420"/>
        <v>112568506329668.94</v>
      </c>
      <c r="W412">
        <f t="shared" si="378"/>
        <v>0</v>
      </c>
      <c r="X412">
        <f t="shared" si="421"/>
        <v>5060537550066.0654</v>
      </c>
      <c r="Y412">
        <f t="shared" si="379"/>
        <v>0</v>
      </c>
      <c r="Z412">
        <f t="shared" si="380"/>
        <v>117629043879735</v>
      </c>
      <c r="AA412">
        <f t="shared" si="361"/>
        <v>2387.8022716742398</v>
      </c>
      <c r="AB412">
        <f t="shared" si="362"/>
        <v>23.878022716742404</v>
      </c>
      <c r="AC412">
        <f t="shared" si="381"/>
        <v>454.03296283613685</v>
      </c>
      <c r="AD412">
        <f t="shared" si="382"/>
        <v>99.999999999999972</v>
      </c>
      <c r="AF412" s="9">
        <f t="shared" si="376"/>
        <v>6186052472698.709</v>
      </c>
      <c r="AG412">
        <f t="shared" si="383"/>
        <v>23.877365995687402</v>
      </c>
      <c r="AH412">
        <f t="shared" si="384"/>
        <v>0</v>
      </c>
      <c r="AI412">
        <v>344</v>
      </c>
      <c r="AJ412">
        <f t="shared" si="385"/>
        <v>5.1740327120740712E-2</v>
      </c>
      <c r="AK412">
        <v>0</v>
      </c>
      <c r="AL412" s="15">
        <f t="shared" si="363"/>
        <v>0</v>
      </c>
      <c r="AM412" s="13">
        <f t="shared" si="386"/>
        <v>5062806625627.3662</v>
      </c>
      <c r="AN412" s="15">
        <f>SUM($AL$48:AL412)</f>
        <v>1123245847071.3408</v>
      </c>
      <c r="AO412" s="4">
        <f t="shared" si="364"/>
        <v>6186052472698.707</v>
      </c>
      <c r="AP412">
        <f t="shared" si="365"/>
        <v>23.88872929430708</v>
      </c>
      <c r="AQ412" s="15">
        <f t="shared" si="366"/>
        <v>23.82628208133826</v>
      </c>
      <c r="AR412">
        <f t="shared" si="387"/>
        <v>0.99738591315597092</v>
      </c>
      <c r="AT412">
        <f t="shared" si="377"/>
        <v>20001379006.199539</v>
      </c>
      <c r="AU412" s="4"/>
      <c r="AV412">
        <f t="shared" si="367"/>
        <v>4396266422951.3789</v>
      </c>
      <c r="AW412" s="5">
        <f t="shared" si="388"/>
        <v>16.969022306008192</v>
      </c>
      <c r="AX412">
        <f t="shared" si="389"/>
        <v>72295326.453125</v>
      </c>
      <c r="AY412" s="4">
        <f t="shared" si="390"/>
        <v>2.7905065097934582E-4</v>
      </c>
      <c r="AZ412" s="4">
        <f t="shared" si="368"/>
        <v>6.0468026362433527E-7</v>
      </c>
      <c r="BA412" s="5">
        <v>0</v>
      </c>
      <c r="BB412" s="4">
        <f t="shared" si="369"/>
        <v>0</v>
      </c>
      <c r="BC412" s="4">
        <f t="shared" si="391"/>
        <v>72295326.453125</v>
      </c>
      <c r="BD412" s="4">
        <f t="shared" si="392"/>
        <v>393251.34058488358</v>
      </c>
      <c r="BE412" s="4">
        <f t="shared" si="393"/>
        <v>393251.34058488358</v>
      </c>
      <c r="BF412" s="4">
        <f t="shared" si="394"/>
        <v>0</v>
      </c>
      <c r="BG412" s="4">
        <f>SUM($BB$48:BB412)</f>
        <v>12884463590.918751</v>
      </c>
      <c r="BH412" s="14">
        <f>SUM($BC$48:BC412)</f>
        <v>4383381959360.46</v>
      </c>
      <c r="BI412" s="4">
        <f t="shared" si="395"/>
        <v>4396266422951.3789</v>
      </c>
      <c r="BJ412" s="4">
        <f t="shared" si="396"/>
        <v>23913546687.072338</v>
      </c>
      <c r="BK412" s="4">
        <f t="shared" si="397"/>
        <v>70085202.300471887</v>
      </c>
      <c r="BL412" s="4">
        <f t="shared" si="398"/>
        <v>23843461484.771866</v>
      </c>
      <c r="BM412" s="27">
        <f t="shared" si="370"/>
        <v>20.682880616190953</v>
      </c>
      <c r="BN412">
        <f t="shared" si="371"/>
        <v>0.27330514044132032</v>
      </c>
      <c r="BO412">
        <f t="shared" si="399"/>
        <v>1.3214075230283534E-2</v>
      </c>
      <c r="BQ412" s="5">
        <f t="shared" si="400"/>
        <v>-8.7050238551567016</v>
      </c>
      <c r="BR412" s="5">
        <f t="shared" si="401"/>
        <v>-9867.62824527472</v>
      </c>
      <c r="BS412" s="5">
        <f t="shared" si="372"/>
        <v>-1798.8603149601556</v>
      </c>
      <c r="BU412" s="27">
        <f t="shared" si="402"/>
        <v>0.86580078669650662</v>
      </c>
      <c r="BV412" s="27">
        <f t="shared" si="403"/>
        <v>1.1470742246243459E-2</v>
      </c>
      <c r="BW412" s="27">
        <f t="shared" si="373"/>
        <v>0.86580078669650662</v>
      </c>
      <c r="BX412" s="27">
        <f t="shared" si="374"/>
        <v>1.147074224624346E-2</v>
      </c>
      <c r="BY412" s="27">
        <f t="shared" si="404"/>
        <v>1.3214075230283534E-2</v>
      </c>
      <c r="BZ412" s="27">
        <f t="shared" si="405"/>
        <v>0.99738591315597092</v>
      </c>
    </row>
    <row r="413" spans="6:78">
      <c r="F413">
        <f t="shared" si="375"/>
        <v>91250000</v>
      </c>
      <c r="G413">
        <f t="shared" si="406"/>
        <v>1.0000000000000002</v>
      </c>
      <c r="H413">
        <f t="shared" si="407"/>
        <v>0</v>
      </c>
      <c r="I413">
        <f t="shared" si="408"/>
        <v>4.7143143996902228E+19</v>
      </c>
      <c r="J413">
        <f t="shared" si="409"/>
        <v>2.1193285600309779E+20</v>
      </c>
      <c r="K413">
        <f t="shared" si="410"/>
        <v>2.59076E+20</v>
      </c>
      <c r="L413">
        <f t="shared" si="411"/>
        <v>6043992820115670</v>
      </c>
      <c r="M413">
        <f t="shared" si="412"/>
        <v>112999.9999999998</v>
      </c>
      <c r="N413">
        <f t="shared" si="413"/>
        <v>112.9999999999998</v>
      </c>
      <c r="O413">
        <f t="shared" si="414"/>
        <v>149700.0000000002</v>
      </c>
      <c r="P413">
        <f t="shared" si="415"/>
        <v>149.70000000000022</v>
      </c>
      <c r="Q413">
        <f t="shared" si="416"/>
        <v>0.14034375000000018</v>
      </c>
      <c r="R413">
        <f t="shared" si="417"/>
        <v>2004.491</v>
      </c>
      <c r="S413">
        <f t="shared" si="418"/>
        <v>2.6632151440191052</v>
      </c>
      <c r="T413">
        <f t="shared" si="419"/>
        <v>460.48463537865575</v>
      </c>
      <c r="V413">
        <f t="shared" si="420"/>
        <v>112568506329668.94</v>
      </c>
      <c r="W413">
        <f t="shared" si="378"/>
        <v>0</v>
      </c>
      <c r="X413">
        <f t="shared" si="421"/>
        <v>5060537550066.0654</v>
      </c>
      <c r="Y413">
        <f t="shared" si="379"/>
        <v>0</v>
      </c>
      <c r="Z413">
        <f t="shared" si="380"/>
        <v>117629043879735</v>
      </c>
      <c r="AA413">
        <f t="shared" si="361"/>
        <v>2387.8022716742398</v>
      </c>
      <c r="AB413">
        <f t="shared" si="362"/>
        <v>23.878022716742404</v>
      </c>
      <c r="AC413">
        <f t="shared" si="381"/>
        <v>454.03296283613685</v>
      </c>
      <c r="AD413">
        <f t="shared" si="382"/>
        <v>99.999999999999972</v>
      </c>
      <c r="AF413" s="9">
        <f t="shared" si="376"/>
        <v>6186052472698.709</v>
      </c>
      <c r="AG413">
        <f t="shared" si="383"/>
        <v>23.877365995687402</v>
      </c>
      <c r="AH413">
        <f t="shared" si="384"/>
        <v>0</v>
      </c>
      <c r="AI413">
        <v>345</v>
      </c>
      <c r="AJ413">
        <f t="shared" si="385"/>
        <v>5.1740327120740712E-2</v>
      </c>
      <c r="AK413">
        <v>0</v>
      </c>
      <c r="AL413" s="15">
        <f t="shared" si="363"/>
        <v>0</v>
      </c>
      <c r="AM413" s="13">
        <f t="shared" si="386"/>
        <v>5062806625627.3662</v>
      </c>
      <c r="AN413" s="15">
        <f>SUM($AL$48:AL413)</f>
        <v>1123245847071.3408</v>
      </c>
      <c r="AO413" s="4">
        <f t="shared" si="364"/>
        <v>6186052472698.707</v>
      </c>
      <c r="AP413">
        <f t="shared" si="365"/>
        <v>23.88872929430708</v>
      </c>
      <c r="AQ413" s="15">
        <f t="shared" si="366"/>
        <v>23.82628208133826</v>
      </c>
      <c r="AR413">
        <f t="shared" si="387"/>
        <v>0.99738591315597092</v>
      </c>
      <c r="AT413">
        <f t="shared" si="377"/>
        <v>19615710378.037521</v>
      </c>
      <c r="AU413" s="4"/>
      <c r="AV413">
        <f t="shared" si="367"/>
        <v>4396337324271.98</v>
      </c>
      <c r="AW413" s="5">
        <f t="shared" si="388"/>
        <v>16.969295975976085</v>
      </c>
      <c r="AX413">
        <f t="shared" si="389"/>
        <v>70901320.601074219</v>
      </c>
      <c r="AY413" s="4">
        <f t="shared" si="390"/>
        <v>2.7366996789001768E-4</v>
      </c>
      <c r="AZ413" s="4">
        <f t="shared" si="368"/>
        <v>5.9302075716013157E-7</v>
      </c>
      <c r="BA413" s="5">
        <v>0</v>
      </c>
      <c r="BB413" s="4">
        <f t="shared" si="369"/>
        <v>0</v>
      </c>
      <c r="BC413" s="4">
        <f t="shared" si="391"/>
        <v>70901320.601074219</v>
      </c>
      <c r="BD413" s="4">
        <f t="shared" si="392"/>
        <v>385668.62816076056</v>
      </c>
      <c r="BE413" s="4">
        <f t="shared" si="393"/>
        <v>385668.62816076056</v>
      </c>
      <c r="BF413" s="4">
        <f t="shared" si="394"/>
        <v>0</v>
      </c>
      <c r="BG413" s="4">
        <f>SUM($BB$48:BB413)</f>
        <v>12884463590.918751</v>
      </c>
      <c r="BH413" s="14">
        <f>SUM($BC$48:BC413)</f>
        <v>4383452860681.061</v>
      </c>
      <c r="BI413" s="4">
        <f t="shared" si="395"/>
        <v>4396337324271.98</v>
      </c>
      <c r="BJ413" s="4">
        <f t="shared" si="396"/>
        <v>23913932355.7005</v>
      </c>
      <c r="BK413" s="4">
        <f t="shared" si="397"/>
        <v>70085202.300471887</v>
      </c>
      <c r="BL413" s="4">
        <f t="shared" si="398"/>
        <v>23843847153.400028</v>
      </c>
      <c r="BM413" s="27">
        <f t="shared" si="370"/>
        <v>20.683215162338911</v>
      </c>
      <c r="BN413">
        <f t="shared" si="371"/>
        <v>0.27330514044132032</v>
      </c>
      <c r="BO413">
        <f t="shared" si="399"/>
        <v>1.3213861495719908E-2</v>
      </c>
      <c r="BQ413" s="5">
        <f t="shared" si="400"/>
        <v>-8.5434143913010185</v>
      </c>
      <c r="BR413" s="5">
        <f t="shared" si="401"/>
        <v>-9867.62824527472</v>
      </c>
      <c r="BS413" s="5">
        <f t="shared" si="372"/>
        <v>-1798.7280500839709</v>
      </c>
      <c r="BU413" s="27">
        <f t="shared" si="402"/>
        <v>0.86581479104742187</v>
      </c>
      <c r="BV413" s="27">
        <f t="shared" si="403"/>
        <v>1.1470742246243459E-2</v>
      </c>
      <c r="BW413" s="27">
        <f t="shared" si="373"/>
        <v>0.86581479104742187</v>
      </c>
      <c r="BX413" s="27">
        <f t="shared" si="374"/>
        <v>1.147074224624346E-2</v>
      </c>
      <c r="BY413" s="27">
        <f t="shared" si="404"/>
        <v>1.3213861495719908E-2</v>
      </c>
      <c r="BZ413" s="27">
        <f t="shared" si="405"/>
        <v>0.99738591315597092</v>
      </c>
    </row>
    <row r="414" spans="6:78">
      <c r="F414">
        <f t="shared" si="375"/>
        <v>91500000</v>
      </c>
      <c r="G414">
        <f t="shared" si="406"/>
        <v>1.0000000000000002</v>
      </c>
      <c r="H414">
        <f t="shared" si="407"/>
        <v>0</v>
      </c>
      <c r="I414">
        <f t="shared" si="408"/>
        <v>4.7143143996902228E+19</v>
      </c>
      <c r="J414">
        <f t="shared" si="409"/>
        <v>2.1193285600309779E+20</v>
      </c>
      <c r="K414">
        <f t="shared" si="410"/>
        <v>2.59076E+20</v>
      </c>
      <c r="L414">
        <f t="shared" si="411"/>
        <v>6043992820115670</v>
      </c>
      <c r="M414">
        <f t="shared" si="412"/>
        <v>112999.9999999998</v>
      </c>
      <c r="N414">
        <f t="shared" si="413"/>
        <v>112.9999999999998</v>
      </c>
      <c r="O414">
        <f t="shared" si="414"/>
        <v>149700.0000000002</v>
      </c>
      <c r="P414">
        <f t="shared" si="415"/>
        <v>149.70000000000022</v>
      </c>
      <c r="Q414">
        <f t="shared" si="416"/>
        <v>0.14034375000000018</v>
      </c>
      <c r="R414">
        <f t="shared" si="417"/>
        <v>2004.491</v>
      </c>
      <c r="S414">
        <f t="shared" si="418"/>
        <v>2.6632151440191052</v>
      </c>
      <c r="T414">
        <f t="shared" si="419"/>
        <v>460.48463537865575</v>
      </c>
      <c r="V414">
        <f t="shared" si="420"/>
        <v>112568506329668.94</v>
      </c>
      <c r="W414">
        <f t="shared" si="378"/>
        <v>0</v>
      </c>
      <c r="X414">
        <f t="shared" si="421"/>
        <v>5060537550066.0654</v>
      </c>
      <c r="Y414">
        <f t="shared" si="379"/>
        <v>0</v>
      </c>
      <c r="Z414">
        <f t="shared" si="380"/>
        <v>117629043879735</v>
      </c>
      <c r="AA414">
        <f t="shared" si="361"/>
        <v>2387.8022716742398</v>
      </c>
      <c r="AB414">
        <f t="shared" si="362"/>
        <v>23.878022716742404</v>
      </c>
      <c r="AC414">
        <f t="shared" si="381"/>
        <v>454.03296283613685</v>
      </c>
      <c r="AD414">
        <f t="shared" si="382"/>
        <v>99.999999999999972</v>
      </c>
      <c r="AF414" s="9">
        <f t="shared" si="376"/>
        <v>6186052472698.709</v>
      </c>
      <c r="AG414">
        <f t="shared" si="383"/>
        <v>23.877365995687402</v>
      </c>
      <c r="AH414">
        <f t="shared" si="384"/>
        <v>0</v>
      </c>
      <c r="AI414">
        <v>346</v>
      </c>
      <c r="AJ414">
        <f t="shared" si="385"/>
        <v>5.1740327120740712E-2</v>
      </c>
      <c r="AK414">
        <v>0</v>
      </c>
      <c r="AL414" s="15">
        <f t="shared" si="363"/>
        <v>0</v>
      </c>
      <c r="AM414" s="13">
        <f t="shared" si="386"/>
        <v>5062806625627.3662</v>
      </c>
      <c r="AN414" s="15">
        <f>SUM($AL$48:AL414)</f>
        <v>1123245847071.3408</v>
      </c>
      <c r="AO414" s="4">
        <f t="shared" si="364"/>
        <v>6186052472698.707</v>
      </c>
      <c r="AP414">
        <f t="shared" si="365"/>
        <v>23.88872929430708</v>
      </c>
      <c r="AQ414" s="15">
        <f t="shared" si="366"/>
        <v>23.82628208133826</v>
      </c>
      <c r="AR414">
        <f t="shared" si="387"/>
        <v>0.99738591315597092</v>
      </c>
      <c r="AT414">
        <f t="shared" si="377"/>
        <v>19237478251.663818</v>
      </c>
      <c r="AU414" s="4"/>
      <c r="AV414">
        <f t="shared" si="367"/>
        <v>4396406858466.0928</v>
      </c>
      <c r="AW414" s="5">
        <f t="shared" si="388"/>
        <v>16.969564369011767</v>
      </c>
      <c r="AX414">
        <f t="shared" si="389"/>
        <v>69534194.112792969</v>
      </c>
      <c r="AY414" s="4">
        <f t="shared" si="390"/>
        <v>2.6839303568371045E-4</v>
      </c>
      <c r="AZ414" s="4">
        <f t="shared" si="368"/>
        <v>5.8158607049504379E-7</v>
      </c>
      <c r="BA414" s="5">
        <v>0</v>
      </c>
      <c r="BB414" s="4">
        <f t="shared" si="369"/>
        <v>0</v>
      </c>
      <c r="BC414" s="4">
        <f t="shared" si="391"/>
        <v>69534194.112792969</v>
      </c>
      <c r="BD414" s="4">
        <f t="shared" si="392"/>
        <v>378232.12637507054</v>
      </c>
      <c r="BE414" s="4">
        <f t="shared" si="393"/>
        <v>378232.12637507054</v>
      </c>
      <c r="BF414" s="4">
        <f t="shared" si="394"/>
        <v>0</v>
      </c>
      <c r="BG414" s="4">
        <f>SUM($BB$48:BB414)</f>
        <v>12884463590.918751</v>
      </c>
      <c r="BH414" s="14">
        <f>SUM($BC$48:BC414)</f>
        <v>4383522394875.1738</v>
      </c>
      <c r="BI414" s="4">
        <f t="shared" si="395"/>
        <v>4396406858466.0928</v>
      </c>
      <c r="BJ414" s="4">
        <f t="shared" si="396"/>
        <v>23914310587.826874</v>
      </c>
      <c r="BK414" s="4">
        <f t="shared" si="397"/>
        <v>70085202.300471887</v>
      </c>
      <c r="BL414" s="4">
        <f t="shared" si="398"/>
        <v>23844225385.526402</v>
      </c>
      <c r="BM414" s="27">
        <f t="shared" si="370"/>
        <v>20.683543257733952</v>
      </c>
      <c r="BN414">
        <f t="shared" si="371"/>
        <v>0.27330514044132032</v>
      </c>
      <c r="BO414">
        <f t="shared" si="399"/>
        <v>1.3213651889123329E-2</v>
      </c>
      <c r="BQ414" s="5">
        <f t="shared" si="400"/>
        <v>-8.384921097596143</v>
      </c>
      <c r="BR414" s="5">
        <f t="shared" si="401"/>
        <v>-9867.62824527472</v>
      </c>
      <c r="BS414" s="5">
        <f t="shared" si="372"/>
        <v>-1798.5983355526068</v>
      </c>
      <c r="BU414" s="27">
        <f t="shared" si="402"/>
        <v>0.86582852536501576</v>
      </c>
      <c r="BV414" s="27">
        <f t="shared" si="403"/>
        <v>1.1470742246243459E-2</v>
      </c>
      <c r="BW414" s="27">
        <f t="shared" si="373"/>
        <v>0.86582852536501576</v>
      </c>
      <c r="BX414" s="27">
        <f t="shared" si="374"/>
        <v>1.147074224624346E-2</v>
      </c>
      <c r="BY414" s="27">
        <f t="shared" si="404"/>
        <v>1.3213651889123329E-2</v>
      </c>
      <c r="BZ414" s="27">
        <f t="shared" si="405"/>
        <v>0.99738591315597092</v>
      </c>
    </row>
    <row r="415" spans="6:78">
      <c r="F415">
        <f t="shared" si="375"/>
        <v>91750000</v>
      </c>
      <c r="G415">
        <f t="shared" si="406"/>
        <v>1.0000000000000002</v>
      </c>
      <c r="H415">
        <f t="shared" si="407"/>
        <v>0</v>
      </c>
      <c r="I415">
        <f t="shared" si="408"/>
        <v>4.7143143996902228E+19</v>
      </c>
      <c r="J415">
        <f t="shared" si="409"/>
        <v>2.1193285600309779E+20</v>
      </c>
      <c r="K415">
        <f t="shared" si="410"/>
        <v>2.59076E+20</v>
      </c>
      <c r="L415">
        <f t="shared" si="411"/>
        <v>6043992820115670</v>
      </c>
      <c r="M415">
        <f t="shared" si="412"/>
        <v>112999.9999999998</v>
      </c>
      <c r="N415">
        <f t="shared" si="413"/>
        <v>112.9999999999998</v>
      </c>
      <c r="O415">
        <f t="shared" si="414"/>
        <v>149700.0000000002</v>
      </c>
      <c r="P415">
        <f t="shared" si="415"/>
        <v>149.70000000000022</v>
      </c>
      <c r="Q415">
        <f t="shared" si="416"/>
        <v>0.14034375000000018</v>
      </c>
      <c r="R415">
        <f t="shared" si="417"/>
        <v>2004.491</v>
      </c>
      <c r="S415">
        <f t="shared" si="418"/>
        <v>2.6632151440191052</v>
      </c>
      <c r="T415">
        <f t="shared" si="419"/>
        <v>460.48463537865575</v>
      </c>
      <c r="V415">
        <f t="shared" si="420"/>
        <v>112568506329668.94</v>
      </c>
      <c r="W415">
        <f t="shared" si="378"/>
        <v>0</v>
      </c>
      <c r="X415">
        <f t="shared" si="421"/>
        <v>5060537550066.0654</v>
      </c>
      <c r="Y415">
        <f t="shared" si="379"/>
        <v>0</v>
      </c>
      <c r="Z415">
        <f t="shared" si="380"/>
        <v>117629043879735</v>
      </c>
      <c r="AA415">
        <f t="shared" si="361"/>
        <v>2387.8022716742398</v>
      </c>
      <c r="AB415">
        <f t="shared" si="362"/>
        <v>23.878022716742404</v>
      </c>
      <c r="AC415">
        <f t="shared" si="381"/>
        <v>454.03296283613685</v>
      </c>
      <c r="AD415">
        <f t="shared" si="382"/>
        <v>99.999999999999972</v>
      </c>
      <c r="AF415" s="9">
        <f t="shared" si="376"/>
        <v>6186052472698.709</v>
      </c>
      <c r="AG415">
        <f t="shared" si="383"/>
        <v>23.877365995687402</v>
      </c>
      <c r="AH415">
        <f t="shared" si="384"/>
        <v>0</v>
      </c>
      <c r="AI415">
        <v>347</v>
      </c>
      <c r="AJ415">
        <f t="shared" si="385"/>
        <v>5.1740327120740712E-2</v>
      </c>
      <c r="AK415">
        <v>0</v>
      </c>
      <c r="AL415" s="15">
        <f t="shared" si="363"/>
        <v>0</v>
      </c>
      <c r="AM415" s="13">
        <f t="shared" si="386"/>
        <v>5062806625627.3662</v>
      </c>
      <c r="AN415" s="15">
        <f>SUM($AL$48:AL415)</f>
        <v>1123245847071.3408</v>
      </c>
      <c r="AO415" s="4">
        <f t="shared" si="364"/>
        <v>6186052472698.707</v>
      </c>
      <c r="AP415">
        <f t="shared" si="365"/>
        <v>23.88872929430708</v>
      </c>
      <c r="AQ415" s="15">
        <f t="shared" si="366"/>
        <v>23.82628208133826</v>
      </c>
      <c r="AR415">
        <f t="shared" si="387"/>
        <v>0.99738591315597092</v>
      </c>
      <c r="AT415">
        <f t="shared" si="377"/>
        <v>18866539235.693161</v>
      </c>
      <c r="AU415" s="4"/>
      <c r="AV415">
        <f t="shared" si="367"/>
        <v>4396475051894.7891</v>
      </c>
      <c r="AW415" s="5">
        <f t="shared" si="388"/>
        <v>16.969827586865588</v>
      </c>
      <c r="AX415">
        <f t="shared" si="389"/>
        <v>68193428.696289062</v>
      </c>
      <c r="AY415" s="4">
        <f t="shared" si="390"/>
        <v>2.6321785382007231E-4</v>
      </c>
      <c r="AZ415" s="4">
        <f t="shared" si="368"/>
        <v>5.7037186861941295E-7</v>
      </c>
      <c r="BA415" s="5">
        <v>0</v>
      </c>
      <c r="BB415" s="4">
        <f t="shared" si="369"/>
        <v>0</v>
      </c>
      <c r="BC415" s="4">
        <f t="shared" si="391"/>
        <v>68193428.696289062</v>
      </c>
      <c r="BD415" s="4">
        <f t="shared" si="392"/>
        <v>370939.0159719814</v>
      </c>
      <c r="BE415" s="4">
        <f t="shared" si="393"/>
        <v>370939.0159719814</v>
      </c>
      <c r="BF415" s="4">
        <f t="shared" si="394"/>
        <v>0</v>
      </c>
      <c r="BG415" s="4">
        <f>SUM($BB$48:BB415)</f>
        <v>12884463590.918751</v>
      </c>
      <c r="BH415" s="14">
        <f>SUM($BC$48:BC415)</f>
        <v>4383590588303.8701</v>
      </c>
      <c r="BI415" s="4">
        <f t="shared" si="395"/>
        <v>4396475051894.7891</v>
      </c>
      <c r="BJ415" s="4">
        <f t="shared" si="396"/>
        <v>23914681526.842846</v>
      </c>
      <c r="BK415" s="4">
        <f t="shared" si="397"/>
        <v>70085202.300471887</v>
      </c>
      <c r="BL415" s="4">
        <f t="shared" si="398"/>
        <v>23844596324.542374</v>
      </c>
      <c r="BM415" s="27">
        <f t="shared" si="370"/>
        <v>20.683865026760156</v>
      </c>
      <c r="BN415">
        <f t="shared" si="371"/>
        <v>0.27330514044132032</v>
      </c>
      <c r="BO415">
        <f t="shared" si="399"/>
        <v>1.3213446330641128E-2</v>
      </c>
      <c r="BQ415" s="5">
        <f t="shared" si="400"/>
        <v>-8.2294838877283727</v>
      </c>
      <c r="BR415" s="5">
        <f t="shared" si="401"/>
        <v>-9867.62824527472</v>
      </c>
      <c r="BS415" s="5">
        <f t="shared" si="372"/>
        <v>-1798.4711221900541</v>
      </c>
      <c r="BU415" s="27">
        <f t="shared" si="402"/>
        <v>0.86584199485609836</v>
      </c>
      <c r="BV415" s="27">
        <f t="shared" si="403"/>
        <v>1.1470742246243459E-2</v>
      </c>
      <c r="BW415" s="27">
        <f t="shared" si="373"/>
        <v>0.86584199485609825</v>
      </c>
      <c r="BX415" s="27">
        <f t="shared" si="374"/>
        <v>1.147074224624346E-2</v>
      </c>
      <c r="BY415" s="27">
        <f t="shared" si="404"/>
        <v>1.3213446330641128E-2</v>
      </c>
      <c r="BZ415" s="27">
        <f t="shared" si="405"/>
        <v>0.99738591315597092</v>
      </c>
    </row>
    <row r="416" spans="6:78">
      <c r="F416">
        <f t="shared" si="375"/>
        <v>92000000</v>
      </c>
      <c r="G416">
        <f t="shared" si="406"/>
        <v>1.0000000000000002</v>
      </c>
      <c r="H416">
        <f t="shared" si="407"/>
        <v>0</v>
      </c>
      <c r="I416">
        <f t="shared" si="408"/>
        <v>4.7143143996902228E+19</v>
      </c>
      <c r="J416">
        <f t="shared" si="409"/>
        <v>2.1193285600309779E+20</v>
      </c>
      <c r="K416">
        <f t="shared" si="410"/>
        <v>2.59076E+20</v>
      </c>
      <c r="L416">
        <f t="shared" si="411"/>
        <v>6043992820115670</v>
      </c>
      <c r="M416">
        <f t="shared" si="412"/>
        <v>112999.9999999998</v>
      </c>
      <c r="N416">
        <f t="shared" si="413"/>
        <v>112.9999999999998</v>
      </c>
      <c r="O416">
        <f t="shared" si="414"/>
        <v>149700.0000000002</v>
      </c>
      <c r="P416">
        <f t="shared" si="415"/>
        <v>149.70000000000022</v>
      </c>
      <c r="Q416">
        <f t="shared" si="416"/>
        <v>0.14034375000000018</v>
      </c>
      <c r="R416">
        <f t="shared" si="417"/>
        <v>2004.491</v>
      </c>
      <c r="S416">
        <f t="shared" si="418"/>
        <v>2.6632151440191052</v>
      </c>
      <c r="T416">
        <f t="shared" si="419"/>
        <v>460.48463537865575</v>
      </c>
      <c r="V416">
        <f t="shared" si="420"/>
        <v>112568506329668.94</v>
      </c>
      <c r="W416">
        <f t="shared" si="378"/>
        <v>0</v>
      </c>
      <c r="X416">
        <f t="shared" si="421"/>
        <v>5060537550066.0654</v>
      </c>
      <c r="Y416">
        <f t="shared" si="379"/>
        <v>0</v>
      </c>
      <c r="Z416">
        <f t="shared" si="380"/>
        <v>117629043879735</v>
      </c>
      <c r="AA416">
        <f t="shared" si="361"/>
        <v>2387.8022716742398</v>
      </c>
      <c r="AB416">
        <f t="shared" si="362"/>
        <v>23.878022716742404</v>
      </c>
      <c r="AC416">
        <f t="shared" si="381"/>
        <v>454.03296283613685</v>
      </c>
      <c r="AD416">
        <f t="shared" si="382"/>
        <v>99.999999999999972</v>
      </c>
      <c r="AF416" s="9">
        <f t="shared" si="376"/>
        <v>6186052472698.709</v>
      </c>
      <c r="AG416">
        <f t="shared" si="383"/>
        <v>23.877365995687402</v>
      </c>
      <c r="AH416">
        <f t="shared" si="384"/>
        <v>0</v>
      </c>
      <c r="AI416">
        <v>348</v>
      </c>
      <c r="AJ416">
        <f t="shared" si="385"/>
        <v>5.1740327120740712E-2</v>
      </c>
      <c r="AK416">
        <v>0</v>
      </c>
      <c r="AL416" s="15">
        <f t="shared" si="363"/>
        <v>0</v>
      </c>
      <c r="AM416" s="13">
        <f t="shared" si="386"/>
        <v>5062806625627.3662</v>
      </c>
      <c r="AN416" s="15">
        <f>SUM($AL$48:AL416)</f>
        <v>1123245847071.3408</v>
      </c>
      <c r="AO416" s="4">
        <f t="shared" si="364"/>
        <v>6186052472698.707</v>
      </c>
      <c r="AP416">
        <f t="shared" si="365"/>
        <v>23.88872929430708</v>
      </c>
      <c r="AQ416" s="15">
        <f t="shared" si="366"/>
        <v>23.82628208133826</v>
      </c>
      <c r="AR416">
        <f t="shared" si="387"/>
        <v>0.99738591315597092</v>
      </c>
      <c r="AT416">
        <f t="shared" si="377"/>
        <v>18502752703.627579</v>
      </c>
      <c r="AU416" s="4"/>
      <c r="AV416">
        <f t="shared" si="367"/>
        <v>4396541930410.8438</v>
      </c>
      <c r="AW416" s="5">
        <f t="shared" si="388"/>
        <v>16.970085729325927</v>
      </c>
      <c r="AX416">
        <f t="shared" si="389"/>
        <v>66878516.0546875</v>
      </c>
      <c r="AY416" s="4">
        <f t="shared" si="390"/>
        <v>2.5814246033861683E-4</v>
      </c>
      <c r="AZ416" s="4">
        <f t="shared" si="368"/>
        <v>5.5937390012303807E-7</v>
      </c>
      <c r="BA416" s="5">
        <v>0</v>
      </c>
      <c r="BB416" s="4">
        <f t="shared" si="369"/>
        <v>0</v>
      </c>
      <c r="BC416" s="4">
        <f t="shared" si="391"/>
        <v>66878516.0546875</v>
      </c>
      <c r="BD416" s="4">
        <f t="shared" si="392"/>
        <v>363786.53206422704</v>
      </c>
      <c r="BE416" s="4">
        <f t="shared" si="393"/>
        <v>363786.53206422704</v>
      </c>
      <c r="BF416" s="4">
        <f t="shared" si="394"/>
        <v>0</v>
      </c>
      <c r="BG416" s="4">
        <f>SUM($BB$48:BB416)</f>
        <v>12884463590.918751</v>
      </c>
      <c r="BH416" s="14">
        <f>SUM($BC$48:BC416)</f>
        <v>4383657466819.9248</v>
      </c>
      <c r="BI416" s="4">
        <f t="shared" si="395"/>
        <v>4396541930410.8438</v>
      </c>
      <c r="BJ416" s="4">
        <f t="shared" si="396"/>
        <v>23915045313.374912</v>
      </c>
      <c r="BK416" s="4">
        <f t="shared" si="397"/>
        <v>70085202.300471887</v>
      </c>
      <c r="BL416" s="4">
        <f t="shared" si="398"/>
        <v>23844960111.07444</v>
      </c>
      <c r="BM416" s="27">
        <f t="shared" si="370"/>
        <v>20.684180591403202</v>
      </c>
      <c r="BN416">
        <f t="shared" si="371"/>
        <v>0.27330514044132032</v>
      </c>
      <c r="BO416">
        <f t="shared" si="399"/>
        <v>1.3213244741970196E-2</v>
      </c>
      <c r="BQ416" s="5">
        <f t="shared" si="400"/>
        <v>-8.0770438339861084</v>
      </c>
      <c r="BR416" s="5">
        <f t="shared" si="401"/>
        <v>-9867.62824527472</v>
      </c>
      <c r="BS416" s="5">
        <f t="shared" si="372"/>
        <v>-1798.3463617685213</v>
      </c>
      <c r="BU416" s="27">
        <f t="shared" si="402"/>
        <v>0.86585520462708099</v>
      </c>
      <c r="BV416" s="27">
        <f t="shared" si="403"/>
        <v>1.1470742246243459E-2</v>
      </c>
      <c r="BW416" s="27">
        <f t="shared" si="373"/>
        <v>0.86585520462708099</v>
      </c>
      <c r="BX416" s="27">
        <f t="shared" si="374"/>
        <v>1.147074224624346E-2</v>
      </c>
      <c r="BY416" s="27">
        <f t="shared" si="404"/>
        <v>1.3213244741970196E-2</v>
      </c>
      <c r="BZ416" s="27">
        <f t="shared" si="405"/>
        <v>0.99738591315597092</v>
      </c>
    </row>
    <row r="417" spans="6:78">
      <c r="F417">
        <f t="shared" si="375"/>
        <v>92250000</v>
      </c>
      <c r="G417">
        <f t="shared" si="406"/>
        <v>1.0000000000000002</v>
      </c>
      <c r="H417">
        <f t="shared" si="407"/>
        <v>0</v>
      </c>
      <c r="I417">
        <f t="shared" si="408"/>
        <v>4.7143143996902228E+19</v>
      </c>
      <c r="J417">
        <f t="shared" si="409"/>
        <v>2.1193285600309779E+20</v>
      </c>
      <c r="K417">
        <f t="shared" si="410"/>
        <v>2.59076E+20</v>
      </c>
      <c r="L417">
        <f t="shared" si="411"/>
        <v>6043992820115670</v>
      </c>
      <c r="M417">
        <f t="shared" si="412"/>
        <v>112999.9999999998</v>
      </c>
      <c r="N417">
        <f t="shared" si="413"/>
        <v>112.9999999999998</v>
      </c>
      <c r="O417">
        <f t="shared" si="414"/>
        <v>149700.0000000002</v>
      </c>
      <c r="P417">
        <f t="shared" si="415"/>
        <v>149.70000000000022</v>
      </c>
      <c r="Q417">
        <f t="shared" si="416"/>
        <v>0.14034375000000018</v>
      </c>
      <c r="R417">
        <f t="shared" si="417"/>
        <v>2004.491</v>
      </c>
      <c r="S417">
        <f t="shared" si="418"/>
        <v>2.6632151440191052</v>
      </c>
      <c r="T417">
        <f t="shared" si="419"/>
        <v>460.48463537865575</v>
      </c>
      <c r="V417">
        <f t="shared" si="420"/>
        <v>112568506329668.94</v>
      </c>
      <c r="W417">
        <f t="shared" si="378"/>
        <v>0</v>
      </c>
      <c r="X417">
        <f t="shared" si="421"/>
        <v>5060537550066.0654</v>
      </c>
      <c r="Y417">
        <f t="shared" si="379"/>
        <v>0</v>
      </c>
      <c r="Z417">
        <f t="shared" si="380"/>
        <v>117629043879735</v>
      </c>
      <c r="AA417">
        <f t="shared" si="361"/>
        <v>2387.8022716742398</v>
      </c>
      <c r="AB417">
        <f t="shared" si="362"/>
        <v>23.878022716742404</v>
      </c>
      <c r="AC417">
        <f t="shared" si="381"/>
        <v>454.03296283613685</v>
      </c>
      <c r="AD417">
        <f t="shared" si="382"/>
        <v>99.999999999999972</v>
      </c>
      <c r="AF417" s="9">
        <f t="shared" si="376"/>
        <v>6186052472698.709</v>
      </c>
      <c r="AG417">
        <f t="shared" si="383"/>
        <v>23.877365995687402</v>
      </c>
      <c r="AH417">
        <f t="shared" si="384"/>
        <v>0</v>
      </c>
      <c r="AI417">
        <v>349</v>
      </c>
      <c r="AJ417">
        <f t="shared" si="385"/>
        <v>5.1740327120740712E-2</v>
      </c>
      <c r="AK417">
        <v>0</v>
      </c>
      <c r="AL417" s="15">
        <f t="shared" si="363"/>
        <v>0</v>
      </c>
      <c r="AM417" s="13">
        <f t="shared" si="386"/>
        <v>5062806625627.3662</v>
      </c>
      <c r="AN417" s="15">
        <f>SUM($AL$48:AL417)</f>
        <v>1123245847071.3408</v>
      </c>
      <c r="AO417" s="4">
        <f t="shared" si="364"/>
        <v>6186052472698.707</v>
      </c>
      <c r="AP417">
        <f t="shared" si="365"/>
        <v>23.88872929430708</v>
      </c>
      <c r="AQ417" s="15">
        <f t="shared" si="366"/>
        <v>23.82628208133826</v>
      </c>
      <c r="AR417">
        <f t="shared" si="387"/>
        <v>0.99738591315597092</v>
      </c>
      <c r="AT417">
        <f t="shared" si="377"/>
        <v>18145980740.543568</v>
      </c>
      <c r="AU417" s="4"/>
      <c r="AV417">
        <f t="shared" si="367"/>
        <v>4396607519368.5371</v>
      </c>
      <c r="AW417" s="5">
        <f t="shared" si="388"/>
        <v>16.97033889425704</v>
      </c>
      <c r="AX417">
        <f t="shared" si="389"/>
        <v>65588957.693359375</v>
      </c>
      <c r="AY417" s="4">
        <f t="shared" si="390"/>
        <v>2.5316493111426523E-4</v>
      </c>
      <c r="AZ417" s="4">
        <f t="shared" si="368"/>
        <v>5.4858799558199644E-7</v>
      </c>
      <c r="BA417" s="5">
        <v>0</v>
      </c>
      <c r="BB417" s="4">
        <f t="shared" si="369"/>
        <v>0</v>
      </c>
      <c r="BC417" s="4">
        <f t="shared" si="391"/>
        <v>65588957.693359375</v>
      </c>
      <c r="BD417" s="4">
        <f t="shared" si="392"/>
        <v>356771.96308398264</v>
      </c>
      <c r="BE417" s="4">
        <f t="shared" si="393"/>
        <v>356771.96308398264</v>
      </c>
      <c r="BF417" s="4">
        <f t="shared" si="394"/>
        <v>0</v>
      </c>
      <c r="BG417" s="4">
        <f>SUM($BB$48:BB417)</f>
        <v>12884463590.918751</v>
      </c>
      <c r="BH417" s="14">
        <f>SUM($BC$48:BC417)</f>
        <v>4383723055777.6182</v>
      </c>
      <c r="BI417" s="4">
        <f t="shared" si="395"/>
        <v>4396607519368.5371</v>
      </c>
      <c r="BJ417" s="4">
        <f t="shared" si="396"/>
        <v>23915402085.337994</v>
      </c>
      <c r="BK417" s="4">
        <f t="shared" si="397"/>
        <v>70085202.300471887</v>
      </c>
      <c r="BL417" s="4">
        <f t="shared" si="398"/>
        <v>23845316883.037521</v>
      </c>
      <c r="BM417" s="27">
        <f t="shared" si="370"/>
        <v>20.684490071296647</v>
      </c>
      <c r="BN417">
        <f t="shared" si="371"/>
        <v>0.27330514044132032</v>
      </c>
      <c r="BO417">
        <f t="shared" si="399"/>
        <v>1.321304704632671E-2</v>
      </c>
      <c r="BQ417" s="5">
        <f t="shared" si="400"/>
        <v>-7.9275431448899703</v>
      </c>
      <c r="BR417" s="5">
        <f t="shared" si="401"/>
        <v>-9867.62824527472</v>
      </c>
      <c r="BS417" s="5">
        <f t="shared" si="372"/>
        <v>-1798.2240069901511</v>
      </c>
      <c r="BU417" s="27">
        <f t="shared" si="402"/>
        <v>0.86586815968591369</v>
      </c>
      <c r="BV417" s="27">
        <f t="shared" si="403"/>
        <v>1.1470742246243459E-2</v>
      </c>
      <c r="BW417" s="27">
        <f t="shared" si="373"/>
        <v>0.86586815968591369</v>
      </c>
      <c r="BX417" s="27">
        <f t="shared" si="374"/>
        <v>1.147074224624346E-2</v>
      </c>
      <c r="BY417" s="27">
        <f t="shared" si="404"/>
        <v>1.321304704632671E-2</v>
      </c>
      <c r="BZ417" s="27">
        <f t="shared" si="405"/>
        <v>0.99738591315597092</v>
      </c>
    </row>
    <row r="418" spans="6:78">
      <c r="F418">
        <f t="shared" si="375"/>
        <v>92500000</v>
      </c>
      <c r="G418">
        <f t="shared" si="406"/>
        <v>1.0000000000000002</v>
      </c>
      <c r="H418">
        <f t="shared" si="407"/>
        <v>0</v>
      </c>
      <c r="I418">
        <f t="shared" si="408"/>
        <v>4.7143143996902228E+19</v>
      </c>
      <c r="J418">
        <f t="shared" si="409"/>
        <v>2.1193285600309779E+20</v>
      </c>
      <c r="K418">
        <f t="shared" si="410"/>
        <v>2.59076E+20</v>
      </c>
      <c r="L418">
        <f t="shared" si="411"/>
        <v>6043992820115670</v>
      </c>
      <c r="M418">
        <f t="shared" si="412"/>
        <v>112999.9999999998</v>
      </c>
      <c r="N418">
        <f t="shared" si="413"/>
        <v>112.9999999999998</v>
      </c>
      <c r="O418">
        <f t="shared" si="414"/>
        <v>149700.0000000002</v>
      </c>
      <c r="P418">
        <f t="shared" si="415"/>
        <v>149.70000000000022</v>
      </c>
      <c r="Q418">
        <f t="shared" si="416"/>
        <v>0.14034375000000018</v>
      </c>
      <c r="R418">
        <f t="shared" si="417"/>
        <v>2004.491</v>
      </c>
      <c r="S418">
        <f t="shared" si="418"/>
        <v>2.6632151440191052</v>
      </c>
      <c r="T418">
        <f t="shared" si="419"/>
        <v>460.48463537865575</v>
      </c>
      <c r="V418">
        <f t="shared" si="420"/>
        <v>112568506329668.94</v>
      </c>
      <c r="W418">
        <f t="shared" si="378"/>
        <v>0</v>
      </c>
      <c r="X418">
        <f t="shared" si="421"/>
        <v>5060537550066.0654</v>
      </c>
      <c r="Y418">
        <f t="shared" si="379"/>
        <v>0</v>
      </c>
      <c r="Z418">
        <f t="shared" si="380"/>
        <v>117629043879735</v>
      </c>
      <c r="AA418">
        <f t="shared" si="361"/>
        <v>2387.8022716742398</v>
      </c>
      <c r="AB418">
        <f t="shared" si="362"/>
        <v>23.878022716742404</v>
      </c>
      <c r="AC418">
        <f t="shared" si="381"/>
        <v>454.03296283613685</v>
      </c>
      <c r="AD418">
        <f t="shared" si="382"/>
        <v>99.999999999999972</v>
      </c>
      <c r="AF418" s="9">
        <f t="shared" si="376"/>
        <v>6186052472698.709</v>
      </c>
      <c r="AG418">
        <f t="shared" si="383"/>
        <v>23.877365995687402</v>
      </c>
      <c r="AH418">
        <f t="shared" si="384"/>
        <v>0</v>
      </c>
      <c r="AI418">
        <v>350</v>
      </c>
      <c r="AJ418">
        <f t="shared" si="385"/>
        <v>5.1740327120740712E-2</v>
      </c>
      <c r="AK418">
        <v>0</v>
      </c>
      <c r="AL418" s="15">
        <f t="shared" si="363"/>
        <v>0</v>
      </c>
      <c r="AM418" s="13">
        <f t="shared" si="386"/>
        <v>5062806625627.3662</v>
      </c>
      <c r="AN418" s="15">
        <f>SUM($AL$48:AL418)</f>
        <v>1123245847071.3408</v>
      </c>
      <c r="AO418" s="4">
        <f t="shared" si="364"/>
        <v>6186052472698.707</v>
      </c>
      <c r="AP418">
        <f t="shared" si="365"/>
        <v>23.88872929430708</v>
      </c>
      <c r="AQ418" s="15">
        <f t="shared" si="366"/>
        <v>23.82628208133826</v>
      </c>
      <c r="AR418">
        <f t="shared" si="387"/>
        <v>0.99738591315597092</v>
      </c>
      <c r="AT418">
        <f t="shared" si="377"/>
        <v>17796088090.807232</v>
      </c>
      <c r="AU418" s="4"/>
      <c r="AV418">
        <f t="shared" si="367"/>
        <v>4396671843633.2646</v>
      </c>
      <c r="AW418" s="5">
        <f t="shared" si="388"/>
        <v>16.970587177636155</v>
      </c>
      <c r="AX418">
        <f t="shared" si="389"/>
        <v>64324264.727539062</v>
      </c>
      <c r="AY418" s="4">
        <f t="shared" si="390"/>
        <v>2.482833791147735E-4</v>
      </c>
      <c r="AZ418" s="4">
        <f t="shared" si="368"/>
        <v>5.3801006594954761E-7</v>
      </c>
      <c r="BA418" s="5">
        <v>0</v>
      </c>
      <c r="BB418" s="4">
        <f t="shared" si="369"/>
        <v>0</v>
      </c>
      <c r="BC418" s="4">
        <f t="shared" si="391"/>
        <v>64324264.727539062</v>
      </c>
      <c r="BD418" s="4">
        <f t="shared" si="392"/>
        <v>349892.6497363961</v>
      </c>
      <c r="BE418" s="4">
        <f t="shared" si="393"/>
        <v>349892.6497363961</v>
      </c>
      <c r="BF418" s="4">
        <f t="shared" si="394"/>
        <v>0</v>
      </c>
      <c r="BG418" s="4">
        <f>SUM($BB$48:BB418)</f>
        <v>12884463590.918751</v>
      </c>
      <c r="BH418" s="14">
        <f>SUM($BC$48:BC418)</f>
        <v>4383787380042.3457</v>
      </c>
      <c r="BI418" s="4">
        <f t="shared" si="395"/>
        <v>4396671843633.2646</v>
      </c>
      <c r="BJ418" s="4">
        <f t="shared" si="396"/>
        <v>23915751977.987732</v>
      </c>
      <c r="BK418" s="4">
        <f t="shared" si="397"/>
        <v>70085202.300471887</v>
      </c>
      <c r="BL418" s="4">
        <f t="shared" si="398"/>
        <v>23845666775.68726</v>
      </c>
      <c r="BM418" s="27">
        <f t="shared" si="370"/>
        <v>20.684793583767249</v>
      </c>
      <c r="BN418">
        <f t="shared" si="371"/>
        <v>0.27330514044132032</v>
      </c>
      <c r="BO418">
        <f t="shared" si="399"/>
        <v>1.3212853168416496E-2</v>
      </c>
      <c r="BQ418" s="5">
        <f t="shared" si="400"/>
        <v>-7.7809251433169635</v>
      </c>
      <c r="BR418" s="5">
        <f t="shared" si="401"/>
        <v>-9867.62824527472</v>
      </c>
      <c r="BS418" s="5">
        <f t="shared" si="372"/>
        <v>-1798.1040114690861</v>
      </c>
      <c r="BU418" s="27">
        <f t="shared" si="402"/>
        <v>0.86588086494398175</v>
      </c>
      <c r="BV418" s="27">
        <f t="shared" si="403"/>
        <v>1.1470742246243459E-2</v>
      </c>
      <c r="BW418" s="27">
        <f t="shared" si="373"/>
        <v>0.86588086494398175</v>
      </c>
      <c r="BX418" s="27">
        <f t="shared" si="374"/>
        <v>1.147074224624346E-2</v>
      </c>
      <c r="BY418" s="27">
        <f t="shared" si="404"/>
        <v>1.3212853168416496E-2</v>
      </c>
      <c r="BZ418" s="27">
        <f t="shared" si="405"/>
        <v>0.99738591315597092</v>
      </c>
    </row>
    <row r="419" spans="6:78">
      <c r="F419">
        <f t="shared" si="375"/>
        <v>92750000</v>
      </c>
      <c r="G419">
        <f t="shared" si="406"/>
        <v>1.0000000000000002</v>
      </c>
      <c r="H419">
        <f t="shared" si="407"/>
        <v>0</v>
      </c>
      <c r="I419">
        <f t="shared" si="408"/>
        <v>4.7143143996902228E+19</v>
      </c>
      <c r="J419">
        <f t="shared" si="409"/>
        <v>2.1193285600309779E+20</v>
      </c>
      <c r="K419">
        <f t="shared" si="410"/>
        <v>2.59076E+20</v>
      </c>
      <c r="L419">
        <f t="shared" si="411"/>
        <v>6043992820115670</v>
      </c>
      <c r="M419">
        <f t="shared" si="412"/>
        <v>112999.9999999998</v>
      </c>
      <c r="N419">
        <f t="shared" si="413"/>
        <v>112.9999999999998</v>
      </c>
      <c r="O419">
        <f t="shared" si="414"/>
        <v>149700.0000000002</v>
      </c>
      <c r="P419">
        <f t="shared" si="415"/>
        <v>149.70000000000022</v>
      </c>
      <c r="Q419">
        <f t="shared" si="416"/>
        <v>0.14034375000000018</v>
      </c>
      <c r="R419">
        <f t="shared" si="417"/>
        <v>2004.491</v>
      </c>
      <c r="S419">
        <f t="shared" si="418"/>
        <v>2.6632151440191052</v>
      </c>
      <c r="T419">
        <f t="shared" si="419"/>
        <v>460.48463537865575</v>
      </c>
      <c r="V419">
        <f t="shared" si="420"/>
        <v>112568506329668.94</v>
      </c>
      <c r="W419">
        <f t="shared" si="378"/>
        <v>0</v>
      </c>
      <c r="X419">
        <f t="shared" si="421"/>
        <v>5060537550066.0654</v>
      </c>
      <c r="Y419">
        <f t="shared" si="379"/>
        <v>0</v>
      </c>
      <c r="Z419">
        <f t="shared" si="380"/>
        <v>117629043879735</v>
      </c>
      <c r="AA419">
        <f t="shared" si="361"/>
        <v>2387.8022716742398</v>
      </c>
      <c r="AB419">
        <f t="shared" si="362"/>
        <v>23.878022716742404</v>
      </c>
      <c r="AC419">
        <f t="shared" si="381"/>
        <v>454.03296283613685</v>
      </c>
      <c r="AD419">
        <f t="shared" si="382"/>
        <v>99.999999999999972</v>
      </c>
      <c r="AF419" s="9">
        <f t="shared" si="376"/>
        <v>6186052472698.709</v>
      </c>
      <c r="AG419">
        <f t="shared" si="383"/>
        <v>23.877365995687402</v>
      </c>
      <c r="AH419">
        <f t="shared" si="384"/>
        <v>0</v>
      </c>
      <c r="AI419">
        <v>351</v>
      </c>
      <c r="AJ419">
        <f t="shared" si="385"/>
        <v>5.1740327120740712E-2</v>
      </c>
      <c r="AK419">
        <v>0</v>
      </c>
      <c r="AL419" s="15">
        <f t="shared" si="363"/>
        <v>0</v>
      </c>
      <c r="AM419" s="13">
        <f t="shared" si="386"/>
        <v>5062806625627.3662</v>
      </c>
      <c r="AN419" s="15">
        <f>SUM($AL$48:AL419)</f>
        <v>1123245847071.3408</v>
      </c>
      <c r="AO419" s="4">
        <f t="shared" si="364"/>
        <v>6186052472698.707</v>
      </c>
      <c r="AP419">
        <f t="shared" si="365"/>
        <v>23.88872929430708</v>
      </c>
      <c r="AQ419" s="15">
        <f t="shared" si="366"/>
        <v>23.82628208133826</v>
      </c>
      <c r="AR419">
        <f t="shared" si="387"/>
        <v>0.99738591315597092</v>
      </c>
      <c r="AT419">
        <f t="shared" si="377"/>
        <v>17452942106.797592</v>
      </c>
      <c r="AU419" s="4"/>
      <c r="AV419">
        <f t="shared" si="367"/>
        <v>4396734927590.9653</v>
      </c>
      <c r="AW419" s="5">
        <f t="shared" si="388"/>
        <v>16.970830673589855</v>
      </c>
      <c r="AX419">
        <f t="shared" si="389"/>
        <v>63083957.700683594</v>
      </c>
      <c r="AY419" s="4">
        <f t="shared" si="390"/>
        <v>2.4349595369962325E-4</v>
      </c>
      <c r="AZ419" s="4">
        <f t="shared" si="368"/>
        <v>5.2763610103688672E-7</v>
      </c>
      <c r="BA419" s="5">
        <v>0</v>
      </c>
      <c r="BB419" s="4">
        <f t="shared" si="369"/>
        <v>0</v>
      </c>
      <c r="BC419" s="4">
        <f t="shared" si="391"/>
        <v>63083957.700683594</v>
      </c>
      <c r="BD419" s="4">
        <f t="shared" si="392"/>
        <v>343145.98401155131</v>
      </c>
      <c r="BE419" s="4">
        <f t="shared" si="393"/>
        <v>343145.98401155131</v>
      </c>
      <c r="BF419" s="4">
        <f t="shared" si="394"/>
        <v>0</v>
      </c>
      <c r="BG419" s="4">
        <f>SUM($BB$48:BB419)</f>
        <v>12884463590.918751</v>
      </c>
      <c r="BH419" s="14">
        <f>SUM($BC$48:BC419)</f>
        <v>4383850464000.0464</v>
      </c>
      <c r="BI419" s="4">
        <f t="shared" si="395"/>
        <v>4396734927590.9653</v>
      </c>
      <c r="BJ419" s="4">
        <f t="shared" si="396"/>
        <v>23916095123.971745</v>
      </c>
      <c r="BK419" s="4">
        <f t="shared" si="397"/>
        <v>70085202.300471887</v>
      </c>
      <c r="BL419" s="4">
        <f t="shared" si="398"/>
        <v>23846009921.671268</v>
      </c>
      <c r="BM419" s="27">
        <f t="shared" si="370"/>
        <v>20.685091243879469</v>
      </c>
      <c r="BN419">
        <f t="shared" si="371"/>
        <v>0.27330514044132032</v>
      </c>
      <c r="BO419">
        <f t="shared" si="399"/>
        <v>1.3212663034405943E-2</v>
      </c>
      <c r="BQ419" s="5">
        <f t="shared" si="400"/>
        <v>-7.6371342449876867</v>
      </c>
      <c r="BR419" s="5">
        <f t="shared" si="401"/>
        <v>-9867.62824527472</v>
      </c>
      <c r="BS419" s="5">
        <f t="shared" si="372"/>
        <v>-1797.9863297138832</v>
      </c>
      <c r="BU419" s="27">
        <f t="shared" si="402"/>
        <v>0.86589332521796925</v>
      </c>
      <c r="BV419" s="27">
        <f t="shared" si="403"/>
        <v>1.1470742246243459E-2</v>
      </c>
      <c r="BW419" s="27">
        <f t="shared" si="373"/>
        <v>0.86589332521796925</v>
      </c>
      <c r="BX419" s="27">
        <f t="shared" si="374"/>
        <v>1.147074224624346E-2</v>
      </c>
      <c r="BY419" s="27">
        <f t="shared" si="404"/>
        <v>1.3212663034405943E-2</v>
      </c>
      <c r="BZ419" s="27">
        <f t="shared" si="405"/>
        <v>0.99738591315597092</v>
      </c>
    </row>
    <row r="420" spans="6:78">
      <c r="F420">
        <f t="shared" si="375"/>
        <v>93000000</v>
      </c>
      <c r="G420">
        <f t="shared" si="406"/>
        <v>1.0000000000000002</v>
      </c>
      <c r="H420">
        <f t="shared" si="407"/>
        <v>0</v>
      </c>
      <c r="I420">
        <f t="shared" si="408"/>
        <v>4.7143143996902228E+19</v>
      </c>
      <c r="J420">
        <f t="shared" si="409"/>
        <v>2.1193285600309779E+20</v>
      </c>
      <c r="K420">
        <f t="shared" si="410"/>
        <v>2.59076E+20</v>
      </c>
      <c r="L420">
        <f t="shared" si="411"/>
        <v>6043992820115670</v>
      </c>
      <c r="M420">
        <f t="shared" si="412"/>
        <v>112999.9999999998</v>
      </c>
      <c r="N420">
        <f t="shared" si="413"/>
        <v>112.9999999999998</v>
      </c>
      <c r="O420">
        <f t="shared" si="414"/>
        <v>149700.0000000002</v>
      </c>
      <c r="P420">
        <f t="shared" si="415"/>
        <v>149.70000000000022</v>
      </c>
      <c r="Q420">
        <f t="shared" si="416"/>
        <v>0.14034375000000018</v>
      </c>
      <c r="R420">
        <f t="shared" si="417"/>
        <v>2004.491</v>
      </c>
      <c r="S420">
        <f t="shared" si="418"/>
        <v>2.6632151440191052</v>
      </c>
      <c r="T420">
        <f t="shared" si="419"/>
        <v>460.48463537865575</v>
      </c>
      <c r="V420">
        <f t="shared" si="420"/>
        <v>112568506329668.94</v>
      </c>
      <c r="W420">
        <f t="shared" si="378"/>
        <v>0</v>
      </c>
      <c r="X420">
        <f t="shared" si="421"/>
        <v>5060537550066.0654</v>
      </c>
      <c r="Y420">
        <f t="shared" si="379"/>
        <v>0</v>
      </c>
      <c r="Z420">
        <f t="shared" si="380"/>
        <v>117629043879735</v>
      </c>
      <c r="AA420">
        <f t="shared" si="361"/>
        <v>2387.8022716742398</v>
      </c>
      <c r="AB420">
        <f t="shared" si="362"/>
        <v>23.878022716742404</v>
      </c>
      <c r="AC420">
        <f t="shared" si="381"/>
        <v>454.03296283613685</v>
      </c>
      <c r="AD420">
        <f t="shared" si="382"/>
        <v>99.999999999999972</v>
      </c>
      <c r="AF420" s="9">
        <f t="shared" si="376"/>
        <v>6186052472698.709</v>
      </c>
      <c r="AG420">
        <f t="shared" si="383"/>
        <v>23.877365995687402</v>
      </c>
      <c r="AH420">
        <f t="shared" si="384"/>
        <v>0</v>
      </c>
      <c r="AI420">
        <v>352</v>
      </c>
      <c r="AJ420">
        <f t="shared" si="385"/>
        <v>5.1740327120740712E-2</v>
      </c>
      <c r="AK420">
        <v>0</v>
      </c>
      <c r="AL420" s="15">
        <f t="shared" si="363"/>
        <v>0</v>
      </c>
      <c r="AM420" s="13">
        <f t="shared" si="386"/>
        <v>5062806625627.3662</v>
      </c>
      <c r="AN420" s="15">
        <f>SUM($AL$48:AL420)</f>
        <v>1123245847071.3408</v>
      </c>
      <c r="AO420" s="4">
        <f t="shared" si="364"/>
        <v>6186052472698.707</v>
      </c>
      <c r="AP420">
        <f t="shared" si="365"/>
        <v>23.88872929430708</v>
      </c>
      <c r="AQ420" s="15">
        <f t="shared" si="366"/>
        <v>23.82628208133826</v>
      </c>
      <c r="AR420">
        <f t="shared" si="387"/>
        <v>0.99738591315597092</v>
      </c>
      <c r="AT420">
        <f t="shared" si="377"/>
        <v>17116412698.618614</v>
      </c>
      <c r="AU420" s="4"/>
      <c r="AV420">
        <f t="shared" si="367"/>
        <v>4396796795157.3647</v>
      </c>
      <c r="AW420" s="5">
        <f t="shared" si="388"/>
        <v>16.971069474429761</v>
      </c>
      <c r="AX420">
        <f t="shared" si="389"/>
        <v>61867566.399414062</v>
      </c>
      <c r="AY420" s="4">
        <f t="shared" si="390"/>
        <v>2.3880083990571903E-4</v>
      </c>
      <c r="AZ420" s="4">
        <f t="shared" si="368"/>
        <v>5.1746216796530829E-7</v>
      </c>
      <c r="BA420" s="5">
        <v>0</v>
      </c>
      <c r="BB420" s="4">
        <f t="shared" si="369"/>
        <v>0</v>
      </c>
      <c r="BC420" s="4">
        <f t="shared" si="391"/>
        <v>61867566.399414062</v>
      </c>
      <c r="BD420" s="4">
        <f t="shared" si="392"/>
        <v>336529.40817783977</v>
      </c>
      <c r="BE420" s="4">
        <f t="shared" si="393"/>
        <v>336529.40817783977</v>
      </c>
      <c r="BF420" s="4">
        <f t="shared" si="394"/>
        <v>0</v>
      </c>
      <c r="BG420" s="4">
        <f>SUM($BB$48:BB420)</f>
        <v>12884463590.918751</v>
      </c>
      <c r="BH420" s="14">
        <f>SUM($BC$48:BC420)</f>
        <v>4383912331566.4458</v>
      </c>
      <c r="BI420" s="4">
        <f t="shared" si="395"/>
        <v>4396796795157.3647</v>
      </c>
      <c r="BJ420" s="4">
        <f t="shared" si="396"/>
        <v>23916431653.379921</v>
      </c>
      <c r="BK420" s="4">
        <f t="shared" si="397"/>
        <v>70085202.300471887</v>
      </c>
      <c r="BL420" s="4">
        <f t="shared" si="398"/>
        <v>23846346451.079449</v>
      </c>
      <c r="BM420" s="27">
        <f t="shared" si="370"/>
        <v>20.68538316447907</v>
      </c>
      <c r="BN420">
        <f t="shared" si="371"/>
        <v>0.27330514044132032</v>
      </c>
      <c r="BO420">
        <f t="shared" si="399"/>
        <v>1.3212476571893518E-2</v>
      </c>
      <c r="BQ420" s="5">
        <f t="shared" si="400"/>
        <v>-7.4961159374153929</v>
      </c>
      <c r="BR420" s="5">
        <f t="shared" si="401"/>
        <v>-9867.62824527472</v>
      </c>
      <c r="BS420" s="5">
        <f t="shared" si="372"/>
        <v>-1797.8709171102769</v>
      </c>
      <c r="BU420" s="27">
        <f t="shared" si="402"/>
        <v>0.86590554523168384</v>
      </c>
      <c r="BV420" s="27">
        <f t="shared" si="403"/>
        <v>1.1470742246243459E-2</v>
      </c>
      <c r="BW420" s="27">
        <f t="shared" si="373"/>
        <v>0.86590554523168384</v>
      </c>
      <c r="BX420" s="27">
        <f t="shared" si="374"/>
        <v>1.147074224624346E-2</v>
      </c>
      <c r="BY420" s="27">
        <f t="shared" si="404"/>
        <v>1.3212476571893518E-2</v>
      </c>
      <c r="BZ420" s="27">
        <f t="shared" si="405"/>
        <v>0.99738591315597092</v>
      </c>
    </row>
    <row r="421" spans="6:78">
      <c r="F421">
        <f t="shared" si="375"/>
        <v>93250000</v>
      </c>
      <c r="G421">
        <f t="shared" si="406"/>
        <v>1.0000000000000002</v>
      </c>
      <c r="H421">
        <f t="shared" si="407"/>
        <v>0</v>
      </c>
      <c r="I421">
        <f t="shared" si="408"/>
        <v>4.7143143996902228E+19</v>
      </c>
      <c r="J421">
        <f t="shared" si="409"/>
        <v>2.1193285600309779E+20</v>
      </c>
      <c r="K421">
        <f t="shared" si="410"/>
        <v>2.59076E+20</v>
      </c>
      <c r="L421">
        <f t="shared" si="411"/>
        <v>6043992820115670</v>
      </c>
      <c r="M421">
        <f t="shared" si="412"/>
        <v>112999.9999999998</v>
      </c>
      <c r="N421">
        <f t="shared" si="413"/>
        <v>112.9999999999998</v>
      </c>
      <c r="O421">
        <f t="shared" si="414"/>
        <v>149700.0000000002</v>
      </c>
      <c r="P421">
        <f t="shared" si="415"/>
        <v>149.70000000000022</v>
      </c>
      <c r="Q421">
        <f t="shared" si="416"/>
        <v>0.14034375000000018</v>
      </c>
      <c r="R421">
        <f t="shared" si="417"/>
        <v>2004.491</v>
      </c>
      <c r="S421">
        <f t="shared" si="418"/>
        <v>2.6632151440191052</v>
      </c>
      <c r="T421">
        <f t="shared" si="419"/>
        <v>460.48463537865575</v>
      </c>
      <c r="V421">
        <f t="shared" si="420"/>
        <v>112568506329668.94</v>
      </c>
      <c r="W421">
        <f t="shared" si="378"/>
        <v>0</v>
      </c>
      <c r="X421">
        <f t="shared" si="421"/>
        <v>5060537550066.0654</v>
      </c>
      <c r="Y421">
        <f t="shared" si="379"/>
        <v>0</v>
      </c>
      <c r="Z421">
        <f t="shared" si="380"/>
        <v>117629043879735</v>
      </c>
      <c r="AA421">
        <f t="shared" si="361"/>
        <v>2387.8022716742398</v>
      </c>
      <c r="AB421">
        <f t="shared" si="362"/>
        <v>23.878022716742404</v>
      </c>
      <c r="AC421">
        <f t="shared" si="381"/>
        <v>454.03296283613685</v>
      </c>
      <c r="AD421">
        <f t="shared" si="382"/>
        <v>99.999999999999972</v>
      </c>
      <c r="AF421" s="9">
        <f t="shared" si="376"/>
        <v>6186052472698.709</v>
      </c>
      <c r="AG421">
        <f t="shared" si="383"/>
        <v>23.877365995687402</v>
      </c>
      <c r="AH421">
        <f t="shared" si="384"/>
        <v>0</v>
      </c>
      <c r="AI421">
        <v>353</v>
      </c>
      <c r="AJ421">
        <f t="shared" si="385"/>
        <v>5.1740327120740712E-2</v>
      </c>
      <c r="AK421">
        <v>0</v>
      </c>
      <c r="AL421" s="15">
        <f t="shared" si="363"/>
        <v>0</v>
      </c>
      <c r="AM421" s="13">
        <f t="shared" si="386"/>
        <v>5062806625627.3662</v>
      </c>
      <c r="AN421" s="15">
        <f>SUM($AL$48:AL421)</f>
        <v>1123245847071.3408</v>
      </c>
      <c r="AO421" s="4">
        <f t="shared" si="364"/>
        <v>6186052472698.707</v>
      </c>
      <c r="AP421">
        <f t="shared" si="365"/>
        <v>23.88872929430708</v>
      </c>
      <c r="AQ421" s="15">
        <f t="shared" si="366"/>
        <v>23.82628208133826</v>
      </c>
      <c r="AR421">
        <f t="shared" si="387"/>
        <v>0.99738591315597092</v>
      </c>
      <c r="AT421">
        <f t="shared" si="377"/>
        <v>16786372284.780893</v>
      </c>
      <c r="AU421" s="4"/>
      <c r="AV421">
        <f t="shared" si="367"/>
        <v>4396857469787.0444</v>
      </c>
      <c r="AW421" s="5">
        <f t="shared" si="388"/>
        <v>16.971303670687536</v>
      </c>
      <c r="AX421">
        <f t="shared" si="389"/>
        <v>60674629.6796875</v>
      </c>
      <c r="AY421" s="4">
        <f t="shared" si="390"/>
        <v>2.3419625777643436E-4</v>
      </c>
      <c r="AZ421" s="4">
        <f t="shared" si="368"/>
        <v>5.0748440971230272E-7</v>
      </c>
      <c r="BA421" s="5">
        <v>0</v>
      </c>
      <c r="BB421" s="4">
        <f t="shared" si="369"/>
        <v>0</v>
      </c>
      <c r="BC421" s="4">
        <f t="shared" si="391"/>
        <v>60674629.6796875</v>
      </c>
      <c r="BD421" s="4">
        <f t="shared" si="392"/>
        <v>330040.41383642022</v>
      </c>
      <c r="BE421" s="4">
        <f t="shared" si="393"/>
        <v>330040.41383642022</v>
      </c>
      <c r="BF421" s="4">
        <f t="shared" si="394"/>
        <v>0</v>
      </c>
      <c r="BG421" s="4">
        <f>SUM($BB$48:BB421)</f>
        <v>12884463590.918751</v>
      </c>
      <c r="BH421" s="14">
        <f>SUM($BC$48:BC421)</f>
        <v>4383973006196.1255</v>
      </c>
      <c r="BI421" s="4">
        <f t="shared" si="395"/>
        <v>4396857469787.0444</v>
      </c>
      <c r="BJ421" s="4">
        <f t="shared" si="396"/>
        <v>23916761693.793758</v>
      </c>
      <c r="BK421" s="4">
        <f t="shared" si="397"/>
        <v>70085202.300471887</v>
      </c>
      <c r="BL421" s="4">
        <f t="shared" si="398"/>
        <v>23846676491.493286</v>
      </c>
      <c r="BM421" s="27">
        <f t="shared" si="370"/>
        <v>20.685669456235921</v>
      </c>
      <c r="BN421">
        <f t="shared" si="371"/>
        <v>0.27330514044132032</v>
      </c>
      <c r="BO421">
        <f t="shared" si="399"/>
        <v>1.3212293709881818E-2</v>
      </c>
      <c r="BQ421" s="5">
        <f t="shared" si="400"/>
        <v>-7.3578167592192045</v>
      </c>
      <c r="BR421" s="5">
        <f t="shared" si="401"/>
        <v>-9867.62824527472</v>
      </c>
      <c r="BS421" s="5">
        <f t="shared" si="372"/>
        <v>-1797.7577299042568</v>
      </c>
      <c r="BU421" s="27">
        <f t="shared" si="402"/>
        <v>0.86591752961784874</v>
      </c>
      <c r="BV421" s="27">
        <f t="shared" si="403"/>
        <v>1.1470742246243459E-2</v>
      </c>
      <c r="BW421" s="27">
        <f t="shared" si="373"/>
        <v>0.86591752961784874</v>
      </c>
      <c r="BX421" s="27">
        <f t="shared" si="374"/>
        <v>1.147074224624346E-2</v>
      </c>
      <c r="BY421" s="27">
        <f t="shared" si="404"/>
        <v>1.3212293709881818E-2</v>
      </c>
      <c r="BZ421" s="27">
        <f t="shared" si="405"/>
        <v>0.99738591315597092</v>
      </c>
    </row>
    <row r="422" spans="6:78">
      <c r="F422">
        <f t="shared" si="375"/>
        <v>93500000</v>
      </c>
      <c r="G422">
        <f t="shared" si="406"/>
        <v>1.0000000000000002</v>
      </c>
      <c r="H422">
        <f t="shared" si="407"/>
        <v>0</v>
      </c>
      <c r="I422">
        <f t="shared" si="408"/>
        <v>4.7143143996902228E+19</v>
      </c>
      <c r="J422">
        <f t="shared" si="409"/>
        <v>2.1193285600309779E+20</v>
      </c>
      <c r="K422">
        <f t="shared" si="410"/>
        <v>2.59076E+20</v>
      </c>
      <c r="L422">
        <f t="shared" si="411"/>
        <v>6043992820115670</v>
      </c>
      <c r="M422">
        <f t="shared" si="412"/>
        <v>112999.9999999998</v>
      </c>
      <c r="N422">
        <f t="shared" si="413"/>
        <v>112.9999999999998</v>
      </c>
      <c r="O422">
        <f t="shared" si="414"/>
        <v>149700.0000000002</v>
      </c>
      <c r="P422">
        <f t="shared" si="415"/>
        <v>149.70000000000022</v>
      </c>
      <c r="Q422">
        <f t="shared" si="416"/>
        <v>0.14034375000000018</v>
      </c>
      <c r="R422">
        <f t="shared" si="417"/>
        <v>2004.491</v>
      </c>
      <c r="S422">
        <f t="shared" si="418"/>
        <v>2.6632151440191052</v>
      </c>
      <c r="T422">
        <f t="shared" si="419"/>
        <v>460.48463537865575</v>
      </c>
      <c r="V422">
        <f t="shared" si="420"/>
        <v>112568506329668.94</v>
      </c>
      <c r="W422">
        <f t="shared" si="378"/>
        <v>0</v>
      </c>
      <c r="X422">
        <f t="shared" si="421"/>
        <v>5060537550066.0654</v>
      </c>
      <c r="Y422">
        <f t="shared" si="379"/>
        <v>0</v>
      </c>
      <c r="Z422">
        <f t="shared" si="380"/>
        <v>117629043879735</v>
      </c>
      <c r="AA422">
        <f t="shared" si="361"/>
        <v>2387.8022716742398</v>
      </c>
      <c r="AB422">
        <f t="shared" si="362"/>
        <v>23.878022716742404</v>
      </c>
      <c r="AC422">
        <f t="shared" si="381"/>
        <v>454.03296283613685</v>
      </c>
      <c r="AD422">
        <f t="shared" si="382"/>
        <v>99.999999999999972</v>
      </c>
      <c r="AF422" s="9">
        <f t="shared" si="376"/>
        <v>6186052472698.709</v>
      </c>
      <c r="AG422">
        <f t="shared" si="383"/>
        <v>23.877365995687402</v>
      </c>
      <c r="AH422">
        <f t="shared" si="384"/>
        <v>0</v>
      </c>
      <c r="AI422">
        <v>354</v>
      </c>
      <c r="AJ422">
        <f t="shared" si="385"/>
        <v>5.1740327120740712E-2</v>
      </c>
      <c r="AK422">
        <v>0</v>
      </c>
      <c r="AL422" s="15">
        <f t="shared" si="363"/>
        <v>0</v>
      </c>
      <c r="AM422" s="13">
        <f t="shared" si="386"/>
        <v>5062806625627.3662</v>
      </c>
      <c r="AN422" s="15">
        <f>SUM($AL$48:AL422)</f>
        <v>1123245847071.3408</v>
      </c>
      <c r="AO422" s="4">
        <f t="shared" si="364"/>
        <v>6186052472698.707</v>
      </c>
      <c r="AP422">
        <f t="shared" si="365"/>
        <v>23.88872929430708</v>
      </c>
      <c r="AQ422" s="15">
        <f t="shared" si="366"/>
        <v>23.82628208133826</v>
      </c>
      <c r="AR422">
        <f t="shared" si="387"/>
        <v>0.99738591315597092</v>
      </c>
      <c r="AT422">
        <f t="shared" si="377"/>
        <v>16462695743.834305</v>
      </c>
      <c r="AU422" s="4"/>
      <c r="AV422">
        <f t="shared" si="367"/>
        <v>4396916974482.332</v>
      </c>
      <c r="AW422" s="5">
        <f t="shared" si="388"/>
        <v>16.971533351149205</v>
      </c>
      <c r="AX422">
        <f t="shared" si="389"/>
        <v>59504695.287597656</v>
      </c>
      <c r="AY422" s="4">
        <f t="shared" si="390"/>
        <v>2.2968046166992561E-4</v>
      </c>
      <c r="AZ422" s="4">
        <f t="shared" si="368"/>
        <v>4.9769904361272832E-7</v>
      </c>
      <c r="BA422" s="5">
        <v>0</v>
      </c>
      <c r="BB422" s="4">
        <f t="shared" si="369"/>
        <v>0</v>
      </c>
      <c r="BC422" s="4">
        <f t="shared" si="391"/>
        <v>59504695.287597656</v>
      </c>
      <c r="BD422" s="4">
        <f t="shared" si="392"/>
        <v>323676.54094646242</v>
      </c>
      <c r="BE422" s="4">
        <f t="shared" si="393"/>
        <v>323676.54094646242</v>
      </c>
      <c r="BF422" s="4">
        <f t="shared" si="394"/>
        <v>0</v>
      </c>
      <c r="BG422" s="4">
        <f>SUM($BB$48:BB422)</f>
        <v>12884463590.918751</v>
      </c>
      <c r="BH422" s="14">
        <f>SUM($BC$48:BC422)</f>
        <v>4384032510891.4131</v>
      </c>
      <c r="BI422" s="4">
        <f t="shared" si="395"/>
        <v>4396916974482.332</v>
      </c>
      <c r="BJ422" s="4">
        <f t="shared" si="396"/>
        <v>23917085370.334705</v>
      </c>
      <c r="BK422" s="4">
        <f t="shared" si="397"/>
        <v>70085202.300471887</v>
      </c>
      <c r="BL422" s="4">
        <f t="shared" si="398"/>
        <v>23847000168.034229</v>
      </c>
      <c r="BM422" s="27">
        <f t="shared" si="370"/>
        <v>20.685950227685947</v>
      </c>
      <c r="BN422">
        <f t="shared" si="371"/>
        <v>0.27330514044132032</v>
      </c>
      <c r="BO422">
        <f t="shared" si="399"/>
        <v>1.3212114378750193E-2</v>
      </c>
      <c r="BQ422" s="5">
        <f t="shared" si="400"/>
        <v>-7.2221842798692037</v>
      </c>
      <c r="BR422" s="5">
        <f t="shared" si="401"/>
        <v>-9867.62824527472</v>
      </c>
      <c r="BS422" s="5">
        <f t="shared" si="372"/>
        <v>-1797.6467251854756</v>
      </c>
      <c r="BU422" s="27">
        <f t="shared" si="402"/>
        <v>0.86592928291985849</v>
      </c>
      <c r="BV422" s="27">
        <f t="shared" si="403"/>
        <v>1.1470742246243459E-2</v>
      </c>
      <c r="BW422" s="27">
        <f t="shared" si="373"/>
        <v>0.86592928291985838</v>
      </c>
      <c r="BX422" s="27">
        <f t="shared" si="374"/>
        <v>1.147074224624346E-2</v>
      </c>
      <c r="BY422" s="27">
        <f t="shared" si="404"/>
        <v>1.3212114378750193E-2</v>
      </c>
      <c r="BZ422" s="27">
        <f t="shared" si="405"/>
        <v>0.99738591315597092</v>
      </c>
    </row>
    <row r="423" spans="6:78">
      <c r="F423">
        <f t="shared" si="375"/>
        <v>93750000</v>
      </c>
      <c r="G423">
        <f t="shared" si="406"/>
        <v>1.0000000000000002</v>
      </c>
      <c r="H423">
        <f t="shared" si="407"/>
        <v>0</v>
      </c>
      <c r="I423">
        <f t="shared" si="408"/>
        <v>4.7143143996902228E+19</v>
      </c>
      <c r="J423">
        <f t="shared" si="409"/>
        <v>2.1193285600309779E+20</v>
      </c>
      <c r="K423">
        <f t="shared" si="410"/>
        <v>2.59076E+20</v>
      </c>
      <c r="L423">
        <f t="shared" si="411"/>
        <v>6043992820115670</v>
      </c>
      <c r="M423">
        <f t="shared" si="412"/>
        <v>112999.9999999998</v>
      </c>
      <c r="N423">
        <f t="shared" si="413"/>
        <v>112.9999999999998</v>
      </c>
      <c r="O423">
        <f t="shared" si="414"/>
        <v>149700.0000000002</v>
      </c>
      <c r="P423">
        <f t="shared" si="415"/>
        <v>149.70000000000022</v>
      </c>
      <c r="Q423">
        <f t="shared" si="416"/>
        <v>0.14034375000000018</v>
      </c>
      <c r="R423">
        <f t="shared" si="417"/>
        <v>2004.491</v>
      </c>
      <c r="S423">
        <f t="shared" si="418"/>
        <v>2.6632151440191052</v>
      </c>
      <c r="T423">
        <f t="shared" si="419"/>
        <v>460.48463537865575</v>
      </c>
      <c r="V423">
        <f t="shared" si="420"/>
        <v>112568506329668.94</v>
      </c>
      <c r="W423">
        <f t="shared" si="378"/>
        <v>0</v>
      </c>
      <c r="X423">
        <f t="shared" si="421"/>
        <v>5060537550066.0654</v>
      </c>
      <c r="Y423">
        <f t="shared" si="379"/>
        <v>0</v>
      </c>
      <c r="Z423">
        <f t="shared" si="380"/>
        <v>117629043879735</v>
      </c>
      <c r="AA423">
        <f t="shared" si="361"/>
        <v>2387.8022716742398</v>
      </c>
      <c r="AB423">
        <f t="shared" si="362"/>
        <v>23.878022716742404</v>
      </c>
      <c r="AC423">
        <f t="shared" si="381"/>
        <v>454.03296283613685</v>
      </c>
      <c r="AD423">
        <f t="shared" si="382"/>
        <v>99.999999999999972</v>
      </c>
      <c r="AF423" s="9">
        <f t="shared" si="376"/>
        <v>6186052472698.709</v>
      </c>
      <c r="AG423">
        <f t="shared" si="383"/>
        <v>23.877365995687402</v>
      </c>
      <c r="AH423">
        <f t="shared" si="384"/>
        <v>0</v>
      </c>
      <c r="AI423">
        <v>355</v>
      </c>
      <c r="AJ423">
        <f t="shared" si="385"/>
        <v>5.1740327120740712E-2</v>
      </c>
      <c r="AK423">
        <v>0</v>
      </c>
      <c r="AL423" s="15">
        <f t="shared" si="363"/>
        <v>0</v>
      </c>
      <c r="AM423" s="13">
        <f t="shared" si="386"/>
        <v>5062806625627.3662</v>
      </c>
      <c r="AN423" s="15">
        <f>SUM($AL$48:AL423)</f>
        <v>1123245847071.3408</v>
      </c>
      <c r="AO423" s="4">
        <f t="shared" si="364"/>
        <v>6186052472698.707</v>
      </c>
      <c r="AP423">
        <f t="shared" si="365"/>
        <v>23.88872929430708</v>
      </c>
      <c r="AQ423" s="15">
        <f t="shared" si="366"/>
        <v>23.82628208133826</v>
      </c>
      <c r="AR423">
        <f t="shared" si="387"/>
        <v>0.99738591315597092</v>
      </c>
      <c r="AT423">
        <f t="shared" si="377"/>
        <v>16145260366.933275</v>
      </c>
      <c r="AU423" s="4"/>
      <c r="AV423">
        <f t="shared" si="367"/>
        <v>4396975331802.0215</v>
      </c>
      <c r="AW423" s="5">
        <f t="shared" si="388"/>
        <v>16.971758602888809</v>
      </c>
      <c r="AX423">
        <f t="shared" si="389"/>
        <v>58357319.689453125</v>
      </c>
      <c r="AY423" s="4">
        <f t="shared" si="390"/>
        <v>2.2525173960325588E-4</v>
      </c>
      <c r="AZ423" s="4">
        <f t="shared" si="368"/>
        <v>4.8810235993758079E-7</v>
      </c>
      <c r="BA423" s="5">
        <v>0</v>
      </c>
      <c r="BB423" s="4">
        <f t="shared" si="369"/>
        <v>0</v>
      </c>
      <c r="BC423" s="4">
        <f t="shared" si="391"/>
        <v>58357319.689453125</v>
      </c>
      <c r="BD423" s="4">
        <f t="shared" si="392"/>
        <v>317435.3769008547</v>
      </c>
      <c r="BE423" s="4">
        <f t="shared" si="393"/>
        <v>317435.3769008547</v>
      </c>
      <c r="BF423" s="4">
        <f t="shared" si="394"/>
        <v>0</v>
      </c>
      <c r="BG423" s="4">
        <f>SUM($BB$48:BB423)</f>
        <v>12884463590.918751</v>
      </c>
      <c r="BH423" s="14">
        <f>SUM($BC$48:BC423)</f>
        <v>4384090868211.1025</v>
      </c>
      <c r="BI423" s="4">
        <f t="shared" si="395"/>
        <v>4396975331802.0215</v>
      </c>
      <c r="BJ423" s="4">
        <f t="shared" si="396"/>
        <v>23917402805.711605</v>
      </c>
      <c r="BK423" s="4">
        <f t="shared" si="397"/>
        <v>70085202.300471887</v>
      </c>
      <c r="BL423" s="4">
        <f t="shared" si="398"/>
        <v>23847317603.411133</v>
      </c>
      <c r="BM423" s="27">
        <f t="shared" si="370"/>
        <v>20.686225585272258</v>
      </c>
      <c r="BN423">
        <f t="shared" si="371"/>
        <v>0.27330514044132032</v>
      </c>
      <c r="BO423">
        <f t="shared" si="399"/>
        <v>1.3211938510227905E-2</v>
      </c>
      <c r="BQ423" s="5">
        <f t="shared" si="400"/>
        <v>-7.0891670798078898</v>
      </c>
      <c r="BR423" s="5">
        <f t="shared" si="401"/>
        <v>-9867.62824527472</v>
      </c>
      <c r="BS423" s="5">
        <f t="shared" si="372"/>
        <v>-1797.5378608709937</v>
      </c>
      <c r="BU423" s="27">
        <f t="shared" si="402"/>
        <v>0.86594080959350106</v>
      </c>
      <c r="BV423" s="27">
        <f t="shared" si="403"/>
        <v>1.1470742246243459E-2</v>
      </c>
      <c r="BW423" s="27">
        <f t="shared" si="373"/>
        <v>0.86594080959350106</v>
      </c>
      <c r="BX423" s="27">
        <f t="shared" si="374"/>
        <v>1.147074224624346E-2</v>
      </c>
      <c r="BY423" s="27">
        <f t="shared" si="404"/>
        <v>1.3211938510227905E-2</v>
      </c>
      <c r="BZ423" s="27">
        <f t="shared" si="405"/>
        <v>0.99738591315597092</v>
      </c>
    </row>
    <row r="424" spans="6:78">
      <c r="F424">
        <f t="shared" si="375"/>
        <v>94000000</v>
      </c>
      <c r="G424">
        <f t="shared" si="406"/>
        <v>1.0000000000000002</v>
      </c>
      <c r="H424">
        <f t="shared" si="407"/>
        <v>0</v>
      </c>
      <c r="I424">
        <f t="shared" si="408"/>
        <v>4.7143143996902228E+19</v>
      </c>
      <c r="J424">
        <f t="shared" si="409"/>
        <v>2.1193285600309779E+20</v>
      </c>
      <c r="K424">
        <f t="shared" si="410"/>
        <v>2.59076E+20</v>
      </c>
      <c r="L424">
        <f t="shared" si="411"/>
        <v>6043992820115670</v>
      </c>
      <c r="M424">
        <f t="shared" si="412"/>
        <v>112999.9999999998</v>
      </c>
      <c r="N424">
        <f t="shared" si="413"/>
        <v>112.9999999999998</v>
      </c>
      <c r="O424">
        <f t="shared" si="414"/>
        <v>149700.0000000002</v>
      </c>
      <c r="P424">
        <f t="shared" si="415"/>
        <v>149.70000000000022</v>
      </c>
      <c r="Q424">
        <f t="shared" si="416"/>
        <v>0.14034375000000018</v>
      </c>
      <c r="R424">
        <f t="shared" si="417"/>
        <v>2004.491</v>
      </c>
      <c r="S424">
        <f t="shared" si="418"/>
        <v>2.6632151440191052</v>
      </c>
      <c r="T424">
        <f t="shared" si="419"/>
        <v>460.48463537865575</v>
      </c>
      <c r="V424">
        <f t="shared" si="420"/>
        <v>112568506329668.94</v>
      </c>
      <c r="W424">
        <f t="shared" si="378"/>
        <v>0</v>
      </c>
      <c r="X424">
        <f t="shared" si="421"/>
        <v>5060537550066.0654</v>
      </c>
      <c r="Y424">
        <f t="shared" si="379"/>
        <v>0</v>
      </c>
      <c r="Z424">
        <f t="shared" si="380"/>
        <v>117629043879735</v>
      </c>
      <c r="AA424">
        <f t="shared" si="361"/>
        <v>2387.8022716742398</v>
      </c>
      <c r="AB424">
        <f t="shared" si="362"/>
        <v>23.878022716742404</v>
      </c>
      <c r="AC424">
        <f t="shared" si="381"/>
        <v>454.03296283613685</v>
      </c>
      <c r="AD424">
        <f t="shared" si="382"/>
        <v>99.999999999999972</v>
      </c>
      <c r="AF424" s="9">
        <f t="shared" si="376"/>
        <v>6186052472698.709</v>
      </c>
      <c r="AG424">
        <f t="shared" si="383"/>
        <v>23.877365995687402</v>
      </c>
      <c r="AH424">
        <f t="shared" si="384"/>
        <v>0</v>
      </c>
      <c r="AI424">
        <v>356</v>
      </c>
      <c r="AJ424">
        <f t="shared" si="385"/>
        <v>5.1740327120740712E-2</v>
      </c>
      <c r="AK424">
        <v>0</v>
      </c>
      <c r="AL424" s="15">
        <f t="shared" si="363"/>
        <v>0</v>
      </c>
      <c r="AM424" s="13">
        <f t="shared" si="386"/>
        <v>5062806625627.3662</v>
      </c>
      <c r="AN424" s="15">
        <f>SUM($AL$48:AL424)</f>
        <v>1123245847071.3408</v>
      </c>
      <c r="AO424" s="4">
        <f t="shared" si="364"/>
        <v>6186052472698.707</v>
      </c>
      <c r="AP424">
        <f t="shared" si="365"/>
        <v>23.88872929430708</v>
      </c>
      <c r="AQ424" s="15">
        <f t="shared" si="366"/>
        <v>23.82628208133826</v>
      </c>
      <c r="AR424">
        <f t="shared" si="387"/>
        <v>0.99738591315597092</v>
      </c>
      <c r="AT424">
        <f t="shared" si="377"/>
        <v>15833945811.316696</v>
      </c>
      <c r="AU424" s="4"/>
      <c r="AV424">
        <f t="shared" si="367"/>
        <v>4397032563869.9263</v>
      </c>
      <c r="AW424" s="5">
        <f t="shared" si="388"/>
        <v>16.971979511301416</v>
      </c>
      <c r="AX424">
        <f t="shared" si="389"/>
        <v>57232067.904785156</v>
      </c>
      <c r="AY424" s="4">
        <f t="shared" si="390"/>
        <v>2.209084126078261E-4</v>
      </c>
      <c r="AZ424" s="4">
        <f t="shared" si="368"/>
        <v>4.7869072049726443E-7</v>
      </c>
      <c r="BA424" s="5">
        <v>0</v>
      </c>
      <c r="BB424" s="4">
        <f t="shared" si="369"/>
        <v>0</v>
      </c>
      <c r="BC424" s="4">
        <f t="shared" si="391"/>
        <v>57232067.904785156</v>
      </c>
      <c r="BD424" s="4">
        <f t="shared" si="392"/>
        <v>311314.55561784789</v>
      </c>
      <c r="BE424" s="4">
        <f t="shared" si="393"/>
        <v>311314.55561784789</v>
      </c>
      <c r="BF424" s="4">
        <f t="shared" si="394"/>
        <v>0</v>
      </c>
      <c r="BG424" s="4">
        <f>SUM($BB$48:BB424)</f>
        <v>12884463590.918751</v>
      </c>
      <c r="BH424" s="14">
        <f>SUM($BC$48:BC424)</f>
        <v>4384148100279.0073</v>
      </c>
      <c r="BI424" s="4">
        <f t="shared" si="395"/>
        <v>4397032563869.9263</v>
      </c>
      <c r="BJ424" s="4">
        <f t="shared" si="396"/>
        <v>23917714120.267223</v>
      </c>
      <c r="BK424" s="4">
        <f t="shared" si="397"/>
        <v>70085202.300471887</v>
      </c>
      <c r="BL424" s="4">
        <f t="shared" si="398"/>
        <v>23847628917.966751</v>
      </c>
      <c r="BM424" s="27">
        <f t="shared" si="370"/>
        <v>20.686495633385533</v>
      </c>
      <c r="BN424">
        <f t="shared" si="371"/>
        <v>0.27330514044132032</v>
      </c>
      <c r="BO424">
        <f t="shared" si="399"/>
        <v>1.3211766037367801E-2</v>
      </c>
      <c r="BQ424" s="5">
        <f t="shared" si="400"/>
        <v>-6.9587147309524422</v>
      </c>
      <c r="BR424" s="5">
        <f t="shared" si="401"/>
        <v>-9867.62824527472</v>
      </c>
      <c r="BS424" s="5">
        <f t="shared" si="372"/>
        <v>-1797.4310956893146</v>
      </c>
      <c r="BU424" s="27">
        <f t="shared" si="402"/>
        <v>0.86595211400864802</v>
      </c>
      <c r="BV424" s="27">
        <f t="shared" si="403"/>
        <v>1.1470742246243459E-2</v>
      </c>
      <c r="BW424" s="27">
        <f t="shared" si="373"/>
        <v>0.86595211400864791</v>
      </c>
      <c r="BX424" s="27">
        <f t="shared" si="374"/>
        <v>1.147074224624346E-2</v>
      </c>
      <c r="BY424" s="27">
        <f t="shared" si="404"/>
        <v>1.3211766037367801E-2</v>
      </c>
      <c r="BZ424" s="27">
        <f t="shared" si="405"/>
        <v>0.99738591315597092</v>
      </c>
    </row>
    <row r="425" spans="6:78">
      <c r="F425">
        <f t="shared" si="375"/>
        <v>94250000</v>
      </c>
      <c r="G425">
        <f t="shared" si="406"/>
        <v>1.0000000000000002</v>
      </c>
      <c r="H425">
        <f t="shared" si="407"/>
        <v>0</v>
      </c>
      <c r="I425">
        <f t="shared" si="408"/>
        <v>4.7143143996902228E+19</v>
      </c>
      <c r="J425">
        <f t="shared" si="409"/>
        <v>2.1193285600309779E+20</v>
      </c>
      <c r="K425">
        <f t="shared" si="410"/>
        <v>2.59076E+20</v>
      </c>
      <c r="L425">
        <f t="shared" si="411"/>
        <v>6043992820115670</v>
      </c>
      <c r="M425">
        <f t="shared" si="412"/>
        <v>112999.9999999998</v>
      </c>
      <c r="N425">
        <f t="shared" si="413"/>
        <v>112.9999999999998</v>
      </c>
      <c r="O425">
        <f t="shared" si="414"/>
        <v>149700.0000000002</v>
      </c>
      <c r="P425">
        <f t="shared" si="415"/>
        <v>149.70000000000022</v>
      </c>
      <c r="Q425">
        <f t="shared" si="416"/>
        <v>0.14034375000000018</v>
      </c>
      <c r="R425">
        <f t="shared" si="417"/>
        <v>2004.491</v>
      </c>
      <c r="S425">
        <f t="shared" si="418"/>
        <v>2.6632151440191052</v>
      </c>
      <c r="T425">
        <f t="shared" si="419"/>
        <v>460.48463537865575</v>
      </c>
      <c r="V425">
        <f t="shared" si="420"/>
        <v>112568506329668.94</v>
      </c>
      <c r="W425">
        <f t="shared" si="378"/>
        <v>0</v>
      </c>
      <c r="X425">
        <f t="shared" si="421"/>
        <v>5060537550066.0654</v>
      </c>
      <c r="Y425">
        <f t="shared" si="379"/>
        <v>0</v>
      </c>
      <c r="Z425">
        <f t="shared" si="380"/>
        <v>117629043879735</v>
      </c>
      <c r="AA425">
        <f t="shared" si="361"/>
        <v>2387.8022716742398</v>
      </c>
      <c r="AB425">
        <f t="shared" si="362"/>
        <v>23.878022716742404</v>
      </c>
      <c r="AC425">
        <f t="shared" si="381"/>
        <v>454.03296283613685</v>
      </c>
      <c r="AD425">
        <f t="shared" si="382"/>
        <v>99.999999999999972</v>
      </c>
      <c r="AF425" s="9">
        <f t="shared" si="376"/>
        <v>6186052472698.709</v>
      </c>
      <c r="AG425">
        <f t="shared" si="383"/>
        <v>23.877365995687402</v>
      </c>
      <c r="AH425">
        <f t="shared" si="384"/>
        <v>0</v>
      </c>
      <c r="AI425">
        <v>357</v>
      </c>
      <c r="AJ425">
        <f t="shared" si="385"/>
        <v>5.1740327120740712E-2</v>
      </c>
      <c r="AK425">
        <v>0</v>
      </c>
      <c r="AL425" s="15">
        <f t="shared" si="363"/>
        <v>0</v>
      </c>
      <c r="AM425" s="13">
        <f t="shared" si="386"/>
        <v>5062806625627.3662</v>
      </c>
      <c r="AN425" s="15">
        <f>SUM($AL$48:AL425)</f>
        <v>1123245847071.3408</v>
      </c>
      <c r="AO425" s="4">
        <f t="shared" si="364"/>
        <v>6186052472698.707</v>
      </c>
      <c r="AP425">
        <f t="shared" si="365"/>
        <v>23.88872929430708</v>
      </c>
      <c r="AQ425" s="15">
        <f t="shared" si="366"/>
        <v>23.82628208133826</v>
      </c>
      <c r="AR425">
        <f t="shared" si="387"/>
        <v>0.99738591315597092</v>
      </c>
      <c r="AT425">
        <f t="shared" si="377"/>
        <v>15528634054.684843</v>
      </c>
      <c r="AU425" s="4"/>
      <c r="AV425">
        <f t="shared" si="367"/>
        <v>4397088692383.2656</v>
      </c>
      <c r="AW425" s="5">
        <f t="shared" si="388"/>
        <v>16.972196160135503</v>
      </c>
      <c r="AX425">
        <f t="shared" si="389"/>
        <v>56128513.339355469</v>
      </c>
      <c r="AY425" s="4">
        <f t="shared" si="390"/>
        <v>2.1664883408480706E-4</v>
      </c>
      <c r="AZ425" s="4">
        <f t="shared" si="368"/>
        <v>4.6946055724486497E-7</v>
      </c>
      <c r="BA425" s="5">
        <v>0</v>
      </c>
      <c r="BB425" s="4">
        <f t="shared" si="369"/>
        <v>0</v>
      </c>
      <c r="BC425" s="4">
        <f t="shared" si="391"/>
        <v>56128513.339355469</v>
      </c>
      <c r="BD425" s="4">
        <f t="shared" si="392"/>
        <v>305311.75663269946</v>
      </c>
      <c r="BE425" s="4">
        <f t="shared" si="393"/>
        <v>305311.75663269946</v>
      </c>
      <c r="BF425" s="4">
        <f t="shared" si="394"/>
        <v>0</v>
      </c>
      <c r="BG425" s="4">
        <f>SUM($BB$48:BB425)</f>
        <v>12884463590.918751</v>
      </c>
      <c r="BH425" s="14">
        <f>SUM($BC$48:BC425)</f>
        <v>4384204228792.3467</v>
      </c>
      <c r="BI425" s="4">
        <f t="shared" si="395"/>
        <v>4397088692383.2656</v>
      </c>
      <c r="BJ425" s="4">
        <f t="shared" si="396"/>
        <v>23918019432.023857</v>
      </c>
      <c r="BK425" s="4">
        <f t="shared" si="397"/>
        <v>70085202.300471887</v>
      </c>
      <c r="BL425" s="4">
        <f t="shared" si="398"/>
        <v>23847934229.723381</v>
      </c>
      <c r="BM425" s="27">
        <f t="shared" si="370"/>
        <v>20.68676047440357</v>
      </c>
      <c r="BN425">
        <f t="shared" si="371"/>
        <v>0.27330514044132032</v>
      </c>
      <c r="BO425">
        <f t="shared" si="399"/>
        <v>1.3211596894520533E-2</v>
      </c>
      <c r="BQ425" s="5">
        <f t="shared" si="400"/>
        <v>-6.8307777775800105</v>
      </c>
      <c r="BR425" s="5">
        <f t="shared" si="401"/>
        <v>-9867.62824527472</v>
      </c>
      <c r="BS425" s="5">
        <f t="shared" si="372"/>
        <v>-1797.3263891647496</v>
      </c>
      <c r="BU425" s="27">
        <f t="shared" si="402"/>
        <v>0.86596320045091013</v>
      </c>
      <c r="BV425" s="27">
        <f t="shared" si="403"/>
        <v>1.1470742246243459E-2</v>
      </c>
      <c r="BW425" s="27">
        <f t="shared" si="373"/>
        <v>0.86596320045091013</v>
      </c>
      <c r="BX425" s="27">
        <f t="shared" si="374"/>
        <v>1.147074224624346E-2</v>
      </c>
      <c r="BY425" s="27">
        <f t="shared" si="404"/>
        <v>1.3211596894520533E-2</v>
      </c>
      <c r="BZ425" s="27">
        <f t="shared" si="405"/>
        <v>0.99738591315597092</v>
      </c>
    </row>
    <row r="426" spans="6:78">
      <c r="F426">
        <f t="shared" si="375"/>
        <v>94500000</v>
      </c>
      <c r="G426">
        <f t="shared" si="406"/>
        <v>1.0000000000000002</v>
      </c>
      <c r="H426">
        <f t="shared" si="407"/>
        <v>0</v>
      </c>
      <c r="I426">
        <f t="shared" si="408"/>
        <v>4.7143143996902228E+19</v>
      </c>
      <c r="J426">
        <f t="shared" si="409"/>
        <v>2.1193285600309779E+20</v>
      </c>
      <c r="K426">
        <f t="shared" si="410"/>
        <v>2.59076E+20</v>
      </c>
      <c r="L426">
        <f t="shared" si="411"/>
        <v>6043992820115670</v>
      </c>
      <c r="M426">
        <f t="shared" si="412"/>
        <v>112999.9999999998</v>
      </c>
      <c r="N426">
        <f t="shared" si="413"/>
        <v>112.9999999999998</v>
      </c>
      <c r="O426">
        <f t="shared" si="414"/>
        <v>149700.0000000002</v>
      </c>
      <c r="P426">
        <f t="shared" si="415"/>
        <v>149.70000000000022</v>
      </c>
      <c r="Q426">
        <f t="shared" si="416"/>
        <v>0.14034375000000018</v>
      </c>
      <c r="R426">
        <f t="shared" si="417"/>
        <v>2004.491</v>
      </c>
      <c r="S426">
        <f t="shared" si="418"/>
        <v>2.6632151440191052</v>
      </c>
      <c r="T426">
        <f t="shared" si="419"/>
        <v>460.48463537865575</v>
      </c>
      <c r="V426">
        <f t="shared" si="420"/>
        <v>112568506329668.94</v>
      </c>
      <c r="W426">
        <f t="shared" si="378"/>
        <v>0</v>
      </c>
      <c r="X426">
        <f t="shared" si="421"/>
        <v>5060537550066.0654</v>
      </c>
      <c r="Y426">
        <f t="shared" si="379"/>
        <v>0</v>
      </c>
      <c r="Z426">
        <f t="shared" si="380"/>
        <v>117629043879735</v>
      </c>
      <c r="AA426">
        <f t="shared" si="361"/>
        <v>2387.8022716742398</v>
      </c>
      <c r="AB426">
        <f t="shared" si="362"/>
        <v>23.878022716742404</v>
      </c>
      <c r="AC426">
        <f t="shared" si="381"/>
        <v>454.03296283613685</v>
      </c>
      <c r="AD426">
        <f t="shared" si="382"/>
        <v>99.999999999999972</v>
      </c>
      <c r="AF426" s="9">
        <f t="shared" si="376"/>
        <v>6186052472698.709</v>
      </c>
      <c r="AG426">
        <f t="shared" si="383"/>
        <v>23.877365995687402</v>
      </c>
      <c r="AH426">
        <f t="shared" si="384"/>
        <v>0</v>
      </c>
      <c r="AI426">
        <v>358</v>
      </c>
      <c r="AJ426">
        <f t="shared" si="385"/>
        <v>5.1740327120740712E-2</v>
      </c>
      <c r="AK426">
        <v>0</v>
      </c>
      <c r="AL426" s="15">
        <f t="shared" si="363"/>
        <v>0</v>
      </c>
      <c r="AM426" s="13">
        <f t="shared" si="386"/>
        <v>5062806625627.3662</v>
      </c>
      <c r="AN426" s="15">
        <f>SUM($AL$48:AL426)</f>
        <v>1123245847071.3408</v>
      </c>
      <c r="AO426" s="4">
        <f t="shared" si="364"/>
        <v>6186052472698.707</v>
      </c>
      <c r="AP426">
        <f t="shared" si="365"/>
        <v>23.88872929430708</v>
      </c>
      <c r="AQ426" s="15">
        <f t="shared" si="366"/>
        <v>23.82628208133826</v>
      </c>
      <c r="AR426">
        <f t="shared" si="387"/>
        <v>0.99738591315597092</v>
      </c>
      <c r="AT426">
        <f t="shared" si="377"/>
        <v>15229209350.455999</v>
      </c>
      <c r="AU426" s="4"/>
      <c r="AV426">
        <f t="shared" si="367"/>
        <v>4397143738620.8906</v>
      </c>
      <c r="AW426" s="5">
        <f t="shared" si="388"/>
        <v>16.97240863152469</v>
      </c>
      <c r="AX426">
        <f t="shared" si="389"/>
        <v>55046237.625</v>
      </c>
      <c r="AY426" s="4">
        <f t="shared" si="390"/>
        <v>2.1247138918695672E-4</v>
      </c>
      <c r="AZ426" s="4">
        <f t="shared" si="368"/>
        <v>4.6040837093659778E-7</v>
      </c>
      <c r="BA426" s="5">
        <v>0</v>
      </c>
      <c r="BB426" s="4">
        <f t="shared" si="369"/>
        <v>0</v>
      </c>
      <c r="BC426" s="4">
        <f t="shared" si="391"/>
        <v>55046237.625</v>
      </c>
      <c r="BD426" s="4">
        <f t="shared" si="392"/>
        <v>299424.70422650129</v>
      </c>
      <c r="BE426" s="4">
        <f t="shared" si="393"/>
        <v>299424.70422650129</v>
      </c>
      <c r="BF426" s="4">
        <f t="shared" si="394"/>
        <v>0</v>
      </c>
      <c r="BG426" s="4">
        <f>SUM($BB$48:BB426)</f>
        <v>12884463590.918751</v>
      </c>
      <c r="BH426" s="14">
        <f>SUM($BC$48:BC426)</f>
        <v>4384259275029.9717</v>
      </c>
      <c r="BI426" s="4">
        <f t="shared" si="395"/>
        <v>4397143738620.8906</v>
      </c>
      <c r="BJ426" s="4">
        <f t="shared" si="396"/>
        <v>23918318856.728081</v>
      </c>
      <c r="BK426" s="4">
        <f t="shared" si="397"/>
        <v>70085202.300471887</v>
      </c>
      <c r="BL426" s="4">
        <f t="shared" si="398"/>
        <v>23848233654.427608</v>
      </c>
      <c r="BM426" s="27">
        <f t="shared" si="370"/>
        <v>20.687020208730104</v>
      </c>
      <c r="BN426">
        <f t="shared" si="371"/>
        <v>0.27330514044132032</v>
      </c>
      <c r="BO426">
        <f t="shared" si="399"/>
        <v>1.3211431017309257E-2</v>
      </c>
      <c r="BQ426" s="5">
        <f t="shared" si="400"/>
        <v>-6.7053077175838194</v>
      </c>
      <c r="BR426" s="5">
        <f t="shared" si="401"/>
        <v>-9867.62824527472</v>
      </c>
      <c r="BS426" s="5">
        <f t="shared" si="372"/>
        <v>-1797.223701602062</v>
      </c>
      <c r="BU426" s="27">
        <f t="shared" si="402"/>
        <v>0.86597407312326258</v>
      </c>
      <c r="BV426" s="27">
        <f t="shared" si="403"/>
        <v>1.1470742246243459E-2</v>
      </c>
      <c r="BW426" s="27">
        <f t="shared" si="373"/>
        <v>0.86597407312326269</v>
      </c>
      <c r="BX426" s="27">
        <f t="shared" si="374"/>
        <v>1.147074224624346E-2</v>
      </c>
      <c r="BY426" s="27">
        <f t="shared" si="404"/>
        <v>1.3211431017309257E-2</v>
      </c>
      <c r="BZ426" s="27">
        <f t="shared" si="405"/>
        <v>0.99738591315597092</v>
      </c>
    </row>
    <row r="427" spans="6:78">
      <c r="F427">
        <f t="shared" si="375"/>
        <v>94750000</v>
      </c>
      <c r="G427">
        <f t="shared" si="406"/>
        <v>1.0000000000000002</v>
      </c>
      <c r="H427">
        <f t="shared" si="407"/>
        <v>0</v>
      </c>
      <c r="I427">
        <f t="shared" si="408"/>
        <v>4.7143143996902228E+19</v>
      </c>
      <c r="J427">
        <f t="shared" si="409"/>
        <v>2.1193285600309779E+20</v>
      </c>
      <c r="K427">
        <f t="shared" si="410"/>
        <v>2.59076E+20</v>
      </c>
      <c r="L427">
        <f t="shared" si="411"/>
        <v>6043992820115670</v>
      </c>
      <c r="M427">
        <f t="shared" si="412"/>
        <v>112999.9999999998</v>
      </c>
      <c r="N427">
        <f t="shared" si="413"/>
        <v>112.9999999999998</v>
      </c>
      <c r="O427">
        <f t="shared" si="414"/>
        <v>149700.0000000002</v>
      </c>
      <c r="P427">
        <f t="shared" si="415"/>
        <v>149.70000000000022</v>
      </c>
      <c r="Q427">
        <f t="shared" si="416"/>
        <v>0.14034375000000018</v>
      </c>
      <c r="R427">
        <f t="shared" si="417"/>
        <v>2004.491</v>
      </c>
      <c r="S427">
        <f t="shared" si="418"/>
        <v>2.6632151440191052</v>
      </c>
      <c r="T427">
        <f t="shared" si="419"/>
        <v>460.48463537865575</v>
      </c>
      <c r="V427">
        <f t="shared" si="420"/>
        <v>112568506329668.94</v>
      </c>
      <c r="W427">
        <f t="shared" si="378"/>
        <v>0</v>
      </c>
      <c r="X427">
        <f t="shared" si="421"/>
        <v>5060537550066.0654</v>
      </c>
      <c r="Y427">
        <f t="shared" si="379"/>
        <v>0</v>
      </c>
      <c r="Z427">
        <f t="shared" si="380"/>
        <v>117629043879735</v>
      </c>
      <c r="AA427">
        <f t="shared" si="361"/>
        <v>2387.8022716742398</v>
      </c>
      <c r="AB427">
        <f t="shared" si="362"/>
        <v>23.878022716742404</v>
      </c>
      <c r="AC427">
        <f t="shared" si="381"/>
        <v>454.03296283613685</v>
      </c>
      <c r="AD427">
        <f t="shared" si="382"/>
        <v>99.999999999999972</v>
      </c>
      <c r="AF427" s="9">
        <f t="shared" si="376"/>
        <v>6186052472698.709</v>
      </c>
      <c r="AG427">
        <f t="shared" si="383"/>
        <v>23.877365995687402</v>
      </c>
      <c r="AH427">
        <f t="shared" si="384"/>
        <v>0</v>
      </c>
      <c r="AI427">
        <v>359</v>
      </c>
      <c r="AJ427">
        <f t="shared" si="385"/>
        <v>5.1740327120740712E-2</v>
      </c>
      <c r="AK427">
        <v>0</v>
      </c>
      <c r="AL427" s="15">
        <f t="shared" si="363"/>
        <v>0</v>
      </c>
      <c r="AM427" s="13">
        <f t="shared" si="386"/>
        <v>5062806625627.3662</v>
      </c>
      <c r="AN427" s="15">
        <f>SUM($AL$48:AL427)</f>
        <v>1123245847071.3408</v>
      </c>
      <c r="AO427" s="4">
        <f t="shared" si="364"/>
        <v>6186052472698.707</v>
      </c>
      <c r="AP427">
        <f t="shared" si="365"/>
        <v>23.88872929430708</v>
      </c>
      <c r="AQ427" s="15">
        <f t="shared" si="366"/>
        <v>23.82628208133826</v>
      </c>
      <c r="AR427">
        <f t="shared" si="387"/>
        <v>0.99738591315597092</v>
      </c>
      <c r="AT427">
        <f t="shared" si="377"/>
        <v>14935558183.885832</v>
      </c>
      <c r="AU427" s="4"/>
      <c r="AV427">
        <f t="shared" si="367"/>
        <v>4397197723451.353</v>
      </c>
      <c r="AW427" s="5">
        <f t="shared" si="388"/>
        <v>16.972617006018904</v>
      </c>
      <c r="AX427">
        <f t="shared" si="389"/>
        <v>53984830.462402344</v>
      </c>
      <c r="AY427" s="4">
        <f t="shared" si="390"/>
        <v>2.0837449421174612E-4</v>
      </c>
      <c r="AZ427" s="4">
        <f t="shared" si="368"/>
        <v>4.5153072981676064E-7</v>
      </c>
      <c r="BA427" s="5">
        <v>0</v>
      </c>
      <c r="BB427" s="4">
        <f t="shared" si="369"/>
        <v>0</v>
      </c>
      <c r="BC427" s="4">
        <f t="shared" si="391"/>
        <v>53984830.462402344</v>
      </c>
      <c r="BD427" s="4">
        <f t="shared" si="392"/>
        <v>293651.16657094401</v>
      </c>
      <c r="BE427" s="4">
        <f t="shared" si="393"/>
        <v>293651.16657094401</v>
      </c>
      <c r="BF427" s="4">
        <f t="shared" si="394"/>
        <v>0</v>
      </c>
      <c r="BG427" s="4">
        <f>SUM($BB$48:BB427)</f>
        <v>12884463590.918751</v>
      </c>
      <c r="BH427" s="14">
        <f>SUM($BC$48:BC427)</f>
        <v>4384313259860.4341</v>
      </c>
      <c r="BI427" s="4">
        <f t="shared" si="395"/>
        <v>4397197723451.353</v>
      </c>
      <c r="BJ427" s="4">
        <f t="shared" si="396"/>
        <v>23918612507.894653</v>
      </c>
      <c r="BK427" s="4">
        <f t="shared" si="397"/>
        <v>70085202.300471887</v>
      </c>
      <c r="BL427" s="4">
        <f t="shared" si="398"/>
        <v>23848527305.594181</v>
      </c>
      <c r="BM427" s="27">
        <f t="shared" si="370"/>
        <v>20.687274934832896</v>
      </c>
      <c r="BN427">
        <f t="shared" si="371"/>
        <v>0.27330514044132032</v>
      </c>
      <c r="BO427">
        <f t="shared" si="399"/>
        <v>1.3211268342604833E-2</v>
      </c>
      <c r="BQ427" s="5">
        <f t="shared" si="400"/>
        <v>-6.5822569840634504</v>
      </c>
      <c r="BR427" s="5">
        <f t="shared" si="401"/>
        <v>-9867.62824527472</v>
      </c>
      <c r="BS427" s="5">
        <f t="shared" si="372"/>
        <v>-1797.1229940714184</v>
      </c>
      <c r="BU427" s="27">
        <f t="shared" si="402"/>
        <v>0.86598473614763927</v>
      </c>
      <c r="BV427" s="27">
        <f t="shared" si="403"/>
        <v>1.1470742246243459E-2</v>
      </c>
      <c r="BW427" s="27">
        <f t="shared" si="373"/>
        <v>0.86598473614763916</v>
      </c>
      <c r="BX427" s="27">
        <f t="shared" si="374"/>
        <v>1.147074224624346E-2</v>
      </c>
      <c r="BY427" s="27">
        <f t="shared" si="404"/>
        <v>1.3211268342604833E-2</v>
      </c>
      <c r="BZ427" s="27">
        <f t="shared" si="405"/>
        <v>0.99738591315597092</v>
      </c>
    </row>
    <row r="428" spans="6:78">
      <c r="F428">
        <f t="shared" si="375"/>
        <v>95000000</v>
      </c>
      <c r="G428">
        <f t="shared" si="406"/>
        <v>1.0000000000000002</v>
      </c>
      <c r="H428">
        <f t="shared" si="407"/>
        <v>0</v>
      </c>
      <c r="I428">
        <f t="shared" si="408"/>
        <v>4.7143143996902228E+19</v>
      </c>
      <c r="J428">
        <f t="shared" si="409"/>
        <v>2.1193285600309779E+20</v>
      </c>
      <c r="K428">
        <f t="shared" si="410"/>
        <v>2.59076E+20</v>
      </c>
      <c r="L428">
        <f t="shared" si="411"/>
        <v>6043992820115670</v>
      </c>
      <c r="M428">
        <f t="shared" si="412"/>
        <v>112999.9999999998</v>
      </c>
      <c r="N428">
        <f t="shared" si="413"/>
        <v>112.9999999999998</v>
      </c>
      <c r="O428">
        <f t="shared" si="414"/>
        <v>149700.0000000002</v>
      </c>
      <c r="P428">
        <f t="shared" si="415"/>
        <v>149.70000000000022</v>
      </c>
      <c r="Q428">
        <f t="shared" si="416"/>
        <v>0.14034375000000018</v>
      </c>
      <c r="R428">
        <f t="shared" si="417"/>
        <v>2004.491</v>
      </c>
      <c r="S428">
        <f t="shared" si="418"/>
        <v>2.6632151440191052</v>
      </c>
      <c r="T428">
        <f t="shared" si="419"/>
        <v>460.48463537865575</v>
      </c>
      <c r="V428">
        <f t="shared" si="420"/>
        <v>112568506329668.94</v>
      </c>
      <c r="W428">
        <f t="shared" si="378"/>
        <v>0</v>
      </c>
      <c r="X428">
        <f t="shared" si="421"/>
        <v>5060537550066.0654</v>
      </c>
      <c r="Y428">
        <f t="shared" si="379"/>
        <v>0</v>
      </c>
      <c r="Z428">
        <f t="shared" si="380"/>
        <v>117629043879735</v>
      </c>
      <c r="AA428">
        <f t="shared" si="361"/>
        <v>2387.8022716742398</v>
      </c>
      <c r="AB428">
        <f t="shared" si="362"/>
        <v>23.878022716742404</v>
      </c>
      <c r="AC428">
        <f t="shared" si="381"/>
        <v>454.03296283613685</v>
      </c>
      <c r="AD428">
        <f t="shared" si="382"/>
        <v>99.999999999999972</v>
      </c>
      <c r="AF428" s="9">
        <f t="shared" si="376"/>
        <v>6186052472698.709</v>
      </c>
      <c r="AG428">
        <f t="shared" si="383"/>
        <v>23.877365995687402</v>
      </c>
      <c r="AH428">
        <f t="shared" si="384"/>
        <v>0</v>
      </c>
      <c r="AI428">
        <v>360</v>
      </c>
      <c r="AJ428">
        <f t="shared" si="385"/>
        <v>5.1740327120740712E-2</v>
      </c>
      <c r="AK428">
        <v>0</v>
      </c>
      <c r="AL428" s="15">
        <f t="shared" si="363"/>
        <v>0</v>
      </c>
      <c r="AM428" s="13">
        <f t="shared" si="386"/>
        <v>5062806625627.3662</v>
      </c>
      <c r="AN428" s="15">
        <f>SUM($AL$48:AL428)</f>
        <v>1123245847071.3408</v>
      </c>
      <c r="AO428" s="4">
        <f t="shared" si="364"/>
        <v>6186052472698.707</v>
      </c>
      <c r="AP428">
        <f t="shared" si="365"/>
        <v>23.88872929430708</v>
      </c>
      <c r="AQ428" s="15">
        <f t="shared" si="366"/>
        <v>23.82628208133826</v>
      </c>
      <c r="AR428">
        <f t="shared" si="387"/>
        <v>0.99738591315597092</v>
      </c>
      <c r="AT428">
        <f t="shared" si="377"/>
        <v>14647569229.032875</v>
      </c>
      <c r="AU428" s="4"/>
      <c r="AV428">
        <f t="shared" si="367"/>
        <v>4397250667340.8135</v>
      </c>
      <c r="AW428" s="5">
        <f t="shared" si="388"/>
        <v>16.972821362614884</v>
      </c>
      <c r="AX428">
        <f t="shared" si="389"/>
        <v>52943889.460449219</v>
      </c>
      <c r="AY428" s="4">
        <f t="shared" si="390"/>
        <v>2.0435659598129203E-4</v>
      </c>
      <c r="AZ428" s="4">
        <f t="shared" si="368"/>
        <v>4.4282426827409776E-7</v>
      </c>
      <c r="BA428" s="5">
        <v>0</v>
      </c>
      <c r="BB428" s="4">
        <f t="shared" si="369"/>
        <v>0</v>
      </c>
      <c r="BC428" s="4">
        <f t="shared" si="391"/>
        <v>52943889.460449219</v>
      </c>
      <c r="BD428" s="4">
        <f t="shared" si="392"/>
        <v>287988.95485448878</v>
      </c>
      <c r="BE428" s="4">
        <f t="shared" si="393"/>
        <v>287988.95485448878</v>
      </c>
      <c r="BF428" s="4">
        <f t="shared" si="394"/>
        <v>0</v>
      </c>
      <c r="BG428" s="4">
        <f>SUM($BB$48:BB428)</f>
        <v>12884463590.918751</v>
      </c>
      <c r="BH428" s="14">
        <f>SUM($BC$48:BC428)</f>
        <v>4384366203749.8945</v>
      </c>
      <c r="BI428" s="4">
        <f t="shared" si="395"/>
        <v>4397250667340.8135</v>
      </c>
      <c r="BJ428" s="4">
        <f t="shared" si="396"/>
        <v>23918900496.849506</v>
      </c>
      <c r="BK428" s="4">
        <f t="shared" si="397"/>
        <v>70085202.300471887</v>
      </c>
      <c r="BL428" s="4">
        <f t="shared" si="398"/>
        <v>23848815294.549034</v>
      </c>
      <c r="BM428" s="27">
        <f t="shared" si="370"/>
        <v>20.687524749281014</v>
      </c>
      <c r="BN428">
        <f t="shared" si="371"/>
        <v>0.27330514044132032</v>
      </c>
      <c r="BO428">
        <f t="shared" si="399"/>
        <v>1.3211108808501555E-2</v>
      </c>
      <c r="BQ428" s="5">
        <f t="shared" si="400"/>
        <v>-6.4615789273281266</v>
      </c>
      <c r="BR428" s="5">
        <f t="shared" si="401"/>
        <v>-9867.62824527472</v>
      </c>
      <c r="BS428" s="5">
        <f t="shared" si="372"/>
        <v>-1797.0242283936466</v>
      </c>
      <c r="BU428" s="27">
        <f t="shared" si="402"/>
        <v>0.86599519356649313</v>
      </c>
      <c r="BV428" s="27">
        <f t="shared" si="403"/>
        <v>1.1470742246243459E-2</v>
      </c>
      <c r="BW428" s="27">
        <f t="shared" si="373"/>
        <v>0.86599519356649302</v>
      </c>
      <c r="BX428" s="27">
        <f t="shared" si="374"/>
        <v>1.147074224624346E-2</v>
      </c>
      <c r="BY428" s="27">
        <f t="shared" si="404"/>
        <v>1.3211108808501555E-2</v>
      </c>
      <c r="BZ428" s="27">
        <f t="shared" si="405"/>
        <v>0.99738591315597092</v>
      </c>
    </row>
    <row r="429" spans="6:78">
      <c r="F429">
        <f t="shared" si="375"/>
        <v>95250000</v>
      </c>
      <c r="G429">
        <f t="shared" si="406"/>
        <v>1.0000000000000002</v>
      </c>
      <c r="H429">
        <f t="shared" si="407"/>
        <v>0</v>
      </c>
      <c r="I429">
        <f t="shared" si="408"/>
        <v>4.7143143996902228E+19</v>
      </c>
      <c r="J429">
        <f t="shared" si="409"/>
        <v>2.1193285600309779E+20</v>
      </c>
      <c r="K429">
        <f t="shared" si="410"/>
        <v>2.59076E+20</v>
      </c>
      <c r="L429">
        <f t="shared" si="411"/>
        <v>6043992820115670</v>
      </c>
      <c r="M429">
        <f t="shared" si="412"/>
        <v>112999.9999999998</v>
      </c>
      <c r="N429">
        <f t="shared" si="413"/>
        <v>112.9999999999998</v>
      </c>
      <c r="O429">
        <f t="shared" si="414"/>
        <v>149700.0000000002</v>
      </c>
      <c r="P429">
        <f t="shared" si="415"/>
        <v>149.70000000000022</v>
      </c>
      <c r="Q429">
        <f t="shared" si="416"/>
        <v>0.14034375000000018</v>
      </c>
      <c r="R429">
        <f t="shared" si="417"/>
        <v>2004.491</v>
      </c>
      <c r="S429">
        <f t="shared" si="418"/>
        <v>2.6632151440191052</v>
      </c>
      <c r="T429">
        <f t="shared" si="419"/>
        <v>460.48463537865575</v>
      </c>
      <c r="V429">
        <f t="shared" si="420"/>
        <v>112568506329668.94</v>
      </c>
      <c r="W429">
        <f t="shared" si="378"/>
        <v>0</v>
      </c>
      <c r="X429">
        <f t="shared" si="421"/>
        <v>5060537550066.0654</v>
      </c>
      <c r="Y429">
        <f t="shared" si="379"/>
        <v>0</v>
      </c>
      <c r="Z429">
        <f t="shared" si="380"/>
        <v>117629043879735</v>
      </c>
      <c r="AA429">
        <f t="shared" si="361"/>
        <v>2387.8022716742398</v>
      </c>
      <c r="AB429">
        <f t="shared" si="362"/>
        <v>23.878022716742404</v>
      </c>
      <c r="AC429">
        <f t="shared" si="381"/>
        <v>454.03296283613685</v>
      </c>
      <c r="AD429">
        <f t="shared" si="382"/>
        <v>99.999999999999972</v>
      </c>
      <c r="AF429" s="9">
        <f t="shared" si="376"/>
        <v>6186052472698.709</v>
      </c>
      <c r="AG429">
        <f t="shared" si="383"/>
        <v>23.877365995687402</v>
      </c>
      <c r="AH429">
        <f t="shared" si="384"/>
        <v>0</v>
      </c>
      <c r="AI429">
        <v>361</v>
      </c>
      <c r="AJ429">
        <f t="shared" si="385"/>
        <v>5.1740327120740712E-2</v>
      </c>
      <c r="AK429">
        <v>0</v>
      </c>
      <c r="AL429" s="15">
        <f t="shared" si="363"/>
        <v>0</v>
      </c>
      <c r="AM429" s="13">
        <f t="shared" si="386"/>
        <v>5062806625627.3662</v>
      </c>
      <c r="AN429" s="15">
        <f>SUM($AL$48:AL429)</f>
        <v>1123245847071.3408</v>
      </c>
      <c r="AO429" s="4">
        <f t="shared" si="364"/>
        <v>6186052472698.707</v>
      </c>
      <c r="AP429">
        <f t="shared" si="365"/>
        <v>23.88872929430708</v>
      </c>
      <c r="AQ429" s="15">
        <f t="shared" si="366"/>
        <v>23.82628208133826</v>
      </c>
      <c r="AR429">
        <f t="shared" si="387"/>
        <v>0.99738591315597092</v>
      </c>
      <c r="AT429">
        <f t="shared" si="377"/>
        <v>14365133306.553814</v>
      </c>
      <c r="AU429" s="4"/>
      <c r="AV429">
        <f t="shared" si="367"/>
        <v>4397302590360.8018</v>
      </c>
      <c r="AW429" s="5">
        <f t="shared" si="388"/>
        <v>16.973021778786155</v>
      </c>
      <c r="AX429">
        <f t="shared" si="389"/>
        <v>51923019.98828125</v>
      </c>
      <c r="AY429" s="4">
        <f t="shared" si="390"/>
        <v>2.0041617127129202E-4</v>
      </c>
      <c r="AZ429" s="4">
        <f t="shared" si="368"/>
        <v>4.3428568560434792E-7</v>
      </c>
      <c r="BA429" s="5">
        <v>0</v>
      </c>
      <c r="BB429" s="4">
        <f t="shared" si="369"/>
        <v>0</v>
      </c>
      <c r="BC429" s="4">
        <f t="shared" si="391"/>
        <v>51923019.98828125</v>
      </c>
      <c r="BD429" s="4">
        <f t="shared" si="392"/>
        <v>282435.92247759597</v>
      </c>
      <c r="BE429" s="4">
        <f t="shared" si="393"/>
        <v>282435.92247759597</v>
      </c>
      <c r="BF429" s="4">
        <f t="shared" si="394"/>
        <v>0</v>
      </c>
      <c r="BG429" s="4">
        <f>SUM($BB$48:BB429)</f>
        <v>12884463590.918751</v>
      </c>
      <c r="BH429" s="14">
        <f>SUM($BC$48:BC429)</f>
        <v>4384418126769.8828</v>
      </c>
      <c r="BI429" s="4">
        <f t="shared" si="395"/>
        <v>4397302590360.8018</v>
      </c>
      <c r="BJ429" s="4">
        <f t="shared" si="396"/>
        <v>23919182932.771984</v>
      </c>
      <c r="BK429" s="4">
        <f t="shared" si="397"/>
        <v>70085202.300471887</v>
      </c>
      <c r="BL429" s="4">
        <f t="shared" si="398"/>
        <v>23849097730.471512</v>
      </c>
      <c r="BM429" s="27">
        <f t="shared" si="370"/>
        <v>20.687769746781481</v>
      </c>
      <c r="BN429">
        <f t="shared" si="371"/>
        <v>0.27330514044132032</v>
      </c>
      <c r="BO429">
        <f t="shared" si="399"/>
        <v>1.3210952354293291E-2</v>
      </c>
      <c r="BQ429" s="5">
        <f t="shared" si="400"/>
        <v>-6.3432277971842144</v>
      </c>
      <c r="BR429" s="5">
        <f t="shared" si="401"/>
        <v>-9867.62824527472</v>
      </c>
      <c r="BS429" s="5">
        <f t="shared" si="372"/>
        <v>-1796.927367125737</v>
      </c>
      <c r="BU429" s="27">
        <f t="shared" si="402"/>
        <v>0.86600544934433077</v>
      </c>
      <c r="BV429" s="27">
        <f t="shared" si="403"/>
        <v>1.1470742246243459E-2</v>
      </c>
      <c r="BW429" s="27">
        <f t="shared" si="373"/>
        <v>0.86600544934433088</v>
      </c>
      <c r="BX429" s="27">
        <f t="shared" si="374"/>
        <v>1.147074224624346E-2</v>
      </c>
      <c r="BY429" s="27">
        <f t="shared" si="404"/>
        <v>1.3210952354293291E-2</v>
      </c>
      <c r="BZ429" s="27">
        <f t="shared" si="405"/>
        <v>0.99738591315597092</v>
      </c>
    </row>
    <row r="430" spans="6:78">
      <c r="F430">
        <f t="shared" si="375"/>
        <v>95500000</v>
      </c>
      <c r="G430">
        <f t="shared" si="406"/>
        <v>1.0000000000000002</v>
      </c>
      <c r="H430">
        <f t="shared" si="407"/>
        <v>0</v>
      </c>
      <c r="I430">
        <f t="shared" si="408"/>
        <v>4.7143143996902228E+19</v>
      </c>
      <c r="J430">
        <f t="shared" si="409"/>
        <v>2.1193285600309779E+20</v>
      </c>
      <c r="K430">
        <f t="shared" si="410"/>
        <v>2.59076E+20</v>
      </c>
      <c r="L430">
        <f t="shared" si="411"/>
        <v>6043992820115670</v>
      </c>
      <c r="M430">
        <f t="shared" si="412"/>
        <v>112999.9999999998</v>
      </c>
      <c r="N430">
        <f t="shared" si="413"/>
        <v>112.9999999999998</v>
      </c>
      <c r="O430">
        <f t="shared" si="414"/>
        <v>149700.0000000002</v>
      </c>
      <c r="P430">
        <f t="shared" si="415"/>
        <v>149.70000000000022</v>
      </c>
      <c r="Q430">
        <f t="shared" si="416"/>
        <v>0.14034375000000018</v>
      </c>
      <c r="R430">
        <f t="shared" si="417"/>
        <v>2004.491</v>
      </c>
      <c r="S430">
        <f t="shared" si="418"/>
        <v>2.6632151440191052</v>
      </c>
      <c r="T430">
        <f t="shared" si="419"/>
        <v>460.48463537865575</v>
      </c>
      <c r="V430">
        <f t="shared" si="420"/>
        <v>112568506329668.94</v>
      </c>
      <c r="W430">
        <f t="shared" si="378"/>
        <v>0</v>
      </c>
      <c r="X430">
        <f t="shared" si="421"/>
        <v>5060537550066.0654</v>
      </c>
      <c r="Y430">
        <f t="shared" si="379"/>
        <v>0</v>
      </c>
      <c r="Z430">
        <f t="shared" si="380"/>
        <v>117629043879735</v>
      </c>
      <c r="AA430">
        <f t="shared" si="361"/>
        <v>2387.8022716742398</v>
      </c>
      <c r="AB430">
        <f t="shared" si="362"/>
        <v>23.878022716742404</v>
      </c>
      <c r="AC430">
        <f t="shared" si="381"/>
        <v>454.03296283613685</v>
      </c>
      <c r="AD430">
        <f t="shared" si="382"/>
        <v>99.999999999999972</v>
      </c>
      <c r="AF430" s="9">
        <f t="shared" si="376"/>
        <v>6186052472698.709</v>
      </c>
      <c r="AG430">
        <f t="shared" si="383"/>
        <v>23.877365995687402</v>
      </c>
      <c r="AH430">
        <f t="shared" si="384"/>
        <v>0</v>
      </c>
      <c r="AI430">
        <v>362</v>
      </c>
      <c r="AJ430">
        <f t="shared" si="385"/>
        <v>5.1740327120740712E-2</v>
      </c>
      <c r="AK430">
        <v>0</v>
      </c>
      <c r="AL430" s="15">
        <f t="shared" si="363"/>
        <v>0</v>
      </c>
      <c r="AM430" s="13">
        <f t="shared" si="386"/>
        <v>5062806625627.3662</v>
      </c>
      <c r="AN430" s="15">
        <f>SUM($AL$48:AL430)</f>
        <v>1123245847071.3408</v>
      </c>
      <c r="AO430" s="4">
        <f t="shared" si="364"/>
        <v>6186052472698.707</v>
      </c>
      <c r="AP430">
        <f t="shared" si="365"/>
        <v>23.88872929430708</v>
      </c>
      <c r="AQ430" s="15">
        <f t="shared" si="366"/>
        <v>23.82628208133826</v>
      </c>
      <c r="AR430">
        <f t="shared" si="387"/>
        <v>0.99738591315597092</v>
      </c>
      <c r="AT430">
        <f t="shared" si="377"/>
        <v>14088143342.312551</v>
      </c>
      <c r="AU430" s="4"/>
      <c r="AV430">
        <f t="shared" si="367"/>
        <v>4397353512195.8281</v>
      </c>
      <c r="AW430" s="5">
        <f t="shared" si="388"/>
        <v>16.973218330512392</v>
      </c>
      <c r="AX430">
        <f t="shared" si="389"/>
        <v>50921835.026367188</v>
      </c>
      <c r="AY430" s="4">
        <f t="shared" si="390"/>
        <v>1.965517262361901E-4</v>
      </c>
      <c r="AZ430" s="4">
        <f t="shared" si="368"/>
        <v>4.2591174476462512E-7</v>
      </c>
      <c r="BA430" s="5">
        <v>0</v>
      </c>
      <c r="BB430" s="4">
        <f t="shared" si="369"/>
        <v>0</v>
      </c>
      <c r="BC430" s="4">
        <f t="shared" si="391"/>
        <v>50921835.026367188</v>
      </c>
      <c r="BD430" s="4">
        <f t="shared" si="392"/>
        <v>276989.96424264135</v>
      </c>
      <c r="BE430" s="4">
        <f t="shared" si="393"/>
        <v>276989.96424264135</v>
      </c>
      <c r="BF430" s="4">
        <f t="shared" si="394"/>
        <v>0</v>
      </c>
      <c r="BG430" s="4">
        <f>SUM($BB$48:BB430)</f>
        <v>12884463590.918751</v>
      </c>
      <c r="BH430" s="14">
        <f>SUM($BC$48:BC430)</f>
        <v>4384469048604.9092</v>
      </c>
      <c r="BI430" s="4">
        <f t="shared" si="395"/>
        <v>4397353512195.8281</v>
      </c>
      <c r="BJ430" s="4">
        <f t="shared" si="396"/>
        <v>23919459922.736229</v>
      </c>
      <c r="BK430" s="4">
        <f t="shared" si="397"/>
        <v>70085202.300471887</v>
      </c>
      <c r="BL430" s="4">
        <f t="shared" si="398"/>
        <v>23849374720.435753</v>
      </c>
      <c r="BM430" s="27">
        <f t="shared" si="370"/>
        <v>20.688010020215184</v>
      </c>
      <c r="BN430">
        <f t="shared" si="371"/>
        <v>0.27330514044132032</v>
      </c>
      <c r="BO430">
        <f t="shared" si="399"/>
        <v>1.3210798920450134E-2</v>
      </c>
      <c r="BQ430" s="5">
        <f t="shared" si="400"/>
        <v>-6.2271587255868788</v>
      </c>
      <c r="BR430" s="5">
        <f t="shared" si="401"/>
        <v>-9867.62824527472</v>
      </c>
      <c r="BS430" s="5">
        <f t="shared" si="372"/>
        <v>-1796.8323735466652</v>
      </c>
      <c r="BU430" s="27">
        <f t="shared" si="402"/>
        <v>0.8660155073692154</v>
      </c>
      <c r="BV430" s="27">
        <f t="shared" si="403"/>
        <v>1.1470742246243459E-2</v>
      </c>
      <c r="BW430" s="27">
        <f t="shared" si="373"/>
        <v>0.8660155073692154</v>
      </c>
      <c r="BX430" s="27">
        <f t="shared" si="374"/>
        <v>1.147074224624346E-2</v>
      </c>
      <c r="BY430" s="27">
        <f t="shared" si="404"/>
        <v>1.3210798920450134E-2</v>
      </c>
      <c r="BZ430" s="27">
        <f t="shared" si="405"/>
        <v>0.99738591315597092</v>
      </c>
    </row>
    <row r="431" spans="6:78">
      <c r="F431">
        <f t="shared" si="375"/>
        <v>95750000</v>
      </c>
      <c r="G431">
        <f t="shared" si="406"/>
        <v>1.0000000000000002</v>
      </c>
      <c r="H431">
        <f t="shared" si="407"/>
        <v>0</v>
      </c>
      <c r="I431">
        <f t="shared" si="408"/>
        <v>4.7143143996902228E+19</v>
      </c>
      <c r="J431">
        <f t="shared" si="409"/>
        <v>2.1193285600309779E+20</v>
      </c>
      <c r="K431">
        <f t="shared" si="410"/>
        <v>2.59076E+20</v>
      </c>
      <c r="L431">
        <f t="shared" si="411"/>
        <v>6043992820115670</v>
      </c>
      <c r="M431">
        <f t="shared" si="412"/>
        <v>112999.9999999998</v>
      </c>
      <c r="N431">
        <f t="shared" si="413"/>
        <v>112.9999999999998</v>
      </c>
      <c r="O431">
        <f t="shared" si="414"/>
        <v>149700.0000000002</v>
      </c>
      <c r="P431">
        <f t="shared" si="415"/>
        <v>149.70000000000022</v>
      </c>
      <c r="Q431">
        <f t="shared" si="416"/>
        <v>0.14034375000000018</v>
      </c>
      <c r="R431">
        <f t="shared" si="417"/>
        <v>2004.491</v>
      </c>
      <c r="S431">
        <f t="shared" si="418"/>
        <v>2.6632151440191052</v>
      </c>
      <c r="T431">
        <f t="shared" si="419"/>
        <v>460.48463537865575</v>
      </c>
      <c r="V431">
        <f t="shared" si="420"/>
        <v>112568506329668.94</v>
      </c>
      <c r="W431">
        <f t="shared" si="378"/>
        <v>0</v>
      </c>
      <c r="X431">
        <f t="shared" si="421"/>
        <v>5060537550066.0654</v>
      </c>
      <c r="Y431">
        <f t="shared" si="379"/>
        <v>0</v>
      </c>
      <c r="Z431">
        <f t="shared" si="380"/>
        <v>117629043879735</v>
      </c>
      <c r="AA431">
        <f t="shared" si="361"/>
        <v>2387.8022716742398</v>
      </c>
      <c r="AB431">
        <f t="shared" si="362"/>
        <v>23.878022716742404</v>
      </c>
      <c r="AC431">
        <f t="shared" si="381"/>
        <v>454.03296283613685</v>
      </c>
      <c r="AD431">
        <f t="shared" si="382"/>
        <v>99.999999999999972</v>
      </c>
      <c r="AF431" s="9">
        <f t="shared" si="376"/>
        <v>6186052472698.709</v>
      </c>
      <c r="AG431">
        <f t="shared" si="383"/>
        <v>23.877365995687402</v>
      </c>
      <c r="AH431">
        <f t="shared" si="384"/>
        <v>0</v>
      </c>
      <c r="AI431">
        <v>363</v>
      </c>
      <c r="AJ431">
        <f t="shared" si="385"/>
        <v>5.1740327120740712E-2</v>
      </c>
      <c r="AK431">
        <v>0</v>
      </c>
      <c r="AL431" s="15">
        <f t="shared" si="363"/>
        <v>0</v>
      </c>
      <c r="AM431" s="13">
        <f t="shared" si="386"/>
        <v>5062806625627.3662</v>
      </c>
      <c r="AN431" s="15">
        <f>SUM($AL$48:AL431)</f>
        <v>1123245847071.3408</v>
      </c>
      <c r="AO431" s="4">
        <f t="shared" si="364"/>
        <v>6186052472698.707</v>
      </c>
      <c r="AP431">
        <f t="shared" si="365"/>
        <v>23.88872929430708</v>
      </c>
      <c r="AQ431" s="15">
        <f t="shared" si="366"/>
        <v>23.82628208133826</v>
      </c>
      <c r="AR431">
        <f t="shared" si="387"/>
        <v>0.99738591315597092</v>
      </c>
      <c r="AT431">
        <f t="shared" si="377"/>
        <v>13816494326.787399</v>
      </c>
      <c r="AU431" s="4"/>
      <c r="AV431">
        <f t="shared" si="367"/>
        <v>4397403452150.8418</v>
      </c>
      <c r="AW431" s="5">
        <f t="shared" si="388"/>
        <v>16.973411092308208</v>
      </c>
      <c r="AX431">
        <f t="shared" si="389"/>
        <v>49939955.013671875</v>
      </c>
      <c r="AY431" s="4">
        <f t="shared" si="390"/>
        <v>1.927617958192649E-4</v>
      </c>
      <c r="AZ431" s="4">
        <f t="shared" si="368"/>
        <v>4.1769927109512687E-7</v>
      </c>
      <c r="BA431" s="5">
        <v>0</v>
      </c>
      <c r="BB431" s="4">
        <f t="shared" si="369"/>
        <v>0</v>
      </c>
      <c r="BC431" s="4">
        <f t="shared" si="391"/>
        <v>49939955.013671875</v>
      </c>
      <c r="BD431" s="4">
        <f t="shared" si="392"/>
        <v>271649.01552258414</v>
      </c>
      <c r="BE431" s="4">
        <f t="shared" si="393"/>
        <v>271649.01552258414</v>
      </c>
      <c r="BF431" s="4">
        <f t="shared" si="394"/>
        <v>0</v>
      </c>
      <c r="BG431" s="4">
        <f>SUM($BB$48:BB431)</f>
        <v>12884463590.918751</v>
      </c>
      <c r="BH431" s="14">
        <f>SUM($BC$48:BC431)</f>
        <v>4384518988559.9229</v>
      </c>
      <c r="BI431" s="4">
        <f t="shared" si="395"/>
        <v>4397403452150.8418</v>
      </c>
      <c r="BJ431" s="4">
        <f t="shared" si="396"/>
        <v>23919731571.751751</v>
      </c>
      <c r="BK431" s="4">
        <f t="shared" si="397"/>
        <v>70085202.300471887</v>
      </c>
      <c r="BL431" s="4">
        <f t="shared" si="398"/>
        <v>23849646369.451279</v>
      </c>
      <c r="BM431" s="27">
        <f t="shared" si="370"/>
        <v>20.688245660672052</v>
      </c>
      <c r="BN431">
        <f t="shared" si="371"/>
        <v>0.27330514044132032</v>
      </c>
      <c r="BO431">
        <f t="shared" si="399"/>
        <v>1.3210648448595524E-2</v>
      </c>
      <c r="BQ431" s="5">
        <f t="shared" si="400"/>
        <v>-6.1133277096581118</v>
      </c>
      <c r="BR431" s="5">
        <f t="shared" si="401"/>
        <v>-9867.62824527472</v>
      </c>
      <c r="BS431" s="5">
        <f t="shared" si="372"/>
        <v>-1796.7392116434689</v>
      </c>
      <c r="BU431" s="27">
        <f t="shared" si="402"/>
        <v>0.86602537145423908</v>
      </c>
      <c r="BV431" s="27">
        <f t="shared" si="403"/>
        <v>1.1470742246243459E-2</v>
      </c>
      <c r="BW431" s="27">
        <f t="shared" si="373"/>
        <v>0.86602537145423919</v>
      </c>
      <c r="BX431" s="27">
        <f t="shared" si="374"/>
        <v>1.147074224624346E-2</v>
      </c>
      <c r="BY431" s="27">
        <f t="shared" si="404"/>
        <v>1.3210648448595524E-2</v>
      </c>
      <c r="BZ431" s="27">
        <f t="shared" si="405"/>
        <v>0.99738591315597092</v>
      </c>
    </row>
    <row r="432" spans="6:78">
      <c r="F432">
        <f t="shared" si="375"/>
        <v>96000000</v>
      </c>
      <c r="G432">
        <f t="shared" si="406"/>
        <v>1.0000000000000002</v>
      </c>
      <c r="H432">
        <f t="shared" si="407"/>
        <v>0</v>
      </c>
      <c r="I432">
        <f t="shared" si="408"/>
        <v>4.7143143996902228E+19</v>
      </c>
      <c r="J432">
        <f t="shared" si="409"/>
        <v>2.1193285600309779E+20</v>
      </c>
      <c r="K432">
        <f t="shared" si="410"/>
        <v>2.59076E+20</v>
      </c>
      <c r="L432">
        <f t="shared" si="411"/>
        <v>6043992820115670</v>
      </c>
      <c r="M432">
        <f t="shared" si="412"/>
        <v>112999.9999999998</v>
      </c>
      <c r="N432">
        <f t="shared" si="413"/>
        <v>112.9999999999998</v>
      </c>
      <c r="O432">
        <f t="shared" si="414"/>
        <v>149700.0000000002</v>
      </c>
      <c r="P432">
        <f t="shared" si="415"/>
        <v>149.70000000000022</v>
      </c>
      <c r="Q432">
        <f t="shared" si="416"/>
        <v>0.14034375000000018</v>
      </c>
      <c r="R432">
        <f t="shared" si="417"/>
        <v>2004.491</v>
      </c>
      <c r="S432">
        <f t="shared" si="418"/>
        <v>2.6632151440191052</v>
      </c>
      <c r="T432">
        <f t="shared" si="419"/>
        <v>460.48463537865575</v>
      </c>
      <c r="V432">
        <f t="shared" si="420"/>
        <v>112568506329668.94</v>
      </c>
      <c r="W432">
        <f t="shared" si="378"/>
        <v>0</v>
      </c>
      <c r="X432">
        <f t="shared" si="421"/>
        <v>5060537550066.0654</v>
      </c>
      <c r="Y432">
        <f t="shared" si="379"/>
        <v>0</v>
      </c>
      <c r="Z432">
        <f t="shared" si="380"/>
        <v>117629043879735</v>
      </c>
      <c r="AA432">
        <f t="shared" ref="AA432:AA448" si="422">(V432/I432)*10^9</f>
        <v>2387.8022716742398</v>
      </c>
      <c r="AB432">
        <f t="shared" ref="AB432:AB448" si="423">(X432/J432)*10^9</f>
        <v>23.878022716742404</v>
      </c>
      <c r="AC432">
        <f t="shared" si="381"/>
        <v>454.03296283613685</v>
      </c>
      <c r="AD432">
        <f t="shared" si="382"/>
        <v>99.999999999999972</v>
      </c>
      <c r="AF432" s="9">
        <f t="shared" si="376"/>
        <v>6186052472698.709</v>
      </c>
      <c r="AG432">
        <f t="shared" si="383"/>
        <v>23.877365995687402</v>
      </c>
      <c r="AH432">
        <f t="shared" si="384"/>
        <v>0</v>
      </c>
      <c r="AI432">
        <v>364</v>
      </c>
      <c r="AJ432">
        <f t="shared" si="385"/>
        <v>5.1740327120740712E-2</v>
      </c>
      <c r="AK432">
        <v>0</v>
      </c>
      <c r="AL432" s="15">
        <f t="shared" ref="AL432:AL495" si="424">(AK432*10^-9)*H432</f>
        <v>0</v>
      </c>
      <c r="AM432" s="13">
        <f t="shared" si="386"/>
        <v>5062806625627.3662</v>
      </c>
      <c r="AN432" s="15">
        <f>SUM($AL$48:AL432)</f>
        <v>1123245847071.3408</v>
      </c>
      <c r="AO432" s="4">
        <f t="shared" ref="AO432:AO495" si="425">AN432+AM432</f>
        <v>6186052472698.707</v>
      </c>
      <c r="AP432">
        <f t="shared" ref="AP432:AP448" si="426">(AM432/J432)*10^9</f>
        <v>23.88872929430708</v>
      </c>
      <c r="AQ432" s="15">
        <f t="shared" ref="AQ432:AQ448" si="427">(AN432/I432)*10^9</f>
        <v>23.82628208133826</v>
      </c>
      <c r="AR432">
        <f t="shared" si="387"/>
        <v>0.99738591315597092</v>
      </c>
      <c r="AT432">
        <f t="shared" si="377"/>
        <v>13550083275.260963</v>
      </c>
      <c r="AU432" s="4"/>
      <c r="AV432">
        <f t="shared" ref="AV432:AV446" si="428">($AT$48-AT432)*($B$20/1000)</f>
        <v>4397452429158.5547</v>
      </c>
      <c r="AW432" s="5">
        <f t="shared" si="388"/>
        <v>16.973600137251445</v>
      </c>
      <c r="AX432">
        <f t="shared" si="389"/>
        <v>48977007.712890625</v>
      </c>
      <c r="AY432" s="4">
        <f t="shared" si="390"/>
        <v>1.8904494323245159E-4</v>
      </c>
      <c r="AZ432" s="4">
        <f t="shared" ref="AZ432:AZ495" si="429">AY432/(T432+1)</f>
        <v>4.0964515119195054E-7</v>
      </c>
      <c r="BA432" s="5">
        <v>0</v>
      </c>
      <c r="BB432" s="4">
        <f t="shared" ref="BB432:BB495" si="430">(BA432*10^-9)*H432</f>
        <v>0</v>
      </c>
      <c r="BC432" s="4">
        <f t="shared" si="391"/>
        <v>48977007.712890625</v>
      </c>
      <c r="BD432" s="4">
        <f t="shared" si="392"/>
        <v>266411.05152790807</v>
      </c>
      <c r="BE432" s="4">
        <f t="shared" si="393"/>
        <v>266411.05152790807</v>
      </c>
      <c r="BF432" s="4">
        <f t="shared" si="394"/>
        <v>0</v>
      </c>
      <c r="BG432" s="4">
        <f>SUM($BB$48:BB432)</f>
        <v>12884463590.918751</v>
      </c>
      <c r="BH432" s="14">
        <f>SUM($BC$48:BC432)</f>
        <v>4384567965567.6357</v>
      </c>
      <c r="BI432" s="4">
        <f t="shared" si="395"/>
        <v>4397452429158.5547</v>
      </c>
      <c r="BJ432" s="4">
        <f t="shared" si="396"/>
        <v>23919997982.803276</v>
      </c>
      <c r="BK432" s="4">
        <f t="shared" si="397"/>
        <v>70085202.300471887</v>
      </c>
      <c r="BL432" s="4">
        <f t="shared" si="398"/>
        <v>23849912780.502804</v>
      </c>
      <c r="BM432" s="27">
        <f t="shared" ref="BM432:BM448" si="431">(BH432/J432)*10^9</f>
        <v>20.688476757485624</v>
      </c>
      <c r="BN432">
        <f t="shared" ref="BN432:BN448" si="432">(BG432/I432)*10^9</f>
        <v>0.27330514044132032</v>
      </c>
      <c r="BO432">
        <f t="shared" si="399"/>
        <v>1.321050088148377E-2</v>
      </c>
      <c r="BQ432" s="5">
        <f t="shared" si="400"/>
        <v>-6.0016915949756555</v>
      </c>
      <c r="BR432" s="5">
        <f t="shared" si="401"/>
        <v>-9867.62824527472</v>
      </c>
      <c r="BS432" s="5">
        <f t="shared" ref="BS432:BS446" si="433">(((AW432/AG432)/$B$28)-1)*10^4</f>
        <v>-1796.6478460975766</v>
      </c>
      <c r="BU432" s="27">
        <f t="shared" si="402"/>
        <v>0.86603504533897047</v>
      </c>
      <c r="BV432" s="27">
        <f t="shared" si="403"/>
        <v>1.1470742246243459E-2</v>
      </c>
      <c r="BW432" s="27">
        <f t="shared" ref="BW432:BW446" si="434">BH432/AM432</f>
        <v>0.86603504533897036</v>
      </c>
      <c r="BX432" s="27">
        <f t="shared" ref="BX432:BX446" si="435">BG432/AN432</f>
        <v>1.147074224624346E-2</v>
      </c>
      <c r="BY432" s="27">
        <f t="shared" si="404"/>
        <v>1.321050088148377E-2</v>
      </c>
      <c r="BZ432" s="27">
        <f t="shared" si="405"/>
        <v>0.99738591315597092</v>
      </c>
    </row>
    <row r="433" spans="6:78">
      <c r="F433">
        <f t="shared" ref="F433:F448" si="436">F432+$B$6</f>
        <v>96250000</v>
      </c>
      <c r="G433">
        <f t="shared" si="406"/>
        <v>1.0000000000000002</v>
      </c>
      <c r="H433">
        <f t="shared" si="407"/>
        <v>0</v>
      </c>
      <c r="I433">
        <f t="shared" si="408"/>
        <v>4.7143143996902228E+19</v>
      </c>
      <c r="J433">
        <f t="shared" si="409"/>
        <v>2.1193285600309779E+20</v>
      </c>
      <c r="K433">
        <f t="shared" si="410"/>
        <v>2.59076E+20</v>
      </c>
      <c r="L433">
        <f t="shared" si="411"/>
        <v>6043992820115670</v>
      </c>
      <c r="M433">
        <f t="shared" si="412"/>
        <v>112999.9999999998</v>
      </c>
      <c r="N433">
        <f t="shared" si="413"/>
        <v>112.9999999999998</v>
      </c>
      <c r="O433">
        <f t="shared" si="414"/>
        <v>149700.0000000002</v>
      </c>
      <c r="P433">
        <f t="shared" si="415"/>
        <v>149.70000000000022</v>
      </c>
      <c r="Q433">
        <f t="shared" si="416"/>
        <v>0.14034375000000018</v>
      </c>
      <c r="R433">
        <f t="shared" si="417"/>
        <v>2004.491</v>
      </c>
      <c r="S433">
        <f t="shared" si="418"/>
        <v>2.6632151440191052</v>
      </c>
      <c r="T433">
        <f t="shared" si="419"/>
        <v>460.48463537865575</v>
      </c>
      <c r="V433">
        <f t="shared" si="420"/>
        <v>112568506329668.94</v>
      </c>
      <c r="W433">
        <f t="shared" si="378"/>
        <v>0</v>
      </c>
      <c r="X433">
        <f t="shared" si="421"/>
        <v>5060537550066.0654</v>
      </c>
      <c r="Y433">
        <f t="shared" si="379"/>
        <v>0</v>
      </c>
      <c r="Z433">
        <f t="shared" si="380"/>
        <v>117629043879735</v>
      </c>
      <c r="AA433">
        <f t="shared" si="422"/>
        <v>2387.8022716742398</v>
      </c>
      <c r="AB433">
        <f t="shared" si="423"/>
        <v>23.878022716742404</v>
      </c>
      <c r="AC433">
        <f t="shared" si="381"/>
        <v>454.03296283613685</v>
      </c>
      <c r="AD433">
        <f t="shared" si="382"/>
        <v>99.999999999999972</v>
      </c>
      <c r="AF433" s="9">
        <f t="shared" ref="AF433:AF448" si="437">$B$3</f>
        <v>6186052472698.709</v>
      </c>
      <c r="AG433">
        <f t="shared" si="383"/>
        <v>23.877365995687402</v>
      </c>
      <c r="AH433">
        <f t="shared" si="384"/>
        <v>0</v>
      </c>
      <c r="AI433">
        <v>365</v>
      </c>
      <c r="AJ433">
        <f t="shared" si="385"/>
        <v>5.1740327120740712E-2</v>
      </c>
      <c r="AK433">
        <v>0</v>
      </c>
      <c r="AL433" s="15">
        <f t="shared" si="424"/>
        <v>0</v>
      </c>
      <c r="AM433" s="13">
        <f t="shared" si="386"/>
        <v>5062806625627.3662</v>
      </c>
      <c r="AN433" s="15">
        <f>SUM($AL$48:AL433)</f>
        <v>1123245847071.3408</v>
      </c>
      <c r="AO433" s="4">
        <f t="shared" si="425"/>
        <v>6186052472698.707</v>
      </c>
      <c r="AP433">
        <f t="shared" si="426"/>
        <v>23.88872929430708</v>
      </c>
      <c r="AQ433" s="15">
        <f t="shared" si="427"/>
        <v>23.82628208133826</v>
      </c>
      <c r="AR433">
        <f t="shared" si="387"/>
        <v>0.99738591315597092</v>
      </c>
      <c r="AT433">
        <f t="shared" ref="AT433:AT446" si="438">((AT432)*EXP((F433-F432)*$B$11))</f>
        <v>13288809188.777664</v>
      </c>
      <c r="AU433" s="4"/>
      <c r="AV433">
        <f t="shared" si="428"/>
        <v>4397500461786.6138</v>
      </c>
      <c r="AW433" s="5">
        <f t="shared" si="388"/>
        <v>16.973785537010812</v>
      </c>
      <c r="AX433">
        <f t="shared" si="389"/>
        <v>48032628.059082031</v>
      </c>
      <c r="AY433" s="4">
        <f t="shared" si="390"/>
        <v>1.8539975937208398E-4</v>
      </c>
      <c r="AZ433" s="4">
        <f t="shared" si="429"/>
        <v>4.0174633164105326E-7</v>
      </c>
      <c r="BA433" s="5">
        <v>0</v>
      </c>
      <c r="BB433" s="4">
        <f t="shared" si="430"/>
        <v>0</v>
      </c>
      <c r="BC433" s="4">
        <f t="shared" si="391"/>
        <v>48032628.059082031</v>
      </c>
      <c r="BD433" s="4">
        <f t="shared" si="392"/>
        <v>261274.08648325736</v>
      </c>
      <c r="BE433" s="4">
        <f t="shared" si="393"/>
        <v>261274.08648325736</v>
      </c>
      <c r="BF433" s="4">
        <f t="shared" si="394"/>
        <v>0</v>
      </c>
      <c r="BG433" s="4">
        <f>SUM($BB$48:BB433)</f>
        <v>12884463590.918751</v>
      </c>
      <c r="BH433" s="14">
        <f>SUM($BC$48:BC433)</f>
        <v>4384615998195.6948</v>
      </c>
      <c r="BI433" s="4">
        <f t="shared" si="395"/>
        <v>4397500461786.6138</v>
      </c>
      <c r="BJ433" s="4">
        <f t="shared" si="396"/>
        <v>23920259256.889763</v>
      </c>
      <c r="BK433" s="4">
        <f t="shared" si="397"/>
        <v>70085202.300471887</v>
      </c>
      <c r="BL433" s="4">
        <f t="shared" si="398"/>
        <v>23850174054.589287</v>
      </c>
      <c r="BM433" s="27">
        <f t="shared" si="431"/>
        <v>20.688703398266881</v>
      </c>
      <c r="BN433">
        <f t="shared" si="432"/>
        <v>0.27330514044132032</v>
      </c>
      <c r="BO433">
        <f t="shared" si="399"/>
        <v>1.3210356162978073E-2</v>
      </c>
      <c r="BQ433" s="5">
        <f t="shared" si="400"/>
        <v>-5.8922080592338499</v>
      </c>
      <c r="BR433" s="5">
        <f t="shared" si="401"/>
        <v>-9867.62824527472</v>
      </c>
      <c r="BS433" s="5">
        <f t="shared" si="433"/>
        <v>-1796.5582422714554</v>
      </c>
      <c r="BU433" s="27">
        <f t="shared" si="402"/>
        <v>0.86604453269087045</v>
      </c>
      <c r="BV433" s="27">
        <f t="shared" si="403"/>
        <v>1.1470742246243459E-2</v>
      </c>
      <c r="BW433" s="27">
        <f t="shared" si="434"/>
        <v>0.86604453269087045</v>
      </c>
      <c r="BX433" s="27">
        <f t="shared" si="435"/>
        <v>1.147074224624346E-2</v>
      </c>
      <c r="BY433" s="27">
        <f t="shared" si="404"/>
        <v>1.3210356162978073E-2</v>
      </c>
      <c r="BZ433" s="27">
        <f t="shared" si="405"/>
        <v>0.99738591315597092</v>
      </c>
    </row>
    <row r="434" spans="6:78">
      <c r="F434">
        <f t="shared" si="436"/>
        <v>96500000</v>
      </c>
      <c r="G434">
        <f t="shared" si="406"/>
        <v>1.0000000000000002</v>
      </c>
      <c r="H434">
        <f t="shared" si="407"/>
        <v>0</v>
      </c>
      <c r="I434">
        <f t="shared" si="408"/>
        <v>4.7143143996902228E+19</v>
      </c>
      <c r="J434">
        <f t="shared" si="409"/>
        <v>2.1193285600309779E+20</v>
      </c>
      <c r="K434">
        <f t="shared" si="410"/>
        <v>2.59076E+20</v>
      </c>
      <c r="L434">
        <f t="shared" si="411"/>
        <v>6043992820115670</v>
      </c>
      <c r="M434">
        <f t="shared" si="412"/>
        <v>112999.9999999998</v>
      </c>
      <c r="N434">
        <f t="shared" si="413"/>
        <v>112.9999999999998</v>
      </c>
      <c r="O434">
        <f t="shared" si="414"/>
        <v>149700.0000000002</v>
      </c>
      <c r="P434">
        <f t="shared" si="415"/>
        <v>149.70000000000022</v>
      </c>
      <c r="Q434">
        <f t="shared" si="416"/>
        <v>0.14034375000000018</v>
      </c>
      <c r="R434">
        <f t="shared" si="417"/>
        <v>2004.491</v>
      </c>
      <c r="S434">
        <f t="shared" si="418"/>
        <v>2.6632151440191052</v>
      </c>
      <c r="T434">
        <f t="shared" si="419"/>
        <v>460.48463537865575</v>
      </c>
      <c r="V434">
        <f t="shared" si="420"/>
        <v>112568506329668.94</v>
      </c>
      <c r="W434">
        <f t="shared" si="378"/>
        <v>0</v>
      </c>
      <c r="X434">
        <f t="shared" si="421"/>
        <v>5060537550066.0654</v>
      </c>
      <c r="Y434">
        <f t="shared" si="379"/>
        <v>0</v>
      </c>
      <c r="Z434">
        <f t="shared" si="380"/>
        <v>117629043879735</v>
      </c>
      <c r="AA434">
        <f t="shared" si="422"/>
        <v>2387.8022716742398</v>
      </c>
      <c r="AB434">
        <f t="shared" si="423"/>
        <v>23.878022716742404</v>
      </c>
      <c r="AC434">
        <f t="shared" si="381"/>
        <v>454.03296283613685</v>
      </c>
      <c r="AD434">
        <f t="shared" si="382"/>
        <v>99.999999999999972</v>
      </c>
      <c r="AF434" s="9">
        <f t="shared" si="437"/>
        <v>6186052472698.709</v>
      </c>
      <c r="AG434">
        <f t="shared" si="383"/>
        <v>23.877365995687402</v>
      </c>
      <c r="AH434">
        <f t="shared" si="384"/>
        <v>0</v>
      </c>
      <c r="AI434">
        <v>366</v>
      </c>
      <c r="AJ434">
        <f t="shared" si="385"/>
        <v>5.1740327120740712E-2</v>
      </c>
      <c r="AK434">
        <v>0</v>
      </c>
      <c r="AL434" s="15">
        <f t="shared" si="424"/>
        <v>0</v>
      </c>
      <c r="AM434" s="13">
        <f t="shared" si="386"/>
        <v>5062806625627.3662</v>
      </c>
      <c r="AN434" s="15">
        <f>SUM($AL$48:AL434)</f>
        <v>1123245847071.3408</v>
      </c>
      <c r="AO434" s="4">
        <f t="shared" si="425"/>
        <v>6186052472698.707</v>
      </c>
      <c r="AP434">
        <f t="shared" si="426"/>
        <v>23.88872929430708</v>
      </c>
      <c r="AQ434" s="15">
        <f t="shared" si="427"/>
        <v>23.82628208133826</v>
      </c>
      <c r="AR434">
        <f t="shared" si="387"/>
        <v>0.99738591315597092</v>
      </c>
      <c r="AT434">
        <f t="shared" si="438"/>
        <v>13032573015.854078</v>
      </c>
      <c r="AU434" s="4"/>
      <c r="AV434">
        <f t="shared" si="428"/>
        <v>4397547568244.644</v>
      </c>
      <c r="AW434" s="5">
        <f t="shared" si="388"/>
        <v>16.973967361873136</v>
      </c>
      <c r="AX434">
        <f t="shared" si="389"/>
        <v>47106458.030273438</v>
      </c>
      <c r="AY434" s="4">
        <f t="shared" si="390"/>
        <v>1.8182486231944851E-4</v>
      </c>
      <c r="AZ434" s="4">
        <f t="shared" si="429"/>
        <v>3.9399981793599309E-7</v>
      </c>
      <c r="BA434" s="5">
        <v>0</v>
      </c>
      <c r="BB434" s="4">
        <f t="shared" si="430"/>
        <v>0</v>
      </c>
      <c r="BC434" s="4">
        <f t="shared" si="391"/>
        <v>47106458.030273438</v>
      </c>
      <c r="BD434" s="4">
        <f t="shared" si="392"/>
        <v>256236.17292359355</v>
      </c>
      <c r="BE434" s="4">
        <f t="shared" si="393"/>
        <v>256236.17292359355</v>
      </c>
      <c r="BF434" s="4">
        <f t="shared" si="394"/>
        <v>0</v>
      </c>
      <c r="BG434" s="4">
        <f>SUM($BB$48:BB434)</f>
        <v>12884463590.918751</v>
      </c>
      <c r="BH434" s="14">
        <f>SUM($BC$48:BC434)</f>
        <v>4384663104653.7251</v>
      </c>
      <c r="BI434" s="4">
        <f t="shared" si="395"/>
        <v>4397547568244.644</v>
      </c>
      <c r="BJ434" s="4">
        <f t="shared" si="396"/>
        <v>23920515493.062683</v>
      </c>
      <c r="BK434" s="4">
        <f t="shared" si="397"/>
        <v>70085202.300471887</v>
      </c>
      <c r="BL434" s="4">
        <f t="shared" si="398"/>
        <v>23850430290.762211</v>
      </c>
      <c r="BM434" s="27">
        <f t="shared" si="431"/>
        <v>20.6889256689375</v>
      </c>
      <c r="BN434">
        <f t="shared" si="432"/>
        <v>0.27330514044132032</v>
      </c>
      <c r="BO434">
        <f t="shared" si="399"/>
        <v>1.3210214238028928E-2</v>
      </c>
      <c r="BQ434" s="5">
        <f t="shared" si="400"/>
        <v>-5.784835596185367</v>
      </c>
      <c r="BR434" s="5">
        <f t="shared" si="401"/>
        <v>-9867.62824527472</v>
      </c>
      <c r="BS434" s="5">
        <f t="shared" si="433"/>
        <v>-1796.4703661954361</v>
      </c>
      <c r="BU434" s="27">
        <f t="shared" si="402"/>
        <v>0.86605383710668427</v>
      </c>
      <c r="BV434" s="27">
        <f t="shared" si="403"/>
        <v>1.1470742246243459E-2</v>
      </c>
      <c r="BW434" s="27">
        <f t="shared" si="434"/>
        <v>0.86605383710668427</v>
      </c>
      <c r="BX434" s="27">
        <f t="shared" si="435"/>
        <v>1.147074224624346E-2</v>
      </c>
      <c r="BY434" s="27">
        <f t="shared" si="404"/>
        <v>1.3210214238028928E-2</v>
      </c>
      <c r="BZ434" s="27">
        <f t="shared" si="405"/>
        <v>0.99738591315597092</v>
      </c>
    </row>
    <row r="435" spans="6:78">
      <c r="F435">
        <f t="shared" si="436"/>
        <v>96750000</v>
      </c>
      <c r="G435">
        <f t="shared" si="406"/>
        <v>1.0000000000000002</v>
      </c>
      <c r="H435">
        <f t="shared" si="407"/>
        <v>0</v>
      </c>
      <c r="I435">
        <f t="shared" si="408"/>
        <v>4.7143143996902228E+19</v>
      </c>
      <c r="J435">
        <f t="shared" si="409"/>
        <v>2.1193285600309779E+20</v>
      </c>
      <c r="K435">
        <f t="shared" si="410"/>
        <v>2.59076E+20</v>
      </c>
      <c r="L435">
        <f t="shared" si="411"/>
        <v>6043992820115670</v>
      </c>
      <c r="M435">
        <f t="shared" si="412"/>
        <v>112999.9999999998</v>
      </c>
      <c r="N435">
        <f t="shared" si="413"/>
        <v>112.9999999999998</v>
      </c>
      <c r="O435">
        <f t="shared" si="414"/>
        <v>149700.0000000002</v>
      </c>
      <c r="P435">
        <f t="shared" si="415"/>
        <v>149.70000000000022</v>
      </c>
      <c r="Q435">
        <f t="shared" si="416"/>
        <v>0.14034375000000018</v>
      </c>
      <c r="R435">
        <f t="shared" si="417"/>
        <v>2004.491</v>
      </c>
      <c r="S435">
        <f t="shared" si="418"/>
        <v>2.6632151440191052</v>
      </c>
      <c r="T435">
        <f t="shared" si="419"/>
        <v>460.48463537865575</v>
      </c>
      <c r="V435">
        <f t="shared" si="420"/>
        <v>112568506329668.94</v>
      </c>
      <c r="W435">
        <f t="shared" si="378"/>
        <v>0</v>
      </c>
      <c r="X435">
        <f t="shared" si="421"/>
        <v>5060537550066.0654</v>
      </c>
      <c r="Y435">
        <f t="shared" si="379"/>
        <v>0</v>
      </c>
      <c r="Z435">
        <f t="shared" si="380"/>
        <v>117629043879735</v>
      </c>
      <c r="AA435">
        <f t="shared" si="422"/>
        <v>2387.8022716742398</v>
      </c>
      <c r="AB435">
        <f t="shared" si="423"/>
        <v>23.878022716742404</v>
      </c>
      <c r="AC435">
        <f t="shared" si="381"/>
        <v>454.03296283613685</v>
      </c>
      <c r="AD435">
        <f t="shared" si="382"/>
        <v>99.999999999999972</v>
      </c>
      <c r="AF435" s="9">
        <f t="shared" si="437"/>
        <v>6186052472698.709</v>
      </c>
      <c r="AG435">
        <f t="shared" si="383"/>
        <v>23.877365995687402</v>
      </c>
      <c r="AH435">
        <f t="shared" si="384"/>
        <v>0</v>
      </c>
      <c r="AI435">
        <v>367</v>
      </c>
      <c r="AJ435">
        <f t="shared" si="385"/>
        <v>5.1740327120740712E-2</v>
      </c>
      <c r="AK435">
        <v>0</v>
      </c>
      <c r="AL435" s="15">
        <f t="shared" si="424"/>
        <v>0</v>
      </c>
      <c r="AM435" s="13">
        <f t="shared" si="386"/>
        <v>5062806625627.3662</v>
      </c>
      <c r="AN435" s="15">
        <f>SUM($AL$48:AL435)</f>
        <v>1123245847071.3408</v>
      </c>
      <c r="AO435" s="4">
        <f t="shared" si="425"/>
        <v>6186052472698.707</v>
      </c>
      <c r="AP435">
        <f t="shared" si="426"/>
        <v>23.88872929430708</v>
      </c>
      <c r="AQ435" s="15">
        <f t="shared" si="427"/>
        <v>23.82628208133826</v>
      </c>
      <c r="AR435">
        <f t="shared" si="387"/>
        <v>0.99738591315597092</v>
      </c>
      <c r="AT435">
        <f t="shared" si="438"/>
        <v>12781277614.927578</v>
      </c>
      <c r="AU435" s="4"/>
      <c r="AV435">
        <f t="shared" si="428"/>
        <v>4397593766391.1509</v>
      </c>
      <c r="AW435" s="5">
        <f t="shared" si="388"/>
        <v>16.974145680769933</v>
      </c>
      <c r="AX435">
        <f t="shared" si="389"/>
        <v>46198146.506835938</v>
      </c>
      <c r="AY435" s="4">
        <f t="shared" si="390"/>
        <v>1.7831889679798953E-4</v>
      </c>
      <c r="AZ435" s="4">
        <f t="shared" si="429"/>
        <v>3.8640267330173609E-7</v>
      </c>
      <c r="BA435" s="5">
        <v>0</v>
      </c>
      <c r="BB435" s="4">
        <f t="shared" si="430"/>
        <v>0</v>
      </c>
      <c r="BC435" s="4">
        <f t="shared" si="391"/>
        <v>46198146.506835938</v>
      </c>
      <c r="BD435" s="4">
        <f t="shared" si="392"/>
        <v>251295.40092926423</v>
      </c>
      <c r="BE435" s="4">
        <f t="shared" si="393"/>
        <v>251295.40092926423</v>
      </c>
      <c r="BF435" s="4">
        <f t="shared" si="394"/>
        <v>0</v>
      </c>
      <c r="BG435" s="4">
        <f>SUM($BB$48:BB435)</f>
        <v>12884463590.918751</v>
      </c>
      <c r="BH435" s="14">
        <f>SUM($BC$48:BC435)</f>
        <v>4384709302800.2319</v>
      </c>
      <c r="BI435" s="4">
        <f t="shared" si="395"/>
        <v>4397593766391.1509</v>
      </c>
      <c r="BJ435" s="4">
        <f t="shared" si="396"/>
        <v>23920766788.463615</v>
      </c>
      <c r="BK435" s="4">
        <f t="shared" si="397"/>
        <v>70085202.300471887</v>
      </c>
      <c r="BL435" s="4">
        <f t="shared" si="398"/>
        <v>23850681586.163139</v>
      </c>
      <c r="BM435" s="27">
        <f t="shared" si="431"/>
        <v>20.689143653762404</v>
      </c>
      <c r="BN435">
        <f t="shared" si="432"/>
        <v>0.27330514044132032</v>
      </c>
      <c r="BO435">
        <f t="shared" si="399"/>
        <v>1.3210075052652974E-2</v>
      </c>
      <c r="BQ435" s="5">
        <f t="shared" si="400"/>
        <v>-5.6795334999082403</v>
      </c>
      <c r="BR435" s="5">
        <f t="shared" si="401"/>
        <v>-9867.62824527472</v>
      </c>
      <c r="BS435" s="5">
        <f t="shared" si="433"/>
        <v>-1796.3841845548711</v>
      </c>
      <c r="BU435" s="27">
        <f t="shared" si="402"/>
        <v>0.86606296211380451</v>
      </c>
      <c r="BV435" s="27">
        <f t="shared" si="403"/>
        <v>1.1470742246243459E-2</v>
      </c>
      <c r="BW435" s="27">
        <f t="shared" si="434"/>
        <v>0.86606296211380451</v>
      </c>
      <c r="BX435" s="27">
        <f t="shared" si="435"/>
        <v>1.147074224624346E-2</v>
      </c>
      <c r="BY435" s="27">
        <f t="shared" si="404"/>
        <v>1.3210075052652974E-2</v>
      </c>
      <c r="BZ435" s="27">
        <f t="shared" si="405"/>
        <v>0.99738591315597092</v>
      </c>
    </row>
    <row r="436" spans="6:78">
      <c r="F436">
        <f t="shared" si="436"/>
        <v>97000000</v>
      </c>
      <c r="G436">
        <f t="shared" si="406"/>
        <v>1.0000000000000002</v>
      </c>
      <c r="H436">
        <f t="shared" si="407"/>
        <v>0</v>
      </c>
      <c r="I436">
        <f t="shared" si="408"/>
        <v>4.7143143996902228E+19</v>
      </c>
      <c r="J436">
        <f t="shared" si="409"/>
        <v>2.1193285600309779E+20</v>
      </c>
      <c r="K436">
        <f t="shared" si="410"/>
        <v>2.59076E+20</v>
      </c>
      <c r="L436">
        <f t="shared" si="411"/>
        <v>6043992820115670</v>
      </c>
      <c r="M436">
        <f t="shared" si="412"/>
        <v>112999.9999999998</v>
      </c>
      <c r="N436">
        <f t="shared" si="413"/>
        <v>112.9999999999998</v>
      </c>
      <c r="O436">
        <f t="shared" si="414"/>
        <v>149700.0000000002</v>
      </c>
      <c r="P436">
        <f t="shared" si="415"/>
        <v>149.70000000000022</v>
      </c>
      <c r="Q436">
        <f t="shared" si="416"/>
        <v>0.14034375000000018</v>
      </c>
      <c r="R436">
        <f t="shared" si="417"/>
        <v>2004.491</v>
      </c>
      <c r="S436">
        <f t="shared" si="418"/>
        <v>2.6632151440191052</v>
      </c>
      <c r="T436">
        <f t="shared" si="419"/>
        <v>460.48463537865575</v>
      </c>
      <c r="V436">
        <f t="shared" si="420"/>
        <v>112568506329668.94</v>
      </c>
      <c r="W436">
        <f t="shared" si="378"/>
        <v>0</v>
      </c>
      <c r="X436">
        <f t="shared" si="421"/>
        <v>5060537550066.0654</v>
      </c>
      <c r="Y436">
        <f t="shared" si="379"/>
        <v>0</v>
      </c>
      <c r="Z436">
        <f t="shared" si="380"/>
        <v>117629043879735</v>
      </c>
      <c r="AA436">
        <f t="shared" si="422"/>
        <v>2387.8022716742398</v>
      </c>
      <c r="AB436">
        <f t="shared" si="423"/>
        <v>23.878022716742404</v>
      </c>
      <c r="AC436">
        <f t="shared" si="381"/>
        <v>454.03296283613685</v>
      </c>
      <c r="AD436">
        <f t="shared" si="382"/>
        <v>99.999999999999972</v>
      </c>
      <c r="AF436" s="9">
        <f t="shared" si="437"/>
        <v>6186052472698.709</v>
      </c>
      <c r="AG436">
        <f t="shared" si="383"/>
        <v>23.877365995687402</v>
      </c>
      <c r="AH436">
        <f t="shared" si="384"/>
        <v>0</v>
      </c>
      <c r="AI436">
        <v>368</v>
      </c>
      <c r="AJ436">
        <f t="shared" si="385"/>
        <v>5.1740327120740712E-2</v>
      </c>
      <c r="AK436">
        <v>0</v>
      </c>
      <c r="AL436" s="15">
        <f t="shared" si="424"/>
        <v>0</v>
      </c>
      <c r="AM436" s="13">
        <f t="shared" si="386"/>
        <v>5062806625627.3662</v>
      </c>
      <c r="AN436" s="15">
        <f>SUM($AL$48:AL436)</f>
        <v>1123245847071.3408</v>
      </c>
      <c r="AO436" s="4">
        <f t="shared" si="425"/>
        <v>6186052472698.707</v>
      </c>
      <c r="AP436">
        <f t="shared" si="426"/>
        <v>23.88872929430708</v>
      </c>
      <c r="AQ436" s="15">
        <f t="shared" si="427"/>
        <v>23.82628208133826</v>
      </c>
      <c r="AR436">
        <f t="shared" si="387"/>
        <v>0.99738591315597092</v>
      </c>
      <c r="AT436">
        <f t="shared" si="438"/>
        <v>12534827717.529045</v>
      </c>
      <c r="AU436" s="4"/>
      <c r="AV436">
        <f t="shared" si="428"/>
        <v>4397639073740.2886</v>
      </c>
      <c r="AW436" s="5">
        <f t="shared" si="388"/>
        <v>16.974320561303589</v>
      </c>
      <c r="AX436">
        <f t="shared" si="389"/>
        <v>45307349.137695312</v>
      </c>
      <c r="AY436" s="4">
        <f t="shared" si="390"/>
        <v>1.7488053365690112E-4</v>
      </c>
      <c r="AZ436" s="4">
        <f t="shared" si="429"/>
        <v>3.7895201757564206E-7</v>
      </c>
      <c r="BA436" s="5">
        <v>0</v>
      </c>
      <c r="BB436" s="4">
        <f t="shared" si="430"/>
        <v>0</v>
      </c>
      <c r="BC436" s="4">
        <f t="shared" si="391"/>
        <v>45307349.137695312</v>
      </c>
      <c r="BD436" s="4">
        <f t="shared" si="392"/>
        <v>246449.89739825562</v>
      </c>
      <c r="BE436" s="4">
        <f t="shared" si="393"/>
        <v>246449.89739825562</v>
      </c>
      <c r="BF436" s="4">
        <f t="shared" si="394"/>
        <v>0</v>
      </c>
      <c r="BG436" s="4">
        <f>SUM($BB$48:BB436)</f>
        <v>12884463590.918751</v>
      </c>
      <c r="BH436" s="14">
        <f>SUM($BC$48:BC436)</f>
        <v>4384754610149.3696</v>
      </c>
      <c r="BI436" s="4">
        <f t="shared" si="395"/>
        <v>4397639073740.2886</v>
      </c>
      <c r="BJ436" s="4">
        <f t="shared" si="396"/>
        <v>23921013238.361012</v>
      </c>
      <c r="BK436" s="4">
        <f t="shared" si="397"/>
        <v>70085202.300471887</v>
      </c>
      <c r="BL436" s="4">
        <f t="shared" si="398"/>
        <v>23850928036.060539</v>
      </c>
      <c r="BM436" s="27">
        <f t="shared" si="431"/>
        <v>20.689357435381698</v>
      </c>
      <c r="BN436">
        <f t="shared" si="432"/>
        <v>0.27330514044132032</v>
      </c>
      <c r="BO436">
        <f t="shared" si="399"/>
        <v>1.3209938553912276E-2</v>
      </c>
      <c r="BQ436" s="5">
        <f t="shared" si="400"/>
        <v>-5.5762618493837568</v>
      </c>
      <c r="BR436" s="5">
        <f t="shared" si="401"/>
        <v>-9867.62824527472</v>
      </c>
      <c r="BS436" s="5">
        <f t="shared" si="433"/>
        <v>-1796.2996646774832</v>
      </c>
      <c r="BU436" s="27">
        <f t="shared" si="402"/>
        <v>0.86607191117160742</v>
      </c>
      <c r="BV436" s="27">
        <f t="shared" si="403"/>
        <v>1.1470742246243459E-2</v>
      </c>
      <c r="BW436" s="27">
        <f t="shared" si="434"/>
        <v>0.86607191117160742</v>
      </c>
      <c r="BX436" s="27">
        <f t="shared" si="435"/>
        <v>1.147074224624346E-2</v>
      </c>
      <c r="BY436" s="27">
        <f t="shared" si="404"/>
        <v>1.3209938553912276E-2</v>
      </c>
      <c r="BZ436" s="27">
        <f t="shared" si="405"/>
        <v>0.99738591315597092</v>
      </c>
    </row>
    <row r="437" spans="6:78">
      <c r="F437">
        <f t="shared" si="436"/>
        <v>97250000</v>
      </c>
      <c r="G437">
        <f t="shared" si="406"/>
        <v>1.0000000000000002</v>
      </c>
      <c r="H437">
        <f t="shared" si="407"/>
        <v>0</v>
      </c>
      <c r="I437">
        <f t="shared" si="408"/>
        <v>4.7143143996902228E+19</v>
      </c>
      <c r="J437">
        <f t="shared" si="409"/>
        <v>2.1193285600309779E+20</v>
      </c>
      <c r="K437">
        <f t="shared" si="410"/>
        <v>2.59076E+20</v>
      </c>
      <c r="L437">
        <f t="shared" si="411"/>
        <v>6043992820115670</v>
      </c>
      <c r="M437">
        <f t="shared" si="412"/>
        <v>112999.9999999998</v>
      </c>
      <c r="N437">
        <f t="shared" si="413"/>
        <v>112.9999999999998</v>
      </c>
      <c r="O437">
        <f t="shared" si="414"/>
        <v>149700.0000000002</v>
      </c>
      <c r="P437">
        <f t="shared" si="415"/>
        <v>149.70000000000022</v>
      </c>
      <c r="Q437">
        <f t="shared" si="416"/>
        <v>0.14034375000000018</v>
      </c>
      <c r="R437">
        <f t="shared" si="417"/>
        <v>2004.491</v>
      </c>
      <c r="S437">
        <f t="shared" si="418"/>
        <v>2.6632151440191052</v>
      </c>
      <c r="T437">
        <f t="shared" si="419"/>
        <v>460.48463537865575</v>
      </c>
      <c r="V437">
        <f t="shared" si="420"/>
        <v>112568506329668.94</v>
      </c>
      <c r="W437">
        <f t="shared" si="378"/>
        <v>0</v>
      </c>
      <c r="X437">
        <f t="shared" si="421"/>
        <v>5060537550066.0654</v>
      </c>
      <c r="Y437">
        <f t="shared" si="379"/>
        <v>0</v>
      </c>
      <c r="Z437">
        <f t="shared" si="380"/>
        <v>117629043879735</v>
      </c>
      <c r="AA437">
        <f t="shared" si="422"/>
        <v>2387.8022716742398</v>
      </c>
      <c r="AB437">
        <f t="shared" si="423"/>
        <v>23.878022716742404</v>
      </c>
      <c r="AC437">
        <f t="shared" si="381"/>
        <v>454.03296283613685</v>
      </c>
      <c r="AD437">
        <f t="shared" si="382"/>
        <v>99.999999999999972</v>
      </c>
      <c r="AF437" s="9">
        <f t="shared" si="437"/>
        <v>6186052472698.709</v>
      </c>
      <c r="AG437">
        <f t="shared" si="383"/>
        <v>23.877365995687402</v>
      </c>
      <c r="AH437">
        <f t="shared" si="384"/>
        <v>0</v>
      </c>
      <c r="AI437">
        <v>369</v>
      </c>
      <c r="AJ437">
        <f t="shared" si="385"/>
        <v>5.1740327120740712E-2</v>
      </c>
      <c r="AK437">
        <v>0</v>
      </c>
      <c r="AL437" s="15">
        <f t="shared" si="424"/>
        <v>0</v>
      </c>
      <c r="AM437" s="13">
        <f t="shared" si="386"/>
        <v>5062806625627.3662</v>
      </c>
      <c r="AN437" s="15">
        <f>SUM($AL$48:AL437)</f>
        <v>1123245847071.3408</v>
      </c>
      <c r="AO437" s="4">
        <f t="shared" si="425"/>
        <v>6186052472698.707</v>
      </c>
      <c r="AP437">
        <f t="shared" si="426"/>
        <v>23.88872929430708</v>
      </c>
      <c r="AQ437" s="15">
        <f t="shared" si="427"/>
        <v>23.82628208133826</v>
      </c>
      <c r="AR437">
        <f t="shared" si="387"/>
        <v>0.99738591315597092</v>
      </c>
      <c r="AT437">
        <f t="shared" si="438"/>
        <v>12293129892.165691</v>
      </c>
      <c r="AU437" s="4"/>
      <c r="AV437">
        <f t="shared" si="428"/>
        <v>4397683507468.5034</v>
      </c>
      <c r="AW437" s="5">
        <f t="shared" si="388"/>
        <v>16.974492069772975</v>
      </c>
      <c r="AX437">
        <f t="shared" si="389"/>
        <v>44433728.21484375</v>
      </c>
      <c r="AY437" s="4">
        <f t="shared" si="390"/>
        <v>1.7150846938675815E-4</v>
      </c>
      <c r="AZ437" s="4">
        <f t="shared" si="429"/>
        <v>3.7164502615787549E-7</v>
      </c>
      <c r="BA437" s="5">
        <v>0</v>
      </c>
      <c r="BB437" s="4">
        <f t="shared" si="430"/>
        <v>0</v>
      </c>
      <c r="BC437" s="4">
        <f t="shared" si="391"/>
        <v>44433728.21484375</v>
      </c>
      <c r="BD437" s="4">
        <f t="shared" si="392"/>
        <v>241697.82536359743</v>
      </c>
      <c r="BE437" s="4">
        <f t="shared" si="393"/>
        <v>241697.82536359743</v>
      </c>
      <c r="BF437" s="4">
        <f t="shared" si="394"/>
        <v>0</v>
      </c>
      <c r="BG437" s="4">
        <f>SUM($BB$48:BB437)</f>
        <v>12884463590.918751</v>
      </c>
      <c r="BH437" s="14">
        <f>SUM($BC$48:BC437)</f>
        <v>4384799043877.5845</v>
      </c>
      <c r="BI437" s="4">
        <f t="shared" si="395"/>
        <v>4397683507468.5034</v>
      </c>
      <c r="BJ437" s="4">
        <f t="shared" si="396"/>
        <v>23921254936.186375</v>
      </c>
      <c r="BK437" s="4">
        <f t="shared" si="397"/>
        <v>70085202.300471887</v>
      </c>
      <c r="BL437" s="4">
        <f t="shared" si="398"/>
        <v>23851169733.885902</v>
      </c>
      <c r="BM437" s="27">
        <f t="shared" si="431"/>
        <v>20.689567094842019</v>
      </c>
      <c r="BN437">
        <f t="shared" si="432"/>
        <v>0.27330514044132032</v>
      </c>
      <c r="BO437">
        <f t="shared" si="399"/>
        <v>1.3209804689893983E-2</v>
      </c>
      <c r="BQ437" s="5">
        <f t="shared" si="400"/>
        <v>-5.4749814933507945</v>
      </c>
      <c r="BR437" s="5">
        <f t="shared" si="401"/>
        <v>-9867.62824527472</v>
      </c>
      <c r="BS437" s="5">
        <f t="shared" si="433"/>
        <v>-1796.2167745209833</v>
      </c>
      <c r="BU437" s="27">
        <f t="shared" si="402"/>
        <v>0.86608068767276569</v>
      </c>
      <c r="BV437" s="27">
        <f t="shared" si="403"/>
        <v>1.1470742246243459E-2</v>
      </c>
      <c r="BW437" s="27">
        <f t="shared" si="434"/>
        <v>0.8660806876727658</v>
      </c>
      <c r="BX437" s="27">
        <f t="shared" si="435"/>
        <v>1.147074224624346E-2</v>
      </c>
      <c r="BY437" s="27">
        <f t="shared" si="404"/>
        <v>1.3209804689893983E-2</v>
      </c>
      <c r="BZ437" s="27">
        <f t="shared" si="405"/>
        <v>0.99738591315597092</v>
      </c>
    </row>
    <row r="438" spans="6:78">
      <c r="F438">
        <f t="shared" si="436"/>
        <v>97500000</v>
      </c>
      <c r="G438">
        <f t="shared" si="406"/>
        <v>1.0000000000000002</v>
      </c>
      <c r="H438">
        <f t="shared" si="407"/>
        <v>0</v>
      </c>
      <c r="I438">
        <f t="shared" si="408"/>
        <v>4.7143143996902228E+19</v>
      </c>
      <c r="J438">
        <f t="shared" si="409"/>
        <v>2.1193285600309779E+20</v>
      </c>
      <c r="K438">
        <f t="shared" si="410"/>
        <v>2.59076E+20</v>
      </c>
      <c r="L438">
        <f t="shared" si="411"/>
        <v>6043992820115670</v>
      </c>
      <c r="M438">
        <f t="shared" si="412"/>
        <v>112999.9999999998</v>
      </c>
      <c r="N438">
        <f t="shared" si="413"/>
        <v>112.9999999999998</v>
      </c>
      <c r="O438">
        <f t="shared" si="414"/>
        <v>149700.0000000002</v>
      </c>
      <c r="P438">
        <f t="shared" si="415"/>
        <v>149.70000000000022</v>
      </c>
      <c r="Q438">
        <f t="shared" si="416"/>
        <v>0.14034375000000018</v>
      </c>
      <c r="R438">
        <f t="shared" si="417"/>
        <v>2004.491</v>
      </c>
      <c r="S438">
        <f t="shared" si="418"/>
        <v>2.6632151440191052</v>
      </c>
      <c r="T438">
        <f t="shared" si="419"/>
        <v>460.48463537865575</v>
      </c>
      <c r="V438">
        <f t="shared" si="420"/>
        <v>112568506329668.94</v>
      </c>
      <c r="W438">
        <f t="shared" si="378"/>
        <v>0</v>
      </c>
      <c r="X438">
        <f t="shared" si="421"/>
        <v>5060537550066.0654</v>
      </c>
      <c r="Y438">
        <f t="shared" si="379"/>
        <v>0</v>
      </c>
      <c r="Z438">
        <f t="shared" si="380"/>
        <v>117629043879735</v>
      </c>
      <c r="AA438">
        <f t="shared" si="422"/>
        <v>2387.8022716742398</v>
      </c>
      <c r="AB438">
        <f t="shared" si="423"/>
        <v>23.878022716742404</v>
      </c>
      <c r="AC438">
        <f t="shared" si="381"/>
        <v>454.03296283613685</v>
      </c>
      <c r="AD438">
        <f t="shared" si="382"/>
        <v>99.999999999999972</v>
      </c>
      <c r="AF438" s="9">
        <f t="shared" si="437"/>
        <v>6186052472698.709</v>
      </c>
      <c r="AG438">
        <f t="shared" si="383"/>
        <v>23.877365995687402</v>
      </c>
      <c r="AH438">
        <f t="shared" si="384"/>
        <v>0</v>
      </c>
      <c r="AI438">
        <v>370</v>
      </c>
      <c r="AJ438">
        <f t="shared" si="385"/>
        <v>5.1740327120740712E-2</v>
      </c>
      <c r="AK438">
        <v>0</v>
      </c>
      <c r="AL438" s="15">
        <f t="shared" si="424"/>
        <v>0</v>
      </c>
      <c r="AM438" s="13">
        <f t="shared" si="386"/>
        <v>5062806625627.3662</v>
      </c>
      <c r="AN438" s="15">
        <f>SUM($AL$48:AL438)</f>
        <v>1123245847071.3408</v>
      </c>
      <c r="AO438" s="4">
        <f t="shared" si="425"/>
        <v>6186052472698.707</v>
      </c>
      <c r="AP438">
        <f t="shared" si="426"/>
        <v>23.88872929430708</v>
      </c>
      <c r="AQ438" s="15">
        <f t="shared" si="427"/>
        <v>23.82628208133826</v>
      </c>
      <c r="AR438">
        <f t="shared" si="387"/>
        <v>0.99738591315597092</v>
      </c>
      <c r="AT438">
        <f t="shared" si="438"/>
        <v>12056092508.900291</v>
      </c>
      <c r="AU438" s="4"/>
      <c r="AV438">
        <f t="shared" si="428"/>
        <v>4397727084421.043</v>
      </c>
      <c r="AW438" s="5">
        <f t="shared" si="388"/>
        <v>16.974660271198577</v>
      </c>
      <c r="AX438">
        <f t="shared" si="389"/>
        <v>43576952.539550781</v>
      </c>
      <c r="AY438" s="4">
        <f t="shared" si="390"/>
        <v>1.6820142560310789E-4</v>
      </c>
      <c r="AZ438" s="4">
        <f t="shared" si="429"/>
        <v>3.6447892889239063E-7</v>
      </c>
      <c r="BA438" s="5">
        <v>0</v>
      </c>
      <c r="BB438" s="4">
        <f t="shared" si="430"/>
        <v>0</v>
      </c>
      <c r="BC438" s="4">
        <f t="shared" si="391"/>
        <v>43576952.539550781</v>
      </c>
      <c r="BD438" s="4">
        <f t="shared" si="392"/>
        <v>237037.38326561564</v>
      </c>
      <c r="BE438" s="4">
        <f t="shared" si="393"/>
        <v>237037.38326561564</v>
      </c>
      <c r="BF438" s="4">
        <f t="shared" si="394"/>
        <v>0</v>
      </c>
      <c r="BG438" s="4">
        <f>SUM($BB$48:BB438)</f>
        <v>12884463590.918751</v>
      </c>
      <c r="BH438" s="14">
        <f>SUM($BC$48:BC438)</f>
        <v>4384842620830.124</v>
      </c>
      <c r="BI438" s="4">
        <f t="shared" si="395"/>
        <v>4397727084421.043</v>
      </c>
      <c r="BJ438" s="4">
        <f t="shared" si="396"/>
        <v>23921491973.569641</v>
      </c>
      <c r="BK438" s="4">
        <f t="shared" si="397"/>
        <v>70085202.300471887</v>
      </c>
      <c r="BL438" s="4">
        <f t="shared" si="398"/>
        <v>23851406771.269169</v>
      </c>
      <c r="BM438" s="27">
        <f t="shared" si="431"/>
        <v>20.689772711627267</v>
      </c>
      <c r="BN438">
        <f t="shared" si="432"/>
        <v>0.27330514044132032</v>
      </c>
      <c r="BO438">
        <f t="shared" si="399"/>
        <v>1.3209673409690379E-2</v>
      </c>
      <c r="BQ438" s="5">
        <f t="shared" si="400"/>
        <v>-5.37565403545881</v>
      </c>
      <c r="BR438" s="5">
        <f t="shared" si="401"/>
        <v>-9867.62824527472</v>
      </c>
      <c r="BS438" s="5">
        <f t="shared" si="433"/>
        <v>-1796.1354826609277</v>
      </c>
      <c r="BU438" s="27">
        <f t="shared" si="402"/>
        <v>0.86608929494453457</v>
      </c>
      <c r="BV438" s="27">
        <f t="shared" si="403"/>
        <v>1.1470742246243459E-2</v>
      </c>
      <c r="BW438" s="27">
        <f t="shared" si="434"/>
        <v>0.86608929494453457</v>
      </c>
      <c r="BX438" s="27">
        <f t="shared" si="435"/>
        <v>1.147074224624346E-2</v>
      </c>
      <c r="BY438" s="27">
        <f t="shared" si="404"/>
        <v>1.3209673409690379E-2</v>
      </c>
      <c r="BZ438" s="27">
        <f t="shared" si="405"/>
        <v>0.99738591315597092</v>
      </c>
    </row>
    <row r="439" spans="6:78">
      <c r="F439">
        <f t="shared" si="436"/>
        <v>97750000</v>
      </c>
      <c r="G439">
        <f t="shared" si="406"/>
        <v>1.0000000000000002</v>
      </c>
      <c r="H439">
        <f t="shared" si="407"/>
        <v>0</v>
      </c>
      <c r="I439">
        <f t="shared" si="408"/>
        <v>4.7143143996902228E+19</v>
      </c>
      <c r="J439">
        <f t="shared" si="409"/>
        <v>2.1193285600309779E+20</v>
      </c>
      <c r="K439">
        <f t="shared" si="410"/>
        <v>2.59076E+20</v>
      </c>
      <c r="L439">
        <f t="shared" si="411"/>
        <v>6043992820115670</v>
      </c>
      <c r="M439">
        <f t="shared" si="412"/>
        <v>112999.9999999998</v>
      </c>
      <c r="N439">
        <f t="shared" si="413"/>
        <v>112.9999999999998</v>
      </c>
      <c r="O439">
        <f t="shared" si="414"/>
        <v>149700.0000000002</v>
      </c>
      <c r="P439">
        <f t="shared" si="415"/>
        <v>149.70000000000022</v>
      </c>
      <c r="Q439">
        <f t="shared" si="416"/>
        <v>0.14034375000000018</v>
      </c>
      <c r="R439">
        <f t="shared" si="417"/>
        <v>2004.491</v>
      </c>
      <c r="S439">
        <f t="shared" si="418"/>
        <v>2.6632151440191052</v>
      </c>
      <c r="T439">
        <f t="shared" si="419"/>
        <v>460.48463537865575</v>
      </c>
      <c r="V439">
        <f t="shared" si="420"/>
        <v>112568506329668.94</v>
      </c>
      <c r="W439">
        <f t="shared" si="378"/>
        <v>0</v>
      </c>
      <c r="X439">
        <f t="shared" si="421"/>
        <v>5060537550066.0654</v>
      </c>
      <c r="Y439">
        <f t="shared" si="379"/>
        <v>0</v>
      </c>
      <c r="Z439">
        <f t="shared" si="380"/>
        <v>117629043879735</v>
      </c>
      <c r="AA439">
        <f t="shared" si="422"/>
        <v>2387.8022716742398</v>
      </c>
      <c r="AB439">
        <f t="shared" si="423"/>
        <v>23.878022716742404</v>
      </c>
      <c r="AC439">
        <f t="shared" si="381"/>
        <v>454.03296283613685</v>
      </c>
      <c r="AD439">
        <f t="shared" si="382"/>
        <v>99.999999999999972</v>
      </c>
      <c r="AF439" s="9">
        <f t="shared" si="437"/>
        <v>6186052472698.709</v>
      </c>
      <c r="AG439">
        <f t="shared" si="383"/>
        <v>23.877365995687402</v>
      </c>
      <c r="AH439">
        <f t="shared" si="384"/>
        <v>0</v>
      </c>
      <c r="AI439">
        <v>371</v>
      </c>
      <c r="AJ439">
        <f t="shared" si="385"/>
        <v>5.1740327120740712E-2</v>
      </c>
      <c r="AK439">
        <v>0</v>
      </c>
      <c r="AL439" s="15">
        <f t="shared" si="424"/>
        <v>0</v>
      </c>
      <c r="AM439" s="13">
        <f t="shared" si="386"/>
        <v>5062806625627.3662</v>
      </c>
      <c r="AN439" s="15">
        <f>SUM($AL$48:AL439)</f>
        <v>1123245847071.3408</v>
      </c>
      <c r="AO439" s="4">
        <f t="shared" si="425"/>
        <v>6186052472698.707</v>
      </c>
      <c r="AP439">
        <f t="shared" si="426"/>
        <v>23.88872929430708</v>
      </c>
      <c r="AQ439" s="15">
        <f t="shared" si="427"/>
        <v>23.82628208133826</v>
      </c>
      <c r="AR439">
        <f t="shared" si="387"/>
        <v>0.99738591315597092</v>
      </c>
      <c r="AT439">
        <f t="shared" si="438"/>
        <v>11823625704.613409</v>
      </c>
      <c r="AU439" s="4"/>
      <c r="AV439">
        <f t="shared" si="428"/>
        <v>4397769821118.3428</v>
      </c>
      <c r="AW439" s="5">
        <f t="shared" si="388"/>
        <v>16.974825229347154</v>
      </c>
      <c r="AX439">
        <f t="shared" si="389"/>
        <v>42736697.299804688</v>
      </c>
      <c r="AY439" s="4">
        <f t="shared" si="390"/>
        <v>1.6495814857340967E-4</v>
      </c>
      <c r="AZ439" s="4">
        <f t="shared" si="429"/>
        <v>3.5745100904184768E-7</v>
      </c>
      <c r="BA439" s="5">
        <v>0</v>
      </c>
      <c r="BB439" s="4">
        <f t="shared" si="430"/>
        <v>0</v>
      </c>
      <c r="BC439" s="4">
        <f t="shared" si="391"/>
        <v>42736697.299804688</v>
      </c>
      <c r="BD439" s="4">
        <f t="shared" si="392"/>
        <v>232466.80428527354</v>
      </c>
      <c r="BE439" s="4">
        <f t="shared" si="393"/>
        <v>232466.80428527354</v>
      </c>
      <c r="BF439" s="4">
        <f t="shared" si="394"/>
        <v>0</v>
      </c>
      <c r="BG439" s="4">
        <f>SUM($BB$48:BB439)</f>
        <v>12884463590.918751</v>
      </c>
      <c r="BH439" s="14">
        <f>SUM($BC$48:BC439)</f>
        <v>4384885357527.4238</v>
      </c>
      <c r="BI439" s="4">
        <f t="shared" si="395"/>
        <v>4397769821118.3428</v>
      </c>
      <c r="BJ439" s="4">
        <f t="shared" si="396"/>
        <v>23921724440.373928</v>
      </c>
      <c r="BK439" s="4">
        <f t="shared" si="397"/>
        <v>70085202.300471887</v>
      </c>
      <c r="BL439" s="4">
        <f t="shared" si="398"/>
        <v>23851639238.073452</v>
      </c>
      <c r="BM439" s="27">
        <f t="shared" si="431"/>
        <v>20.689974363688709</v>
      </c>
      <c r="BN439">
        <f t="shared" si="432"/>
        <v>0.27330514044132032</v>
      </c>
      <c r="BO439">
        <f t="shared" si="399"/>
        <v>1.3209544663379378E-2</v>
      </c>
      <c r="BQ439" s="5">
        <f t="shared" si="400"/>
        <v>-5.2782418197339087</v>
      </c>
      <c r="BR439" s="5">
        <f t="shared" si="401"/>
        <v>-9867.62824527472</v>
      </c>
      <c r="BS439" s="5">
        <f t="shared" si="433"/>
        <v>-1796.0557582787994</v>
      </c>
      <c r="BU439" s="27">
        <f t="shared" si="402"/>
        <v>0.86609773625001196</v>
      </c>
      <c r="BV439" s="27">
        <f t="shared" si="403"/>
        <v>1.1470742246243459E-2</v>
      </c>
      <c r="BW439" s="27">
        <f t="shared" si="434"/>
        <v>0.86609773625001196</v>
      </c>
      <c r="BX439" s="27">
        <f t="shared" si="435"/>
        <v>1.147074224624346E-2</v>
      </c>
      <c r="BY439" s="27">
        <f t="shared" si="404"/>
        <v>1.3209544663379378E-2</v>
      </c>
      <c r="BZ439" s="27">
        <f t="shared" si="405"/>
        <v>0.99738591315597092</v>
      </c>
    </row>
    <row r="440" spans="6:78">
      <c r="F440">
        <f t="shared" si="436"/>
        <v>98000000</v>
      </c>
      <c r="G440">
        <f t="shared" si="406"/>
        <v>1.0000000000000002</v>
      </c>
      <c r="H440">
        <f t="shared" si="407"/>
        <v>0</v>
      </c>
      <c r="I440">
        <f t="shared" si="408"/>
        <v>4.7143143996902228E+19</v>
      </c>
      <c r="J440">
        <f t="shared" si="409"/>
        <v>2.1193285600309779E+20</v>
      </c>
      <c r="K440">
        <f t="shared" si="410"/>
        <v>2.59076E+20</v>
      </c>
      <c r="L440">
        <f t="shared" si="411"/>
        <v>6043992820115670</v>
      </c>
      <c r="M440">
        <f t="shared" si="412"/>
        <v>112999.9999999998</v>
      </c>
      <c r="N440">
        <f t="shared" si="413"/>
        <v>112.9999999999998</v>
      </c>
      <c r="O440">
        <f t="shared" si="414"/>
        <v>149700.0000000002</v>
      </c>
      <c r="P440">
        <f t="shared" si="415"/>
        <v>149.70000000000022</v>
      </c>
      <c r="Q440">
        <f t="shared" si="416"/>
        <v>0.14034375000000018</v>
      </c>
      <c r="R440">
        <f t="shared" si="417"/>
        <v>2004.491</v>
      </c>
      <c r="S440">
        <f t="shared" si="418"/>
        <v>2.6632151440191052</v>
      </c>
      <c r="T440">
        <f t="shared" si="419"/>
        <v>460.48463537865575</v>
      </c>
      <c r="V440">
        <f t="shared" si="420"/>
        <v>112568506329668.94</v>
      </c>
      <c r="W440">
        <f t="shared" si="378"/>
        <v>0</v>
      </c>
      <c r="X440">
        <f t="shared" si="421"/>
        <v>5060537550066.0654</v>
      </c>
      <c r="Y440">
        <f t="shared" si="379"/>
        <v>0</v>
      </c>
      <c r="Z440">
        <f t="shared" si="380"/>
        <v>117629043879735</v>
      </c>
      <c r="AA440">
        <f t="shared" si="422"/>
        <v>2387.8022716742398</v>
      </c>
      <c r="AB440">
        <f t="shared" si="423"/>
        <v>23.878022716742404</v>
      </c>
      <c r="AC440">
        <f t="shared" si="381"/>
        <v>454.03296283613685</v>
      </c>
      <c r="AD440">
        <f t="shared" si="382"/>
        <v>99.999999999999972</v>
      </c>
      <c r="AF440" s="9">
        <f t="shared" si="437"/>
        <v>6186052472698.709</v>
      </c>
      <c r="AG440">
        <f t="shared" si="383"/>
        <v>23.877365995687402</v>
      </c>
      <c r="AH440">
        <f t="shared" si="384"/>
        <v>0</v>
      </c>
      <c r="AI440">
        <v>372</v>
      </c>
      <c r="AJ440">
        <f t="shared" si="385"/>
        <v>5.1740327120740712E-2</v>
      </c>
      <c r="AK440">
        <v>0</v>
      </c>
      <c r="AL440" s="15">
        <f t="shared" si="424"/>
        <v>0</v>
      </c>
      <c r="AM440" s="13">
        <f t="shared" si="386"/>
        <v>5062806625627.3662</v>
      </c>
      <c r="AN440" s="15">
        <f>SUM($AL$48:AL440)</f>
        <v>1123245847071.3408</v>
      </c>
      <c r="AO440" s="4">
        <f t="shared" si="425"/>
        <v>6186052472698.707</v>
      </c>
      <c r="AP440">
        <f t="shared" si="426"/>
        <v>23.88872929430708</v>
      </c>
      <c r="AQ440" s="15">
        <f t="shared" si="427"/>
        <v>23.82628208133826</v>
      </c>
      <c r="AR440">
        <f t="shared" si="387"/>
        <v>0.99738591315597092</v>
      </c>
      <c r="AT440">
        <f t="shared" si="438"/>
        <v>11595641348.935431</v>
      </c>
      <c r="AU440" s="4"/>
      <c r="AV440">
        <f t="shared" si="428"/>
        <v>4397811733762.2905</v>
      </c>
      <c r="AW440" s="5">
        <f t="shared" si="388"/>
        <v>16.974987006755896</v>
      </c>
      <c r="AX440">
        <f t="shared" si="389"/>
        <v>41912643.947753906</v>
      </c>
      <c r="AY440" s="4">
        <f t="shared" si="390"/>
        <v>1.6177740874397437E-4</v>
      </c>
      <c r="AZ440" s="4">
        <f t="shared" si="429"/>
        <v>3.5055860226252891E-7</v>
      </c>
      <c r="BA440" s="5">
        <v>0</v>
      </c>
      <c r="BB440" s="4">
        <f t="shared" si="430"/>
        <v>0</v>
      </c>
      <c r="BC440" s="4">
        <f t="shared" si="391"/>
        <v>41912643.947753906</v>
      </c>
      <c r="BD440" s="4">
        <f t="shared" si="392"/>
        <v>227984.35567751253</v>
      </c>
      <c r="BE440" s="4">
        <f t="shared" si="393"/>
        <v>227984.35567751253</v>
      </c>
      <c r="BF440" s="4">
        <f t="shared" si="394"/>
        <v>0</v>
      </c>
      <c r="BG440" s="4">
        <f>SUM($BB$48:BB440)</f>
        <v>12884463590.918751</v>
      </c>
      <c r="BH440" s="14">
        <f>SUM($BC$48:BC440)</f>
        <v>4384927270171.3716</v>
      </c>
      <c r="BI440" s="4">
        <f t="shared" si="395"/>
        <v>4397811733762.2905</v>
      </c>
      <c r="BJ440" s="4">
        <f t="shared" si="396"/>
        <v>23921952424.729603</v>
      </c>
      <c r="BK440" s="4">
        <f t="shared" si="397"/>
        <v>70085202.300471887</v>
      </c>
      <c r="BL440" s="4">
        <f t="shared" si="398"/>
        <v>23851867222.429131</v>
      </c>
      <c r="BM440" s="27">
        <f t="shared" si="431"/>
        <v>20.69017212747455</v>
      </c>
      <c r="BN440">
        <f t="shared" si="432"/>
        <v>0.27330514044132032</v>
      </c>
      <c r="BO440">
        <f t="shared" si="399"/>
        <v>1.3209418402005341E-2</v>
      </c>
      <c r="BQ440" s="5">
        <f t="shared" si="400"/>
        <v>-5.1827079162791723</v>
      </c>
      <c r="BR440" s="5">
        <f t="shared" si="401"/>
        <v>-9867.62824527472</v>
      </c>
      <c r="BS440" s="5">
        <f t="shared" si="433"/>
        <v>-1795.9775711503335</v>
      </c>
      <c r="BU440" s="27">
        <f t="shared" si="402"/>
        <v>0.86610601478937699</v>
      </c>
      <c r="BV440" s="27">
        <f t="shared" si="403"/>
        <v>1.1470742246243459E-2</v>
      </c>
      <c r="BW440" s="27">
        <f t="shared" si="434"/>
        <v>0.86610601478937699</v>
      </c>
      <c r="BX440" s="27">
        <f t="shared" si="435"/>
        <v>1.147074224624346E-2</v>
      </c>
      <c r="BY440" s="27">
        <f t="shared" si="404"/>
        <v>1.3209418402005341E-2</v>
      </c>
      <c r="BZ440" s="27">
        <f t="shared" si="405"/>
        <v>0.99738591315597092</v>
      </c>
    </row>
    <row r="441" spans="6:78">
      <c r="F441">
        <f t="shared" si="436"/>
        <v>98250000</v>
      </c>
      <c r="G441">
        <f t="shared" si="406"/>
        <v>1.0000000000000002</v>
      </c>
      <c r="H441">
        <f t="shared" si="407"/>
        <v>0</v>
      </c>
      <c r="I441">
        <f t="shared" si="408"/>
        <v>4.7143143996902228E+19</v>
      </c>
      <c r="J441">
        <f t="shared" si="409"/>
        <v>2.1193285600309779E+20</v>
      </c>
      <c r="K441">
        <f t="shared" si="410"/>
        <v>2.59076E+20</v>
      </c>
      <c r="L441">
        <f t="shared" si="411"/>
        <v>6043992820115670</v>
      </c>
      <c r="M441">
        <f t="shared" si="412"/>
        <v>112999.9999999998</v>
      </c>
      <c r="N441">
        <f t="shared" si="413"/>
        <v>112.9999999999998</v>
      </c>
      <c r="O441">
        <f t="shared" si="414"/>
        <v>149700.0000000002</v>
      </c>
      <c r="P441">
        <f t="shared" si="415"/>
        <v>149.70000000000022</v>
      </c>
      <c r="Q441">
        <f t="shared" si="416"/>
        <v>0.14034375000000018</v>
      </c>
      <c r="R441">
        <f t="shared" si="417"/>
        <v>2004.491</v>
      </c>
      <c r="S441">
        <f t="shared" si="418"/>
        <v>2.6632151440191052</v>
      </c>
      <c r="T441">
        <f t="shared" si="419"/>
        <v>460.48463537865575</v>
      </c>
      <c r="V441">
        <f t="shared" si="420"/>
        <v>112568506329668.94</v>
      </c>
      <c r="W441">
        <f t="shared" si="378"/>
        <v>0</v>
      </c>
      <c r="X441">
        <f t="shared" si="421"/>
        <v>5060537550066.0654</v>
      </c>
      <c r="Y441">
        <f t="shared" si="379"/>
        <v>0</v>
      </c>
      <c r="Z441">
        <f t="shared" si="380"/>
        <v>117629043879735</v>
      </c>
      <c r="AA441">
        <f t="shared" si="422"/>
        <v>2387.8022716742398</v>
      </c>
      <c r="AB441">
        <f t="shared" si="423"/>
        <v>23.878022716742404</v>
      </c>
      <c r="AC441">
        <f t="shared" si="381"/>
        <v>454.03296283613685</v>
      </c>
      <c r="AD441">
        <f t="shared" si="382"/>
        <v>99.999999999999972</v>
      </c>
      <c r="AF441" s="9">
        <f t="shared" si="437"/>
        <v>6186052472698.709</v>
      </c>
      <c r="AG441">
        <f t="shared" si="383"/>
        <v>23.877365995687402</v>
      </c>
      <c r="AH441">
        <f t="shared" si="384"/>
        <v>0</v>
      </c>
      <c r="AI441">
        <v>373</v>
      </c>
      <c r="AJ441">
        <f t="shared" si="385"/>
        <v>5.1740327120740712E-2</v>
      </c>
      <c r="AK441">
        <v>0</v>
      </c>
      <c r="AL441" s="15">
        <f t="shared" si="424"/>
        <v>0</v>
      </c>
      <c r="AM441" s="13">
        <f t="shared" si="386"/>
        <v>5062806625627.3662</v>
      </c>
      <c r="AN441" s="15">
        <f>SUM($AL$48:AL441)</f>
        <v>1123245847071.3408</v>
      </c>
      <c r="AO441" s="4">
        <f t="shared" si="425"/>
        <v>6186052472698.707</v>
      </c>
      <c r="AP441">
        <f t="shared" si="426"/>
        <v>23.88872929430708</v>
      </c>
      <c r="AQ441" s="15">
        <f t="shared" si="427"/>
        <v>23.82628208133826</v>
      </c>
      <c r="AR441">
        <f t="shared" si="387"/>
        <v>0.99738591315597092</v>
      </c>
      <c r="AT441">
        <f t="shared" si="438"/>
        <v>11372053010.835514</v>
      </c>
      <c r="AU441" s="4"/>
      <c r="AV441">
        <f t="shared" si="428"/>
        <v>4397852838242.3667</v>
      </c>
      <c r="AW441" s="5">
        <f t="shared" si="388"/>
        <v>16.975145664756159</v>
      </c>
      <c r="AX441">
        <f t="shared" si="389"/>
        <v>41104480.076171875</v>
      </c>
      <c r="AY441" s="4">
        <f t="shared" si="390"/>
        <v>1.5865800026313465E-4</v>
      </c>
      <c r="AZ441" s="4">
        <f t="shared" si="429"/>
        <v>3.4379909557108687E-7</v>
      </c>
      <c r="BA441" s="5">
        <v>0</v>
      </c>
      <c r="BB441" s="4">
        <f t="shared" si="430"/>
        <v>0</v>
      </c>
      <c r="BC441" s="4">
        <f t="shared" si="391"/>
        <v>41104480.076171875</v>
      </c>
      <c r="BD441" s="4">
        <f t="shared" si="392"/>
        <v>223588.3380992813</v>
      </c>
      <c r="BE441" s="4">
        <f t="shared" si="393"/>
        <v>223588.3380992813</v>
      </c>
      <c r="BF441" s="4">
        <f t="shared" si="394"/>
        <v>0</v>
      </c>
      <c r="BG441" s="4">
        <f>SUM($BB$48:BB441)</f>
        <v>12884463590.918751</v>
      </c>
      <c r="BH441" s="14">
        <f>SUM($BC$48:BC441)</f>
        <v>4384968374651.4478</v>
      </c>
      <c r="BI441" s="4">
        <f t="shared" si="395"/>
        <v>4397852838242.3667</v>
      </c>
      <c r="BJ441" s="4">
        <f t="shared" si="396"/>
        <v>23922176013.067703</v>
      </c>
      <c r="BK441" s="4">
        <f t="shared" si="397"/>
        <v>70085202.300471887</v>
      </c>
      <c r="BL441" s="4">
        <f t="shared" si="398"/>
        <v>23852090810.767231</v>
      </c>
      <c r="BM441" s="27">
        <f t="shared" si="431"/>
        <v>20.690366077958924</v>
      </c>
      <c r="BN441">
        <f t="shared" si="432"/>
        <v>0.27330514044132032</v>
      </c>
      <c r="BO441">
        <f t="shared" si="399"/>
        <v>1.3209294577560296E-2</v>
      </c>
      <c r="BQ441" s="5">
        <f t="shared" si="400"/>
        <v>-5.0890161072847384</v>
      </c>
      <c r="BR441" s="5">
        <f t="shared" si="401"/>
        <v>-9867.62824527472</v>
      </c>
      <c r="BS441" s="5">
        <f t="shared" si="433"/>
        <v>-1795.9008916340458</v>
      </c>
      <c r="BU441" s="27">
        <f t="shared" si="402"/>
        <v>0.86611413370110246</v>
      </c>
      <c r="BV441" s="27">
        <f t="shared" si="403"/>
        <v>1.1470742246243459E-2</v>
      </c>
      <c r="BW441" s="27">
        <f t="shared" si="434"/>
        <v>0.86611413370110235</v>
      </c>
      <c r="BX441" s="27">
        <f t="shared" si="435"/>
        <v>1.147074224624346E-2</v>
      </c>
      <c r="BY441" s="27">
        <f t="shared" si="404"/>
        <v>1.3209294577560296E-2</v>
      </c>
      <c r="BZ441" s="27">
        <f t="shared" si="405"/>
        <v>0.99738591315597092</v>
      </c>
    </row>
    <row r="442" spans="6:78">
      <c r="F442">
        <f t="shared" si="436"/>
        <v>98500000</v>
      </c>
      <c r="G442">
        <f t="shared" si="406"/>
        <v>1.0000000000000002</v>
      </c>
      <c r="H442">
        <f t="shared" si="407"/>
        <v>0</v>
      </c>
      <c r="I442">
        <f t="shared" si="408"/>
        <v>4.7143143996902228E+19</v>
      </c>
      <c r="J442">
        <f t="shared" si="409"/>
        <v>2.1193285600309779E+20</v>
      </c>
      <c r="K442">
        <f t="shared" si="410"/>
        <v>2.59076E+20</v>
      </c>
      <c r="L442">
        <f t="shared" si="411"/>
        <v>6043992820115670</v>
      </c>
      <c r="M442">
        <f t="shared" si="412"/>
        <v>112999.9999999998</v>
      </c>
      <c r="N442">
        <f t="shared" si="413"/>
        <v>112.9999999999998</v>
      </c>
      <c r="O442">
        <f t="shared" si="414"/>
        <v>149700.0000000002</v>
      </c>
      <c r="P442">
        <f t="shared" si="415"/>
        <v>149.70000000000022</v>
      </c>
      <c r="Q442">
        <f t="shared" si="416"/>
        <v>0.14034375000000018</v>
      </c>
      <c r="R442">
        <f t="shared" si="417"/>
        <v>2004.491</v>
      </c>
      <c r="S442">
        <f t="shared" si="418"/>
        <v>2.6632151440191052</v>
      </c>
      <c r="T442">
        <f t="shared" si="419"/>
        <v>460.48463537865575</v>
      </c>
      <c r="V442">
        <f t="shared" si="420"/>
        <v>112568506329668.94</v>
      </c>
      <c r="W442">
        <f t="shared" si="378"/>
        <v>0</v>
      </c>
      <c r="X442">
        <f t="shared" si="421"/>
        <v>5060537550066.0654</v>
      </c>
      <c r="Y442">
        <f t="shared" si="379"/>
        <v>0</v>
      </c>
      <c r="Z442">
        <f t="shared" si="380"/>
        <v>117629043879735</v>
      </c>
      <c r="AA442">
        <f t="shared" si="422"/>
        <v>2387.8022716742398</v>
      </c>
      <c r="AB442">
        <f t="shared" si="423"/>
        <v>23.878022716742404</v>
      </c>
      <c r="AC442">
        <f t="shared" si="381"/>
        <v>454.03296283613685</v>
      </c>
      <c r="AD442">
        <f t="shared" si="382"/>
        <v>99.999999999999972</v>
      </c>
      <c r="AF442" s="9">
        <f t="shared" si="437"/>
        <v>6186052472698.709</v>
      </c>
      <c r="AG442">
        <f t="shared" si="383"/>
        <v>23.877365995687402</v>
      </c>
      <c r="AH442">
        <f t="shared" si="384"/>
        <v>0</v>
      </c>
      <c r="AI442">
        <v>374</v>
      </c>
      <c r="AJ442">
        <f t="shared" si="385"/>
        <v>5.1740327120740712E-2</v>
      </c>
      <c r="AK442">
        <v>0</v>
      </c>
      <c r="AL442" s="15">
        <f t="shared" si="424"/>
        <v>0</v>
      </c>
      <c r="AM442" s="13">
        <f t="shared" si="386"/>
        <v>5062806625627.3662</v>
      </c>
      <c r="AN442" s="15">
        <f>SUM($AL$48:AL442)</f>
        <v>1123245847071.3408</v>
      </c>
      <c r="AO442" s="4">
        <f t="shared" si="425"/>
        <v>6186052472698.707</v>
      </c>
      <c r="AP442">
        <f t="shared" si="426"/>
        <v>23.88872929430708</v>
      </c>
      <c r="AQ442" s="15">
        <f t="shared" si="427"/>
        <v>23.82628208133826</v>
      </c>
      <c r="AR442">
        <f t="shared" si="387"/>
        <v>0.99738591315597092</v>
      </c>
      <c r="AT442">
        <f t="shared" si="438"/>
        <v>11152775925.854759</v>
      </c>
      <c r="AU442" s="4"/>
      <c r="AV442">
        <f t="shared" si="428"/>
        <v>4397893150141.6694</v>
      </c>
      <c r="AW442" s="5">
        <f t="shared" si="388"/>
        <v>16.975301263496696</v>
      </c>
      <c r="AX442">
        <f t="shared" si="389"/>
        <v>40311899.302734375</v>
      </c>
      <c r="AY442" s="4">
        <f t="shared" si="390"/>
        <v>1.5559874053457047E-4</v>
      </c>
      <c r="AZ442" s="4">
        <f t="shared" si="429"/>
        <v>3.3716992637663684E-7</v>
      </c>
      <c r="BA442" s="5">
        <v>0</v>
      </c>
      <c r="BB442" s="4">
        <f t="shared" si="430"/>
        <v>0</v>
      </c>
      <c r="BC442" s="4">
        <f t="shared" si="391"/>
        <v>40311899.302734375</v>
      </c>
      <c r="BD442" s="4">
        <f t="shared" si="392"/>
        <v>219277.08498006078</v>
      </c>
      <c r="BE442" s="4">
        <f t="shared" si="393"/>
        <v>219277.08498006078</v>
      </c>
      <c r="BF442" s="4">
        <f t="shared" si="394"/>
        <v>0</v>
      </c>
      <c r="BG442" s="4">
        <f>SUM($BB$48:BB442)</f>
        <v>12884463590.918751</v>
      </c>
      <c r="BH442" s="14">
        <f>SUM($BC$48:BC442)</f>
        <v>4385008686550.7505</v>
      </c>
      <c r="BI442" s="4">
        <f t="shared" si="395"/>
        <v>4397893150141.6694</v>
      </c>
      <c r="BJ442" s="4">
        <f t="shared" si="396"/>
        <v>23922395290.152683</v>
      </c>
      <c r="BK442" s="4">
        <f t="shared" si="397"/>
        <v>70085202.300471887</v>
      </c>
      <c r="BL442" s="4">
        <f t="shared" si="398"/>
        <v>23852310087.852211</v>
      </c>
      <c r="BM442" s="27">
        <f t="shared" si="431"/>
        <v>20.69055628867029</v>
      </c>
      <c r="BN442">
        <f t="shared" si="432"/>
        <v>0.27330514044132032</v>
      </c>
      <c r="BO442">
        <f t="shared" si="399"/>
        <v>1.3209173142965538E-2</v>
      </c>
      <c r="BQ442" s="5">
        <f t="shared" si="400"/>
        <v>-4.9971308733010034</v>
      </c>
      <c r="BR442" s="5">
        <f t="shared" si="401"/>
        <v>-9867.62824527472</v>
      </c>
      <c r="BS442" s="5">
        <f t="shared" si="433"/>
        <v>-1795.8256906600022</v>
      </c>
      <c r="BU442" s="27">
        <f t="shared" si="402"/>
        <v>0.8661220960631445</v>
      </c>
      <c r="BV442" s="27">
        <f t="shared" si="403"/>
        <v>1.1470742246243459E-2</v>
      </c>
      <c r="BW442" s="27">
        <f t="shared" si="434"/>
        <v>0.86612209606314461</v>
      </c>
      <c r="BX442" s="27">
        <f t="shared" si="435"/>
        <v>1.147074224624346E-2</v>
      </c>
      <c r="BY442" s="27">
        <f t="shared" si="404"/>
        <v>1.3209173142965538E-2</v>
      </c>
      <c r="BZ442" s="27">
        <f t="shared" si="405"/>
        <v>0.99738591315597092</v>
      </c>
    </row>
    <row r="443" spans="6:78">
      <c r="F443">
        <f t="shared" si="436"/>
        <v>98750000</v>
      </c>
      <c r="G443">
        <f t="shared" si="406"/>
        <v>1.0000000000000002</v>
      </c>
      <c r="H443">
        <f t="shared" si="407"/>
        <v>0</v>
      </c>
      <c r="I443">
        <f t="shared" si="408"/>
        <v>4.7143143996902228E+19</v>
      </c>
      <c r="J443">
        <f t="shared" si="409"/>
        <v>2.1193285600309779E+20</v>
      </c>
      <c r="K443">
        <f t="shared" si="410"/>
        <v>2.59076E+20</v>
      </c>
      <c r="L443">
        <f t="shared" si="411"/>
        <v>6043992820115670</v>
      </c>
      <c r="M443">
        <f t="shared" si="412"/>
        <v>112999.9999999998</v>
      </c>
      <c r="N443">
        <f t="shared" si="413"/>
        <v>112.9999999999998</v>
      </c>
      <c r="O443">
        <f t="shared" si="414"/>
        <v>149700.0000000002</v>
      </c>
      <c r="P443">
        <f t="shared" si="415"/>
        <v>149.70000000000022</v>
      </c>
      <c r="Q443">
        <f t="shared" si="416"/>
        <v>0.14034375000000018</v>
      </c>
      <c r="R443">
        <f t="shared" si="417"/>
        <v>2004.491</v>
      </c>
      <c r="S443">
        <f t="shared" si="418"/>
        <v>2.6632151440191052</v>
      </c>
      <c r="T443">
        <f t="shared" si="419"/>
        <v>460.48463537865575</v>
      </c>
      <c r="V443">
        <f t="shared" si="420"/>
        <v>112568506329668.94</v>
      </c>
      <c r="W443">
        <f t="shared" si="378"/>
        <v>0</v>
      </c>
      <c r="X443">
        <f t="shared" si="421"/>
        <v>5060537550066.0654</v>
      </c>
      <c r="Y443">
        <f t="shared" si="379"/>
        <v>0</v>
      </c>
      <c r="Z443">
        <f t="shared" si="380"/>
        <v>117629043879735</v>
      </c>
      <c r="AA443">
        <f t="shared" si="422"/>
        <v>2387.8022716742398</v>
      </c>
      <c r="AB443">
        <f t="shared" si="423"/>
        <v>23.878022716742404</v>
      </c>
      <c r="AC443">
        <f t="shared" si="381"/>
        <v>454.03296283613685</v>
      </c>
      <c r="AD443">
        <f t="shared" si="382"/>
        <v>99.999999999999972</v>
      </c>
      <c r="AF443" s="9">
        <f t="shared" si="437"/>
        <v>6186052472698.709</v>
      </c>
      <c r="AG443">
        <f t="shared" si="383"/>
        <v>23.877365995687402</v>
      </c>
      <c r="AH443">
        <f t="shared" si="384"/>
        <v>0</v>
      </c>
      <c r="AI443">
        <v>375</v>
      </c>
      <c r="AJ443">
        <f t="shared" si="385"/>
        <v>5.1740327120740712E-2</v>
      </c>
      <c r="AK443">
        <v>0</v>
      </c>
      <c r="AL443" s="15">
        <f t="shared" si="424"/>
        <v>0</v>
      </c>
      <c r="AM443" s="13">
        <f t="shared" si="386"/>
        <v>5062806625627.3662</v>
      </c>
      <c r="AN443" s="15">
        <f>SUM($AL$48:AL443)</f>
        <v>1123245847071.3408</v>
      </c>
      <c r="AO443" s="4">
        <f t="shared" si="425"/>
        <v>6186052472698.707</v>
      </c>
      <c r="AP443">
        <f t="shared" si="426"/>
        <v>23.88872929430708</v>
      </c>
      <c r="AQ443" s="15">
        <f t="shared" si="427"/>
        <v>23.82628208133826</v>
      </c>
      <c r="AR443">
        <f t="shared" si="387"/>
        <v>0.99738591315597092</v>
      </c>
      <c r="AT443">
        <f t="shared" si="438"/>
        <v>10937726963.971201</v>
      </c>
      <c r="AU443" s="4"/>
      <c r="AV443">
        <f t="shared" si="428"/>
        <v>4397932684742.8218</v>
      </c>
      <c r="AW443" s="5">
        <f t="shared" si="388"/>
        <v>16.975453861966457</v>
      </c>
      <c r="AX443">
        <f t="shared" si="389"/>
        <v>39534601.15234375</v>
      </c>
      <c r="AY443" s="4">
        <f t="shared" si="390"/>
        <v>1.525984697630956E-4</v>
      </c>
      <c r="AZ443" s="4">
        <f t="shared" si="429"/>
        <v>3.3066858149651295E-7</v>
      </c>
      <c r="BA443" s="5">
        <v>0</v>
      </c>
      <c r="BB443" s="4">
        <f t="shared" si="430"/>
        <v>0</v>
      </c>
      <c r="BC443" s="4">
        <f t="shared" si="391"/>
        <v>39534601.15234375</v>
      </c>
      <c r="BD443" s="4">
        <f t="shared" si="392"/>
        <v>215048.9618817654</v>
      </c>
      <c r="BE443" s="4">
        <f t="shared" si="393"/>
        <v>215048.9618817654</v>
      </c>
      <c r="BF443" s="4">
        <f t="shared" si="394"/>
        <v>0</v>
      </c>
      <c r="BG443" s="4">
        <f>SUM($BB$48:BB443)</f>
        <v>12884463590.918751</v>
      </c>
      <c r="BH443" s="14">
        <f>SUM($BC$48:BC443)</f>
        <v>4385048221151.9028</v>
      </c>
      <c r="BI443" s="4">
        <f t="shared" si="395"/>
        <v>4397932684742.8218</v>
      </c>
      <c r="BJ443" s="4">
        <f t="shared" si="396"/>
        <v>23922610339.114567</v>
      </c>
      <c r="BK443" s="4">
        <f t="shared" si="397"/>
        <v>70085202.300471887</v>
      </c>
      <c r="BL443" s="4">
        <f t="shared" si="398"/>
        <v>23852525136.814091</v>
      </c>
      <c r="BM443" s="27">
        <f t="shared" si="431"/>
        <v>20.690742831719341</v>
      </c>
      <c r="BN443">
        <f t="shared" si="432"/>
        <v>0.27330514044132032</v>
      </c>
      <c r="BO443">
        <f t="shared" si="399"/>
        <v>1.320905405205355E-2</v>
      </c>
      <c r="BQ443" s="5">
        <f t="shared" si="400"/>
        <v>-4.9070173797605143</v>
      </c>
      <c r="BR443" s="5">
        <f t="shared" si="401"/>
        <v>-9867.62824527472</v>
      </c>
      <c r="BS443" s="5">
        <f t="shared" si="433"/>
        <v>-1795.7519397188071</v>
      </c>
      <c r="BU443" s="27">
        <f t="shared" si="402"/>
        <v>0.86612990489411046</v>
      </c>
      <c r="BV443" s="27">
        <f t="shared" si="403"/>
        <v>1.1470742246243459E-2</v>
      </c>
      <c r="BW443" s="27">
        <f t="shared" si="434"/>
        <v>0.86612990489411046</v>
      </c>
      <c r="BX443" s="27">
        <f t="shared" si="435"/>
        <v>1.147074224624346E-2</v>
      </c>
      <c r="BY443" s="27">
        <f t="shared" si="404"/>
        <v>1.320905405205355E-2</v>
      </c>
      <c r="BZ443" s="27">
        <f t="shared" si="405"/>
        <v>0.99738591315597092</v>
      </c>
    </row>
    <row r="444" spans="6:78">
      <c r="F444">
        <f t="shared" si="436"/>
        <v>99000000</v>
      </c>
      <c r="G444">
        <f t="shared" si="406"/>
        <v>1.0000000000000002</v>
      </c>
      <c r="H444">
        <f t="shared" si="407"/>
        <v>0</v>
      </c>
      <c r="I444">
        <f t="shared" si="408"/>
        <v>4.7143143996902228E+19</v>
      </c>
      <c r="J444">
        <f t="shared" si="409"/>
        <v>2.1193285600309779E+20</v>
      </c>
      <c r="K444">
        <f t="shared" si="410"/>
        <v>2.59076E+20</v>
      </c>
      <c r="L444">
        <f t="shared" si="411"/>
        <v>6043992820115670</v>
      </c>
      <c r="M444">
        <f t="shared" si="412"/>
        <v>112999.9999999998</v>
      </c>
      <c r="N444">
        <f t="shared" si="413"/>
        <v>112.9999999999998</v>
      </c>
      <c r="O444">
        <f t="shared" si="414"/>
        <v>149700.0000000002</v>
      </c>
      <c r="P444">
        <f t="shared" si="415"/>
        <v>149.70000000000022</v>
      </c>
      <c r="Q444">
        <f t="shared" si="416"/>
        <v>0.14034375000000018</v>
      </c>
      <c r="R444">
        <f t="shared" si="417"/>
        <v>2004.491</v>
      </c>
      <c r="S444">
        <f t="shared" si="418"/>
        <v>2.6632151440191052</v>
      </c>
      <c r="T444">
        <f t="shared" si="419"/>
        <v>460.48463537865575</v>
      </c>
      <c r="V444">
        <f t="shared" si="420"/>
        <v>112568506329668.94</v>
      </c>
      <c r="W444">
        <f t="shared" si="378"/>
        <v>0</v>
      </c>
      <c r="X444">
        <f t="shared" si="421"/>
        <v>5060537550066.0654</v>
      </c>
      <c r="Y444">
        <f t="shared" si="379"/>
        <v>0</v>
      </c>
      <c r="Z444">
        <f t="shared" si="380"/>
        <v>117629043879735</v>
      </c>
      <c r="AA444">
        <f t="shared" si="422"/>
        <v>2387.8022716742398</v>
      </c>
      <c r="AB444">
        <f t="shared" si="423"/>
        <v>23.878022716742404</v>
      </c>
      <c r="AC444">
        <f t="shared" si="381"/>
        <v>454.03296283613685</v>
      </c>
      <c r="AD444">
        <f t="shared" si="382"/>
        <v>99.999999999999972</v>
      </c>
      <c r="AF444" s="9">
        <f t="shared" si="437"/>
        <v>6186052472698.709</v>
      </c>
      <c r="AG444">
        <f t="shared" si="383"/>
        <v>23.877365995687402</v>
      </c>
      <c r="AH444">
        <f t="shared" si="384"/>
        <v>0</v>
      </c>
      <c r="AI444">
        <v>376</v>
      </c>
      <c r="AJ444">
        <f t="shared" si="385"/>
        <v>5.1740327120740712E-2</v>
      </c>
      <c r="AK444">
        <v>0</v>
      </c>
      <c r="AL444" s="15">
        <f t="shared" si="424"/>
        <v>0</v>
      </c>
      <c r="AM444" s="13">
        <f t="shared" si="386"/>
        <v>5062806625627.3662</v>
      </c>
      <c r="AN444" s="15">
        <f>SUM($AL$48:AL444)</f>
        <v>1123245847071.3408</v>
      </c>
      <c r="AO444" s="4">
        <f t="shared" si="425"/>
        <v>6186052472698.707</v>
      </c>
      <c r="AP444">
        <f t="shared" si="426"/>
        <v>23.88872929430708</v>
      </c>
      <c r="AQ444" s="15">
        <f t="shared" si="427"/>
        <v>23.82628208133826</v>
      </c>
      <c r="AR444">
        <f t="shared" si="387"/>
        <v>0.99738591315597092</v>
      </c>
      <c r="AT444">
        <f t="shared" si="438"/>
        <v>10726824598.084429</v>
      </c>
      <c r="AU444" s="4"/>
      <c r="AV444">
        <f t="shared" si="428"/>
        <v>4397971457033.7666</v>
      </c>
      <c r="AW444" s="5">
        <f t="shared" si="388"/>
        <v>16.975603518016978</v>
      </c>
      <c r="AX444">
        <f t="shared" si="389"/>
        <v>38772290.944824219</v>
      </c>
      <c r="AY444" s="4">
        <f t="shared" si="390"/>
        <v>1.496560505211761E-4</v>
      </c>
      <c r="AZ444" s="4">
        <f t="shared" si="429"/>
        <v>3.2429259621694848E-7</v>
      </c>
      <c r="BA444" s="5">
        <v>0</v>
      </c>
      <c r="BB444" s="4">
        <f t="shared" si="430"/>
        <v>0</v>
      </c>
      <c r="BC444" s="4">
        <f t="shared" si="391"/>
        <v>38772290.944824219</v>
      </c>
      <c r="BD444" s="4">
        <f t="shared" si="392"/>
        <v>210902.36588786019</v>
      </c>
      <c r="BE444" s="4">
        <f t="shared" si="393"/>
        <v>210902.36588786019</v>
      </c>
      <c r="BF444" s="4">
        <f t="shared" si="394"/>
        <v>0</v>
      </c>
      <c r="BG444" s="4">
        <f>SUM($BB$48:BB444)</f>
        <v>12884463590.918751</v>
      </c>
      <c r="BH444" s="14">
        <f>SUM($BC$48:BC444)</f>
        <v>4385086993442.8477</v>
      </c>
      <c r="BI444" s="4">
        <f t="shared" si="395"/>
        <v>4397971457033.7666</v>
      </c>
      <c r="BJ444" s="4">
        <f t="shared" si="396"/>
        <v>23922821241.480453</v>
      </c>
      <c r="BK444" s="4">
        <f t="shared" si="397"/>
        <v>70085202.300471887</v>
      </c>
      <c r="BL444" s="4">
        <f t="shared" si="398"/>
        <v>23852736039.179981</v>
      </c>
      <c r="BM444" s="27">
        <f t="shared" si="431"/>
        <v>20.690925777826312</v>
      </c>
      <c r="BN444">
        <f t="shared" si="432"/>
        <v>0.27330514044132032</v>
      </c>
      <c r="BO444">
        <f t="shared" si="399"/>
        <v>1.3208937259550328E-2</v>
      </c>
      <c r="BQ444" s="5">
        <f t="shared" si="400"/>
        <v>-4.8186414637840791</v>
      </c>
      <c r="BR444" s="5">
        <f t="shared" si="401"/>
        <v>-9867.62824527472</v>
      </c>
      <c r="BS444" s="5">
        <f t="shared" si="433"/>
        <v>-1795.6796108507733</v>
      </c>
      <c r="BU444" s="27">
        <f t="shared" si="402"/>
        <v>0.86613756315440205</v>
      </c>
      <c r="BV444" s="27">
        <f t="shared" si="403"/>
        <v>1.1470742246243459E-2</v>
      </c>
      <c r="BW444" s="27">
        <f t="shared" si="434"/>
        <v>0.86613756315440193</v>
      </c>
      <c r="BX444" s="27">
        <f t="shared" si="435"/>
        <v>1.147074224624346E-2</v>
      </c>
      <c r="BY444" s="27">
        <f t="shared" si="404"/>
        <v>1.3208937259550328E-2</v>
      </c>
      <c r="BZ444" s="27">
        <f t="shared" si="405"/>
        <v>0.99738591315597092</v>
      </c>
    </row>
    <row r="445" spans="6:78">
      <c r="F445">
        <f t="shared" si="436"/>
        <v>99250000</v>
      </c>
      <c r="G445">
        <f t="shared" si="406"/>
        <v>1.0000000000000002</v>
      </c>
      <c r="H445">
        <f t="shared" si="407"/>
        <v>0</v>
      </c>
      <c r="I445">
        <f t="shared" si="408"/>
        <v>4.7143143996902228E+19</v>
      </c>
      <c r="J445">
        <f t="shared" si="409"/>
        <v>2.1193285600309779E+20</v>
      </c>
      <c r="K445">
        <f t="shared" si="410"/>
        <v>2.59076E+20</v>
      </c>
      <c r="L445">
        <f t="shared" si="411"/>
        <v>6043992820115670</v>
      </c>
      <c r="M445">
        <f t="shared" si="412"/>
        <v>112999.9999999998</v>
      </c>
      <c r="N445">
        <f t="shared" si="413"/>
        <v>112.9999999999998</v>
      </c>
      <c r="O445">
        <f t="shared" si="414"/>
        <v>149700.0000000002</v>
      </c>
      <c r="P445">
        <f t="shared" si="415"/>
        <v>149.70000000000022</v>
      </c>
      <c r="Q445">
        <f t="shared" si="416"/>
        <v>0.14034375000000018</v>
      </c>
      <c r="R445">
        <f t="shared" si="417"/>
        <v>2004.491</v>
      </c>
      <c r="S445">
        <f t="shared" si="418"/>
        <v>2.6632151440191052</v>
      </c>
      <c r="T445">
        <f t="shared" si="419"/>
        <v>460.48463537865575</v>
      </c>
      <c r="V445">
        <f t="shared" si="420"/>
        <v>112568506329668.94</v>
      </c>
      <c r="W445">
        <f t="shared" si="378"/>
        <v>0</v>
      </c>
      <c r="X445">
        <f t="shared" si="421"/>
        <v>5060537550066.0654</v>
      </c>
      <c r="Y445">
        <f t="shared" si="379"/>
        <v>0</v>
      </c>
      <c r="Z445">
        <f t="shared" si="380"/>
        <v>117629043879735</v>
      </c>
      <c r="AA445">
        <f t="shared" si="422"/>
        <v>2387.8022716742398</v>
      </c>
      <c r="AB445">
        <f t="shared" si="423"/>
        <v>23.878022716742404</v>
      </c>
      <c r="AC445">
        <f t="shared" si="381"/>
        <v>454.03296283613685</v>
      </c>
      <c r="AD445">
        <f t="shared" si="382"/>
        <v>99.999999999999972</v>
      </c>
      <c r="AF445" s="9">
        <f t="shared" si="437"/>
        <v>6186052472698.709</v>
      </c>
      <c r="AG445">
        <f t="shared" si="383"/>
        <v>23.877365995687402</v>
      </c>
      <c r="AH445">
        <f t="shared" si="384"/>
        <v>0</v>
      </c>
      <c r="AI445">
        <v>377</v>
      </c>
      <c r="AJ445">
        <f t="shared" si="385"/>
        <v>5.1740327120740712E-2</v>
      </c>
      <c r="AK445">
        <v>0</v>
      </c>
      <c r="AL445" s="15">
        <f t="shared" si="424"/>
        <v>0</v>
      </c>
      <c r="AM445" s="13">
        <f t="shared" si="386"/>
        <v>5062806625627.3662</v>
      </c>
      <c r="AN445" s="15">
        <f>SUM($AL$48:AL445)</f>
        <v>1123245847071.3408</v>
      </c>
      <c r="AO445" s="4">
        <f t="shared" si="425"/>
        <v>6186052472698.707</v>
      </c>
      <c r="AP445">
        <f t="shared" si="426"/>
        <v>23.88872929430708</v>
      </c>
      <c r="AQ445" s="15">
        <f t="shared" si="427"/>
        <v>23.82628208133826</v>
      </c>
      <c r="AR445">
        <f t="shared" si="387"/>
        <v>0.99738591315597092</v>
      </c>
      <c r="AT445">
        <f t="shared" si="438"/>
        <v>10519988873.107889</v>
      </c>
      <c r="AU445" s="4"/>
      <c r="AV445">
        <f t="shared" si="428"/>
        <v>4398009481713.4463</v>
      </c>
      <c r="AW445" s="5">
        <f t="shared" si="388"/>
        <v>16.97575028838428</v>
      </c>
      <c r="AX445">
        <f t="shared" si="389"/>
        <v>38024679.6796875</v>
      </c>
      <c r="AY445" s="4">
        <f t="shared" si="390"/>
        <v>1.467703673041405E-4</v>
      </c>
      <c r="AZ445" s="4">
        <f t="shared" si="429"/>
        <v>3.1803955332925222E-7</v>
      </c>
      <c r="BA445" s="5">
        <v>0</v>
      </c>
      <c r="BB445" s="4">
        <f t="shared" si="430"/>
        <v>0</v>
      </c>
      <c r="BC445" s="4">
        <f t="shared" si="391"/>
        <v>38024679.6796875</v>
      </c>
      <c r="BD445" s="4">
        <f t="shared" si="392"/>
        <v>206835.72497654209</v>
      </c>
      <c r="BE445" s="4">
        <f t="shared" si="393"/>
        <v>206835.72497654209</v>
      </c>
      <c r="BF445" s="4">
        <f t="shared" si="394"/>
        <v>0</v>
      </c>
      <c r="BG445" s="4">
        <f>SUM($BB$48:BB445)</f>
        <v>12884463590.918751</v>
      </c>
      <c r="BH445" s="14">
        <f>SUM($BC$48:BC445)</f>
        <v>4385125018122.5273</v>
      </c>
      <c r="BI445" s="4">
        <f t="shared" si="395"/>
        <v>4398009481713.4463</v>
      </c>
      <c r="BJ445" s="4">
        <f t="shared" si="396"/>
        <v>23923028077.205429</v>
      </c>
      <c r="BK445" s="4">
        <f t="shared" si="397"/>
        <v>70085202.300471887</v>
      </c>
      <c r="BL445" s="4">
        <f t="shared" si="398"/>
        <v>23852942874.904957</v>
      </c>
      <c r="BM445" s="27">
        <f t="shared" si="431"/>
        <v>20.691105196347802</v>
      </c>
      <c r="BN445">
        <f t="shared" si="432"/>
        <v>0.27330514044132032</v>
      </c>
      <c r="BO445">
        <f t="shared" si="399"/>
        <v>1.320882272105801E-2</v>
      </c>
      <c r="BQ445" s="5">
        <f t="shared" si="400"/>
        <v>-4.7319696212266837</v>
      </c>
      <c r="BR445" s="5">
        <f t="shared" si="401"/>
        <v>-9867.62824527472</v>
      </c>
      <c r="BS445" s="5">
        <f t="shared" si="433"/>
        <v>-1795.6086766353451</v>
      </c>
      <c r="BU445" s="27">
        <f t="shared" si="402"/>
        <v>0.86614507374733818</v>
      </c>
      <c r="BV445" s="27">
        <f t="shared" si="403"/>
        <v>1.1470742246243459E-2</v>
      </c>
      <c r="BW445" s="27">
        <f t="shared" si="434"/>
        <v>0.86614507374733818</v>
      </c>
      <c r="BX445" s="27">
        <f t="shared" si="435"/>
        <v>1.147074224624346E-2</v>
      </c>
      <c r="BY445" s="27">
        <f t="shared" si="404"/>
        <v>1.320882272105801E-2</v>
      </c>
      <c r="BZ445" s="27">
        <f t="shared" si="405"/>
        <v>0.99738591315597092</v>
      </c>
    </row>
    <row r="446" spans="6:78">
      <c r="F446">
        <f t="shared" si="436"/>
        <v>99500000</v>
      </c>
      <c r="G446">
        <f t="shared" si="406"/>
        <v>1.0000000000000002</v>
      </c>
      <c r="H446">
        <f t="shared" si="407"/>
        <v>0</v>
      </c>
      <c r="I446">
        <f t="shared" si="408"/>
        <v>4.7143143996902228E+19</v>
      </c>
      <c r="J446">
        <f t="shared" si="409"/>
        <v>2.1193285600309779E+20</v>
      </c>
      <c r="K446">
        <f t="shared" si="410"/>
        <v>2.59076E+20</v>
      </c>
      <c r="L446">
        <f t="shared" si="411"/>
        <v>6043992820115670</v>
      </c>
      <c r="M446">
        <f t="shared" si="412"/>
        <v>112999.9999999998</v>
      </c>
      <c r="N446">
        <f t="shared" si="413"/>
        <v>112.9999999999998</v>
      </c>
      <c r="O446">
        <f t="shared" si="414"/>
        <v>149700.0000000002</v>
      </c>
      <c r="P446">
        <f t="shared" si="415"/>
        <v>149.70000000000022</v>
      </c>
      <c r="Q446">
        <f t="shared" si="416"/>
        <v>0.14034375000000018</v>
      </c>
      <c r="R446">
        <f t="shared" si="417"/>
        <v>2004.491</v>
      </c>
      <c r="S446">
        <f t="shared" si="418"/>
        <v>2.6632151440191052</v>
      </c>
      <c r="T446">
        <f t="shared" si="419"/>
        <v>460.48463537865575</v>
      </c>
      <c r="V446">
        <f t="shared" si="420"/>
        <v>112568506329668.94</v>
      </c>
      <c r="W446">
        <f t="shared" si="378"/>
        <v>0</v>
      </c>
      <c r="X446">
        <f t="shared" si="421"/>
        <v>5060537550066.0654</v>
      </c>
      <c r="Y446">
        <f t="shared" si="379"/>
        <v>0</v>
      </c>
      <c r="Z446">
        <f t="shared" si="380"/>
        <v>117629043879735</v>
      </c>
      <c r="AA446">
        <f t="shared" si="422"/>
        <v>2387.8022716742398</v>
      </c>
      <c r="AB446">
        <f t="shared" si="423"/>
        <v>23.878022716742404</v>
      </c>
      <c r="AC446">
        <f t="shared" si="381"/>
        <v>454.03296283613685</v>
      </c>
      <c r="AD446">
        <f t="shared" si="382"/>
        <v>99.999999999999972</v>
      </c>
      <c r="AF446" s="9">
        <f t="shared" si="437"/>
        <v>6186052472698.709</v>
      </c>
      <c r="AG446">
        <f t="shared" si="383"/>
        <v>23.877365995687402</v>
      </c>
      <c r="AH446">
        <f t="shared" si="384"/>
        <v>0</v>
      </c>
      <c r="AI446">
        <v>378</v>
      </c>
      <c r="AJ446">
        <f t="shared" si="385"/>
        <v>5.1740327120740712E-2</v>
      </c>
      <c r="AK446">
        <v>0</v>
      </c>
      <c r="AL446" s="15">
        <f t="shared" si="424"/>
        <v>0</v>
      </c>
      <c r="AM446" s="13">
        <f t="shared" si="386"/>
        <v>5062806625627.3662</v>
      </c>
      <c r="AN446" s="15">
        <f>SUM($AL$48:AL446)</f>
        <v>1123245847071.3408</v>
      </c>
      <c r="AO446" s="4">
        <f t="shared" si="425"/>
        <v>6186052472698.707</v>
      </c>
      <c r="AP446">
        <f t="shared" si="426"/>
        <v>23.88872929430708</v>
      </c>
      <c r="AQ446" s="15">
        <f t="shared" si="427"/>
        <v>23.82628208133826</v>
      </c>
      <c r="AR446">
        <f t="shared" si="387"/>
        <v>0.99738591315597092</v>
      </c>
      <c r="AT446">
        <f t="shared" si="438"/>
        <v>10317141375.657156</v>
      </c>
      <c r="AU446" s="4"/>
      <c r="AV446">
        <f t="shared" si="428"/>
        <v>4398046773197.3779</v>
      </c>
      <c r="AW446" s="5">
        <f t="shared" si="388"/>
        <v>16.975894228710409</v>
      </c>
      <c r="AX446">
        <f t="shared" si="389"/>
        <v>37291483.931640625</v>
      </c>
      <c r="AY446" s="4">
        <f t="shared" si="390"/>
        <v>1.4394032612685323E-4</v>
      </c>
      <c r="AZ446" s="4">
        <f t="shared" si="429"/>
        <v>3.1190708225583248E-7</v>
      </c>
      <c r="BA446" s="5">
        <v>0</v>
      </c>
      <c r="BB446" s="4">
        <f t="shared" si="430"/>
        <v>0</v>
      </c>
      <c r="BC446" s="4">
        <f t="shared" si="391"/>
        <v>37291483.931640625</v>
      </c>
      <c r="BD446" s="4">
        <f t="shared" si="392"/>
        <v>202847.49745235327</v>
      </c>
      <c r="BE446" s="4">
        <f t="shared" si="393"/>
        <v>202847.49745235327</v>
      </c>
      <c r="BF446" s="4">
        <f t="shared" si="394"/>
        <v>0</v>
      </c>
      <c r="BG446" s="4">
        <f>SUM($BB$48:BB446)</f>
        <v>12884463590.918751</v>
      </c>
      <c r="BH446" s="14">
        <f>SUM($BC$48:BC446)</f>
        <v>4385162309606.459</v>
      </c>
      <c r="BI446" s="4">
        <f t="shared" si="395"/>
        <v>4398046773197.3779</v>
      </c>
      <c r="BJ446" s="4">
        <f t="shared" si="396"/>
        <v>23923230924.702881</v>
      </c>
      <c r="BK446" s="4">
        <f t="shared" si="397"/>
        <v>70085202.300471887</v>
      </c>
      <c r="BL446" s="4">
        <f t="shared" si="398"/>
        <v>23853145722.402409</v>
      </c>
      <c r="BM446" s="27">
        <f t="shared" si="431"/>
        <v>20.691281155303081</v>
      </c>
      <c r="BN446">
        <f t="shared" si="432"/>
        <v>0.27330514044132032</v>
      </c>
      <c r="BO446">
        <f t="shared" si="399"/>
        <v>1.3208710393037865E-2</v>
      </c>
      <c r="BQ446" s="5">
        <f t="shared" si="400"/>
        <v>-4.6469689939687697</v>
      </c>
      <c r="BR446" s="5">
        <f t="shared" si="401"/>
        <v>-9867.62824527472</v>
      </c>
      <c r="BS446" s="5">
        <f t="shared" si="433"/>
        <v>-1795.5391101806829</v>
      </c>
      <c r="BU446" s="27">
        <f t="shared" si="402"/>
        <v>0.866152439520256</v>
      </c>
      <c r="BV446" s="27">
        <f t="shared" si="403"/>
        <v>1.1470742246243459E-2</v>
      </c>
      <c r="BW446" s="27">
        <f t="shared" si="434"/>
        <v>0.86615243952025611</v>
      </c>
      <c r="BX446" s="27">
        <f t="shared" si="435"/>
        <v>1.147074224624346E-2</v>
      </c>
      <c r="BY446" s="27">
        <f t="shared" si="404"/>
        <v>1.3208710393037865E-2</v>
      </c>
      <c r="BZ446" s="27">
        <f t="shared" si="405"/>
        <v>0.99738591315597092</v>
      </c>
    </row>
    <row r="447" spans="6:78">
      <c r="F447">
        <f t="shared" si="436"/>
        <v>99750000</v>
      </c>
      <c r="G447">
        <f t="shared" si="406"/>
        <v>1.0000000000000002</v>
      </c>
      <c r="H447">
        <f t="shared" si="407"/>
        <v>0</v>
      </c>
      <c r="I447">
        <f t="shared" si="408"/>
        <v>4.7143143996902228E+19</v>
      </c>
      <c r="J447">
        <f t="shared" si="409"/>
        <v>2.1193285600309779E+20</v>
      </c>
      <c r="K447">
        <f t="shared" si="410"/>
        <v>2.59076E+20</v>
      </c>
      <c r="L447">
        <f t="shared" si="411"/>
        <v>6043992820115670</v>
      </c>
      <c r="M447">
        <f t="shared" si="412"/>
        <v>112999.9999999998</v>
      </c>
      <c r="N447">
        <f t="shared" si="413"/>
        <v>112.9999999999998</v>
      </c>
      <c r="O447">
        <f t="shared" si="414"/>
        <v>149700.0000000002</v>
      </c>
      <c r="P447">
        <f t="shared" si="415"/>
        <v>149.70000000000022</v>
      </c>
      <c r="Q447">
        <f t="shared" si="416"/>
        <v>0.14034375000000018</v>
      </c>
      <c r="R447">
        <f t="shared" si="417"/>
        <v>2004.491</v>
      </c>
      <c r="S447">
        <f t="shared" si="418"/>
        <v>2.6632151440191052</v>
      </c>
      <c r="T447">
        <f t="shared" si="419"/>
        <v>460.48463537865575</v>
      </c>
      <c r="V447">
        <f t="shared" ref="V447:V448" si="439">V446</f>
        <v>112568506329668.94</v>
      </c>
      <c r="W447">
        <f t="shared" ref="W447:W448" si="440">V447-V446</f>
        <v>0</v>
      </c>
      <c r="X447">
        <f t="shared" ref="X447:X448" si="441">X446</f>
        <v>5060537550066.0654</v>
      </c>
      <c r="Y447">
        <f t="shared" ref="Y447:Y448" si="442">X446-X447</f>
        <v>0</v>
      </c>
      <c r="Z447">
        <f t="shared" ref="Z447:Z448" si="443">V447+X447</f>
        <v>117629043879735</v>
      </c>
      <c r="AA447">
        <f t="shared" si="422"/>
        <v>2387.8022716742398</v>
      </c>
      <c r="AB447">
        <f t="shared" si="423"/>
        <v>23.878022716742404</v>
      </c>
      <c r="AC447">
        <f t="shared" ref="AC447:AC448" si="444">((X447+V447)/$B$21)*10^9</f>
        <v>454.03296283613685</v>
      </c>
      <c r="AD447">
        <f t="shared" ref="AD447:AD448" si="445">AA447/AB447</f>
        <v>99.999999999999972</v>
      </c>
      <c r="AF447" s="9">
        <f t="shared" si="437"/>
        <v>6186052472698.709</v>
      </c>
      <c r="AG447">
        <f t="shared" ref="AG447:AG448" si="446">(AF447/$B$21)*10^9</f>
        <v>23.877365995687402</v>
      </c>
      <c r="AH447">
        <f t="shared" ref="AH447:AH448" si="447">AF447-AF446</f>
        <v>0</v>
      </c>
      <c r="AI447">
        <v>379</v>
      </c>
      <c r="AJ447">
        <f t="shared" ref="AJ447:AJ448" si="448">AG447/(T447+1)</f>
        <v>5.1740327120740712E-2</v>
      </c>
      <c r="AK447">
        <v>1</v>
      </c>
      <c r="AL447" s="15">
        <f t="shared" si="424"/>
        <v>0</v>
      </c>
      <c r="AM447" s="13">
        <f t="shared" ref="AM447:AM448" si="449">AM446-AL447</f>
        <v>5062806625627.3662</v>
      </c>
      <c r="AN447" s="15">
        <f>SUM($AL$48:AL447)</f>
        <v>1123245847071.3408</v>
      </c>
      <c r="AO447" s="4">
        <f t="shared" ref="AO447:AO448" si="450">AN447+AM447</f>
        <v>6186052472698.707</v>
      </c>
      <c r="AP447">
        <f t="shared" si="426"/>
        <v>23.88872929430708</v>
      </c>
      <c r="AQ447" s="15">
        <f t="shared" si="427"/>
        <v>23.82628208133826</v>
      </c>
      <c r="AR447">
        <f t="shared" ref="AR447:AR448" si="451">AQ447/AP447</f>
        <v>0.99738591315597092</v>
      </c>
      <c r="AT447">
        <f t="shared" ref="AT447:AT448" si="452">((AT446)*EXP((F447-F446)*$B$11))</f>
        <v>10118205204.32267</v>
      </c>
      <c r="AU447" s="4"/>
      <c r="AV447">
        <f t="shared" ref="AV447:AV448" si="453">($AT$48-AT447)*($B$20/1000)</f>
        <v>4398083345623.1162</v>
      </c>
      <c r="AW447" s="5">
        <f t="shared" ref="AW447:AW448" si="454">(AV447/$B$21)*10^9</f>
        <v>16.976035393564498</v>
      </c>
      <c r="AX447">
        <f t="shared" ref="AX447:AX448" si="455">AV447-AV446</f>
        <v>36572425.73828125</v>
      </c>
      <c r="AY447" s="4">
        <f t="shared" ref="AY447:AY448" si="456">(AX447/$B$21)*10^9</f>
        <v>1.4116485409023315E-4</v>
      </c>
      <c r="AZ447" s="4">
        <f t="shared" ref="AZ447:AZ448" si="457">AY447/(T447+1)</f>
        <v>3.0589285811087745E-7</v>
      </c>
      <c r="BA447" s="5">
        <v>1</v>
      </c>
      <c r="BB447" s="4">
        <f t="shared" si="430"/>
        <v>0</v>
      </c>
      <c r="BC447" s="4">
        <f t="shared" ref="BC447:BC448" si="458">AX447-BB447</f>
        <v>36572425.73828125</v>
      </c>
      <c r="BD447" s="4">
        <f t="shared" ref="BD447:BD448" si="459">AX447/$B$20</f>
        <v>198936.17133529836</v>
      </c>
      <c r="BE447" s="4">
        <f t="shared" ref="BE447:BE448" si="460">BC447/$B$20</f>
        <v>198936.17133529836</v>
      </c>
      <c r="BF447" s="4">
        <f t="shared" ref="BF447:BF448" si="461">BB447/$B$20</f>
        <v>0</v>
      </c>
      <c r="BG447" s="4">
        <f>SUM($BB$48:BB447)</f>
        <v>12884463590.918751</v>
      </c>
      <c r="BH447" s="14">
        <f>SUM($BC$48:BC447)</f>
        <v>4385198882032.1973</v>
      </c>
      <c r="BI447" s="4">
        <f t="shared" ref="BI447:BI448" si="462">BG447+BH447</f>
        <v>4398083345623.1162</v>
      </c>
      <c r="BJ447" s="4">
        <f t="shared" ref="BJ447:BJ448" si="463">AV447/$B$20</f>
        <v>23923429860.874218</v>
      </c>
      <c r="BK447" s="4">
        <f t="shared" ref="BK447:BK448" si="464">BG447/$B$20</f>
        <v>70085202.300471887</v>
      </c>
      <c r="BL447" s="4">
        <f t="shared" ref="BL447:BL448" si="465">BH447/$B$20</f>
        <v>23853344658.573746</v>
      </c>
      <c r="BM447" s="27">
        <f t="shared" si="431"/>
        <v>20.691453721399853</v>
      </c>
      <c r="BN447">
        <f t="shared" si="432"/>
        <v>0.27330514044132032</v>
      </c>
      <c r="BO447">
        <f t="shared" ref="BO447:BO448" si="466">BN447/BM447</f>
        <v>1.320860023279361E-2</v>
      </c>
      <c r="BQ447" s="5">
        <f t="shared" ref="BQ447:BQ448" si="467">(((BM447/AP447)/$B$28)-1)*10^4</f>
        <v>-4.5636073574673031</v>
      </c>
      <c r="BR447" s="5">
        <f t="shared" ref="BR447:BR448" si="468">(((BN447/AQ447)/$B$28)-1)*10^4</f>
        <v>-9867.62824527472</v>
      </c>
      <c r="BS447" s="5">
        <f t="shared" ref="BS447:BS448" si="469">(((AW447/AG447)/$B$28)-1)*10^4</f>
        <v>-1795.4708851134915</v>
      </c>
      <c r="BU447" s="27">
        <f t="shared" ref="BU447:BU448" si="470">BM447/AP447</f>
        <v>0.86615966326558991</v>
      </c>
      <c r="BV447" s="27">
        <f t="shared" ref="BV447:BV448" si="471">BN447/AQ447</f>
        <v>1.1470742246243459E-2</v>
      </c>
      <c r="BW447" s="27">
        <f t="shared" ref="BW447:BW448" si="472">BH447/AM447</f>
        <v>0.86615966326558991</v>
      </c>
      <c r="BX447" s="27">
        <f t="shared" ref="BX447:BX448" si="473">BG447/AN447</f>
        <v>1.147074224624346E-2</v>
      </c>
      <c r="BY447" s="27">
        <f t="shared" ref="BY447:BY448" si="474">BN447/BM447</f>
        <v>1.320860023279361E-2</v>
      </c>
      <c r="BZ447" s="27">
        <f t="shared" ref="BZ447:BZ448" si="475">AQ447/AP447</f>
        <v>0.99738591315597092</v>
      </c>
    </row>
    <row r="448" spans="6:78">
      <c r="F448">
        <f t="shared" si="436"/>
        <v>100000000</v>
      </c>
      <c r="G448">
        <f t="shared" si="406"/>
        <v>1.0000000000000002</v>
      </c>
      <c r="H448">
        <f t="shared" si="407"/>
        <v>0</v>
      </c>
      <c r="I448">
        <f t="shared" si="408"/>
        <v>4.7143143996902228E+19</v>
      </c>
      <c r="J448">
        <f t="shared" si="409"/>
        <v>2.1193285600309779E+20</v>
      </c>
      <c r="K448">
        <f t="shared" si="410"/>
        <v>2.59076E+20</v>
      </c>
      <c r="L448">
        <f t="shared" si="411"/>
        <v>6043992820115670</v>
      </c>
      <c r="M448">
        <f t="shared" si="412"/>
        <v>112999.9999999998</v>
      </c>
      <c r="N448">
        <f t="shared" si="413"/>
        <v>112.9999999999998</v>
      </c>
      <c r="O448">
        <f t="shared" si="414"/>
        <v>149700.0000000002</v>
      </c>
      <c r="P448">
        <f t="shared" si="415"/>
        <v>149.70000000000022</v>
      </c>
      <c r="Q448">
        <f t="shared" si="416"/>
        <v>0.14034375000000018</v>
      </c>
      <c r="R448">
        <f t="shared" si="417"/>
        <v>2004.491</v>
      </c>
      <c r="S448">
        <f t="shared" si="418"/>
        <v>2.6632151440191052</v>
      </c>
      <c r="T448">
        <f t="shared" si="419"/>
        <v>460.48463537865575</v>
      </c>
      <c r="V448">
        <f t="shared" si="439"/>
        <v>112568506329668.94</v>
      </c>
      <c r="W448">
        <f t="shared" si="440"/>
        <v>0</v>
      </c>
      <c r="X448">
        <f t="shared" si="441"/>
        <v>5060537550066.0654</v>
      </c>
      <c r="Y448">
        <f t="shared" si="442"/>
        <v>0</v>
      </c>
      <c r="Z448">
        <f t="shared" si="443"/>
        <v>117629043879735</v>
      </c>
      <c r="AA448">
        <f t="shared" si="422"/>
        <v>2387.8022716742398</v>
      </c>
      <c r="AB448">
        <f t="shared" si="423"/>
        <v>23.878022716742404</v>
      </c>
      <c r="AC448">
        <f t="shared" si="444"/>
        <v>454.03296283613685</v>
      </c>
      <c r="AD448">
        <f t="shared" si="445"/>
        <v>99.999999999999972</v>
      </c>
      <c r="AF448" s="9">
        <f t="shared" si="437"/>
        <v>6186052472698.709</v>
      </c>
      <c r="AG448">
        <f t="shared" si="446"/>
        <v>23.877365995687402</v>
      </c>
      <c r="AH448">
        <f t="shared" si="447"/>
        <v>0</v>
      </c>
      <c r="AI448">
        <v>380</v>
      </c>
      <c r="AJ448">
        <f t="shared" si="448"/>
        <v>5.1740327120740712E-2</v>
      </c>
      <c r="AK448">
        <v>2</v>
      </c>
      <c r="AL448" s="15">
        <f t="shared" si="424"/>
        <v>0</v>
      </c>
      <c r="AM448" s="13">
        <f t="shared" si="449"/>
        <v>5062806625627.3662</v>
      </c>
      <c r="AN448" s="15">
        <f>SUM($AL$48:AL448)</f>
        <v>1123245847071.3408</v>
      </c>
      <c r="AO448" s="4">
        <f t="shared" si="450"/>
        <v>6186052472698.707</v>
      </c>
      <c r="AP448">
        <f t="shared" si="426"/>
        <v>23.88872929430708</v>
      </c>
      <c r="AQ448" s="15">
        <f t="shared" si="427"/>
        <v>23.82628208133826</v>
      </c>
      <c r="AR448">
        <f t="shared" si="451"/>
        <v>0.99738591315597092</v>
      </c>
      <c r="AT448">
        <f t="shared" si="452"/>
        <v>9923104940.5156898</v>
      </c>
      <c r="AU448" s="4"/>
      <c r="AV448">
        <f t="shared" si="453"/>
        <v>4398119212855.6143</v>
      </c>
      <c r="AW448" s="5">
        <f t="shared" si="454"/>
        <v>16.976173836463488</v>
      </c>
      <c r="AX448">
        <f t="shared" si="455"/>
        <v>35867232.498046875</v>
      </c>
      <c r="AY448" s="4">
        <f t="shared" si="456"/>
        <v>1.3844289898735072E-4</v>
      </c>
      <c r="AZ448" s="4">
        <f t="shared" si="457"/>
        <v>2.9999460084679968E-7</v>
      </c>
      <c r="BA448" s="5">
        <v>2</v>
      </c>
      <c r="BB448" s="4">
        <f t="shared" si="430"/>
        <v>0</v>
      </c>
      <c r="BC448" s="4">
        <f t="shared" si="458"/>
        <v>35867232.498046875</v>
      </c>
      <c r="BD448" s="4">
        <f t="shared" si="459"/>
        <v>195100.26380573801</v>
      </c>
      <c r="BE448" s="4">
        <f t="shared" si="460"/>
        <v>195100.26380573801</v>
      </c>
      <c r="BF448" s="4">
        <f t="shared" si="461"/>
        <v>0</v>
      </c>
      <c r="BG448" s="4">
        <f>SUM($BB$48:BB448)</f>
        <v>12884463590.918751</v>
      </c>
      <c r="BH448" s="14">
        <f>SUM($BC$48:BC448)</f>
        <v>4385234749264.6953</v>
      </c>
      <c r="BI448" s="4">
        <f t="shared" si="462"/>
        <v>4398119212855.6143</v>
      </c>
      <c r="BJ448" s="4">
        <f t="shared" si="463"/>
        <v>23923624961.138023</v>
      </c>
      <c r="BK448" s="4">
        <f t="shared" si="464"/>
        <v>70085202.300471887</v>
      </c>
      <c r="BL448" s="4">
        <f t="shared" si="465"/>
        <v>23853539758.837551</v>
      </c>
      <c r="BM448" s="27">
        <f t="shared" si="431"/>
        <v>20.691622960059565</v>
      </c>
      <c r="BN448">
        <f t="shared" si="432"/>
        <v>0.27330514044132032</v>
      </c>
      <c r="BO448">
        <f t="shared" si="466"/>
        <v>1.3208492198455058E-2</v>
      </c>
      <c r="BQ448" s="5">
        <f t="shared" si="467"/>
        <v>-4.4818531085344393</v>
      </c>
      <c r="BR448" s="5">
        <f t="shared" si="468"/>
        <v>-9867.62824527472</v>
      </c>
      <c r="BS448" s="5">
        <f t="shared" si="469"/>
        <v>-1795.4039755689976</v>
      </c>
      <c r="BU448" s="27">
        <f t="shared" si="470"/>
        <v>0.86616674772193025</v>
      </c>
      <c r="BV448" s="27">
        <f t="shared" si="471"/>
        <v>1.1470742246243459E-2</v>
      </c>
      <c r="BW448" s="27">
        <f t="shared" si="472"/>
        <v>0.86616674772193014</v>
      </c>
      <c r="BX448" s="27">
        <f t="shared" si="473"/>
        <v>1.147074224624346E-2</v>
      </c>
      <c r="BY448" s="27">
        <f t="shared" si="474"/>
        <v>1.3208492198455058E-2</v>
      </c>
      <c r="BZ448" s="27">
        <f t="shared" si="475"/>
        <v>0.99738591315597092</v>
      </c>
    </row>
    <row r="449" spans="32:71">
      <c r="AF449" s="9"/>
      <c r="AL449" s="15"/>
      <c r="AM449" s="13"/>
      <c r="AN449" s="15"/>
      <c r="AO449" s="4"/>
      <c r="AQ449" s="15"/>
      <c r="AU449" s="4"/>
      <c r="AW449" s="5"/>
      <c r="AY449" s="4"/>
      <c r="AZ449" s="4"/>
      <c r="BA449" s="5"/>
      <c r="BB449" s="4"/>
      <c r="BC449" s="4"/>
      <c r="BD449" s="4"/>
      <c r="BE449" s="4"/>
      <c r="BF449" s="4"/>
      <c r="BG449" s="4"/>
      <c r="BH449" s="14"/>
      <c r="BI449" s="4"/>
      <c r="BJ449" s="4"/>
      <c r="BK449" s="4"/>
      <c r="BL449" s="4"/>
      <c r="BQ449" s="5"/>
      <c r="BR449" s="5"/>
      <c r="BS449" s="5"/>
    </row>
    <row r="450" spans="32:71">
      <c r="AF450" s="9"/>
      <c r="AL450" s="15"/>
      <c r="AM450" s="13"/>
      <c r="AN450" s="15"/>
      <c r="AO450" s="4"/>
      <c r="AQ450" s="15"/>
      <c r="AU450" s="4"/>
      <c r="AW450" s="5"/>
      <c r="AY450" s="4"/>
      <c r="AZ450" s="4"/>
      <c r="BA450" s="5"/>
      <c r="BB450" s="4"/>
      <c r="BC450" s="4"/>
      <c r="BD450" s="4"/>
      <c r="BE450" s="4"/>
      <c r="BF450" s="4"/>
      <c r="BG450" s="4"/>
      <c r="BH450" s="14"/>
      <c r="BI450" s="4"/>
      <c r="BJ450" s="4"/>
      <c r="BK450" s="4"/>
      <c r="BL450" s="4"/>
      <c r="BQ450" s="5"/>
      <c r="BR450" s="5"/>
      <c r="BS450" s="5"/>
    </row>
    <row r="451" spans="32:71">
      <c r="AF451" s="9"/>
      <c r="AL451" s="15"/>
      <c r="AM451" s="13"/>
      <c r="AN451" s="15"/>
      <c r="AO451" s="4"/>
      <c r="AQ451" s="15"/>
      <c r="AU451" s="4"/>
      <c r="AW451" s="5"/>
      <c r="AY451" s="4"/>
      <c r="AZ451" s="4"/>
      <c r="BA451" s="5"/>
      <c r="BB451" s="4"/>
      <c r="BC451" s="4"/>
      <c r="BD451" s="4"/>
      <c r="BE451" s="4"/>
      <c r="BF451" s="4"/>
      <c r="BG451" s="4"/>
      <c r="BH451" s="14"/>
      <c r="BI451" s="4"/>
      <c r="BJ451" s="4"/>
      <c r="BK451" s="4"/>
      <c r="BL451" s="4"/>
      <c r="BQ451" s="5"/>
      <c r="BR451" s="5"/>
      <c r="BS451" s="5"/>
    </row>
    <row r="452" spans="32:71">
      <c r="AF452" s="9"/>
      <c r="AL452" s="15"/>
      <c r="AM452" s="13"/>
      <c r="AN452" s="15"/>
      <c r="AO452" s="4"/>
      <c r="AQ452" s="15"/>
      <c r="AU452" s="4"/>
      <c r="AW452" s="5"/>
      <c r="AY452" s="4"/>
      <c r="AZ452" s="4"/>
      <c r="BA452" s="5"/>
      <c r="BB452" s="4"/>
      <c r="BC452" s="4"/>
      <c r="BD452" s="4"/>
      <c r="BE452" s="4"/>
      <c r="BF452" s="4"/>
      <c r="BG452" s="4"/>
      <c r="BH452" s="14"/>
      <c r="BI452" s="4"/>
      <c r="BJ452" s="4"/>
      <c r="BK452" s="4"/>
      <c r="BL452" s="4"/>
      <c r="BQ452" s="5"/>
      <c r="BR452" s="5"/>
      <c r="BS452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2019-03-22T16:59:38Z</dcterms:created>
  <dcterms:modified xsi:type="dcterms:W3CDTF">2019-04-10T19:30:28Z</dcterms:modified>
</cp:coreProperties>
</file>