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Downloads\"/>
    </mc:Choice>
  </mc:AlternateContent>
  <xr:revisionPtr revIDLastSave="0" documentId="13_ncr:1_{8B1F175C-1C44-49D0-9B71-8E8CBE736DE2}" xr6:coauthVersionLast="47" xr6:coauthVersionMax="47" xr10:uidLastSave="{00000000-0000-0000-0000-000000000000}"/>
  <bookViews>
    <workbookView xWindow="2280" yWindow="1425" windowWidth="21600" windowHeight="11385" activeTab="1" xr2:uid="{9D88036A-098D-4CCA-9F8E-59E01D5E3A23}"/>
  </bookViews>
  <sheets>
    <sheet name="Paper LBO" sheetId="6" r:id="rId1"/>
    <sheet name="LBO" sheetId="13" r:id="rId2"/>
    <sheet name="IRR Table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13" l="1"/>
  <c r="M53" i="13"/>
  <c r="N53" i="13"/>
  <c r="O53" i="13"/>
  <c r="K53" i="13"/>
  <c r="L52" i="13"/>
  <c r="M52" i="13"/>
  <c r="N52" i="13"/>
  <c r="O52" i="13"/>
  <c r="K52" i="13"/>
  <c r="L49" i="13"/>
  <c r="M49" i="13"/>
  <c r="N49" i="13"/>
  <c r="O49" i="13"/>
  <c r="K49" i="13"/>
  <c r="L50" i="13"/>
  <c r="M50" i="13"/>
  <c r="N50" i="13"/>
  <c r="O50" i="13"/>
  <c r="K50" i="13"/>
  <c r="L46" i="13"/>
  <c r="M46" i="13"/>
  <c r="N46" i="13"/>
  <c r="O46" i="13"/>
  <c r="O47" i="13" s="1"/>
  <c r="L47" i="13"/>
  <c r="M47" i="13"/>
  <c r="N47" i="13"/>
  <c r="K47" i="13"/>
  <c r="K46" i="13"/>
  <c r="L41" i="13"/>
  <c r="M41" i="13"/>
  <c r="N41" i="13"/>
  <c r="O41" i="13"/>
  <c r="L42" i="13"/>
  <c r="M42" i="13"/>
  <c r="N42" i="13"/>
  <c r="O42" i="13"/>
  <c r="K42" i="13"/>
  <c r="K41" i="13"/>
  <c r="J42" i="13"/>
  <c r="J41" i="13"/>
  <c r="L63" i="13"/>
  <c r="M63" i="13"/>
  <c r="N63" i="13"/>
  <c r="O63" i="13"/>
  <c r="K63" i="13"/>
  <c r="L64" i="13"/>
  <c r="M64" i="13" s="1"/>
  <c r="N64" i="13" s="1"/>
  <c r="O64" i="13" s="1"/>
  <c r="K64" i="13"/>
  <c r="J64" i="13"/>
  <c r="J63" i="13"/>
  <c r="L61" i="13"/>
  <c r="M61" i="13"/>
  <c r="N61" i="13"/>
  <c r="O61" i="13"/>
  <c r="K61" i="13"/>
  <c r="L59" i="13"/>
  <c r="M59" i="13"/>
  <c r="N59" i="13"/>
  <c r="O59" i="13"/>
  <c r="K59" i="13"/>
  <c r="L60" i="13"/>
  <c r="M60" i="13" s="1"/>
  <c r="N60" i="13" s="1"/>
  <c r="O60" i="13" s="1"/>
  <c r="K60" i="13"/>
  <c r="J60" i="13"/>
  <c r="J59" i="13"/>
  <c r="L56" i="13"/>
  <c r="M56" i="13"/>
  <c r="N56" i="13"/>
  <c r="O56" i="13"/>
  <c r="K56" i="13"/>
  <c r="L57" i="13"/>
  <c r="M57" i="13" s="1"/>
  <c r="N57" i="13" s="1"/>
  <c r="O57" i="13" s="1"/>
  <c r="K57" i="13"/>
  <c r="J57" i="13"/>
  <c r="J56" i="13"/>
  <c r="L38" i="13"/>
  <c r="M38" i="13"/>
  <c r="N38" i="13"/>
  <c r="O38" i="13"/>
  <c r="K38" i="13"/>
  <c r="L39" i="13"/>
  <c r="M39" i="13" s="1"/>
  <c r="N39" i="13" s="1"/>
  <c r="O39" i="13" s="1"/>
  <c r="K39" i="13"/>
  <c r="J39" i="13"/>
  <c r="J38" i="13"/>
  <c r="L35" i="13"/>
  <c r="M35" i="13"/>
  <c r="N35" i="13" s="1"/>
  <c r="O35" i="13" s="1"/>
  <c r="K36" i="13"/>
  <c r="K35" i="13"/>
  <c r="L36" i="13"/>
  <c r="M36" i="13"/>
  <c r="N36" i="13"/>
  <c r="O36" i="13"/>
  <c r="J35" i="13"/>
  <c r="M29" i="13"/>
  <c r="O24" i="13" s="1"/>
  <c r="N26" i="13"/>
  <c r="M26" i="13"/>
  <c r="N24" i="13"/>
  <c r="N23" i="13"/>
  <c r="N29" i="13" s="1"/>
  <c r="M24" i="13"/>
  <c r="M23" i="13"/>
  <c r="F25" i="13"/>
  <c r="E24" i="13"/>
  <c r="E25" i="13" s="1"/>
  <c r="E23" i="13"/>
  <c r="E7" i="13"/>
  <c r="E9" i="13" s="1"/>
  <c r="E11" i="13" s="1"/>
  <c r="O11" i="13"/>
  <c r="E16" i="13"/>
  <c r="B23" i="13"/>
  <c r="B24" i="13"/>
  <c r="O23" i="13" l="1"/>
  <c r="O29" i="13"/>
  <c r="O26" i="13"/>
  <c r="E29" i="13"/>
  <c r="I61" i="6"/>
  <c r="I59" i="6"/>
  <c r="I57" i="6"/>
  <c r="I54" i="6"/>
  <c r="E34" i="6"/>
  <c r="E38" i="6"/>
  <c r="J17" i="6"/>
  <c r="J16" i="6"/>
  <c r="J14" i="6"/>
  <c r="I62" i="6"/>
  <c r="I56" i="6"/>
  <c r="I55" i="6"/>
  <c r="I53" i="6"/>
  <c r="I52" i="6"/>
  <c r="G48" i="6"/>
  <c r="H48" i="6"/>
  <c r="I48" i="6"/>
  <c r="F48" i="6"/>
  <c r="E48" i="6"/>
  <c r="F47" i="6"/>
  <c r="G47" i="6"/>
  <c r="H47" i="6"/>
  <c r="I47" i="6"/>
  <c r="E47" i="6"/>
  <c r="F45" i="6"/>
  <c r="G45" i="6"/>
  <c r="H45" i="6"/>
  <c r="I45" i="6"/>
  <c r="E45" i="6"/>
  <c r="F46" i="6"/>
  <c r="G46" i="6"/>
  <c r="H46" i="6"/>
  <c r="I46" i="6"/>
  <c r="E46" i="6"/>
  <c r="F44" i="6"/>
  <c r="G44" i="6"/>
  <c r="H44" i="6"/>
  <c r="I44" i="6"/>
  <c r="E44" i="6"/>
  <c r="F43" i="6"/>
  <c r="G43" i="6"/>
  <c r="H43" i="6"/>
  <c r="I43" i="6"/>
  <c r="E43" i="6"/>
  <c r="F40" i="6"/>
  <c r="G40" i="6"/>
  <c r="H40" i="6"/>
  <c r="I40" i="6"/>
  <c r="E40" i="6"/>
  <c r="F38" i="6"/>
  <c r="G38" i="6"/>
  <c r="H38" i="6"/>
  <c r="I38" i="6"/>
  <c r="F37" i="6"/>
  <c r="G37" i="6"/>
  <c r="H37" i="6"/>
  <c r="I37" i="6"/>
  <c r="E37" i="6"/>
  <c r="G35" i="6"/>
  <c r="H35" i="6"/>
  <c r="I35" i="6"/>
  <c r="F35" i="6"/>
  <c r="E35" i="6"/>
  <c r="F34" i="6"/>
  <c r="G34" i="6"/>
  <c r="H34" i="6"/>
  <c r="I34" i="6"/>
  <c r="G32" i="6"/>
  <c r="H32" i="6" s="1"/>
  <c r="I32" i="6" s="1"/>
  <c r="F32" i="6"/>
  <c r="E32" i="6"/>
  <c r="F29" i="6"/>
  <c r="G29" i="6"/>
  <c r="H29" i="6"/>
  <c r="I29" i="6"/>
  <c r="E29" i="6"/>
  <c r="F30" i="6"/>
  <c r="G30" i="6" s="1"/>
  <c r="H30" i="6" s="1"/>
  <c r="I30" i="6" s="1"/>
  <c r="E30" i="6"/>
  <c r="F26" i="6"/>
  <c r="G26" i="6" s="1"/>
  <c r="H26" i="6" s="1"/>
  <c r="I26" i="6" s="1"/>
  <c r="E26" i="6"/>
  <c r="G27" i="6"/>
  <c r="H27" i="6" s="1"/>
  <c r="I27" i="6" s="1"/>
  <c r="F27" i="6"/>
  <c r="E27" i="6"/>
  <c r="D29" i="6"/>
  <c r="D30" i="6"/>
  <c r="D26" i="6"/>
  <c r="J18" i="6"/>
  <c r="C7" i="11"/>
  <c r="C8" i="11" s="1"/>
  <c r="C9" i="11" s="1"/>
  <c r="C10" i="11" s="1"/>
  <c r="C11" i="11" s="1"/>
  <c r="C12" i="11" s="1"/>
  <c r="C13" i="11" s="1"/>
  <c r="C14" i="11" s="1"/>
  <c r="D6" i="11"/>
  <c r="E5" i="11"/>
  <c r="E6" i="11" s="1"/>
  <c r="E42" i="6"/>
  <c r="F42" i="6" s="1"/>
  <c r="G42" i="6" s="1"/>
  <c r="H42" i="6" s="1"/>
  <c r="I42" i="6" s="1"/>
  <c r="E25" i="6"/>
  <c r="F25" i="6" s="1"/>
  <c r="G25" i="6" s="1"/>
  <c r="H25" i="6" s="1"/>
  <c r="I25" i="6" s="1"/>
  <c r="E27" i="13" l="1"/>
  <c r="F29" i="13"/>
  <c r="G23" i="13"/>
  <c r="G29" i="13"/>
  <c r="G24" i="13"/>
  <c r="G25" i="13"/>
  <c r="E8" i="11"/>
  <c r="D8" i="11"/>
  <c r="F5" i="11"/>
  <c r="G5" i="11" s="1"/>
  <c r="H5" i="11" s="1"/>
  <c r="I5" i="11" s="1"/>
  <c r="J5" i="11" s="1"/>
  <c r="K5" i="11" s="1"/>
  <c r="K6" i="11" s="1"/>
  <c r="L5" i="11"/>
  <c r="H7" i="11"/>
  <c r="F8" i="11"/>
  <c r="K7" i="11"/>
  <c r="D7" i="11"/>
  <c r="H8" i="11"/>
  <c r="G6" i="11"/>
  <c r="E7" i="11"/>
  <c r="G27" i="13" l="1"/>
  <c r="F27" i="13"/>
  <c r="H6" i="11"/>
  <c r="G8" i="11"/>
  <c r="I6" i="11"/>
  <c r="I8" i="11"/>
  <c r="G7" i="11"/>
  <c r="J8" i="11"/>
  <c r="J6" i="11"/>
  <c r="F6" i="11"/>
  <c r="F7" i="11"/>
  <c r="J7" i="11"/>
  <c r="I7" i="11"/>
  <c r="K8" i="11"/>
  <c r="M5" i="11"/>
  <c r="L8" i="11"/>
  <c r="L6" i="11"/>
  <c r="L7" i="11"/>
  <c r="M6" i="11" l="1"/>
  <c r="M8" i="11"/>
  <c r="M7" i="11"/>
  <c r="I9" i="11" l="1"/>
  <c r="M9" i="11"/>
  <c r="H9" i="11"/>
  <c r="G9" i="11"/>
  <c r="F9" i="11"/>
  <c r="E9" i="11"/>
  <c r="L9" i="11"/>
  <c r="D9" i="11"/>
  <c r="K9" i="11"/>
  <c r="J9" i="11"/>
  <c r="G10" i="11" l="1"/>
  <c r="F10" i="11"/>
  <c r="D10" i="11"/>
  <c r="K10" i="11"/>
  <c r="M10" i="11"/>
  <c r="E10" i="11"/>
  <c r="L10" i="11"/>
  <c r="H10" i="11"/>
  <c r="J10" i="11"/>
  <c r="I10" i="11"/>
  <c r="M11" i="11" l="1"/>
  <c r="E11" i="11"/>
  <c r="I11" i="11"/>
  <c r="L11" i="11"/>
  <c r="D11" i="11"/>
  <c r="F11" i="11"/>
  <c r="K11" i="11"/>
  <c r="J11" i="11"/>
  <c r="H11" i="11"/>
  <c r="G11" i="11"/>
  <c r="K12" i="11" l="1"/>
  <c r="D12" i="11"/>
  <c r="J12" i="11"/>
  <c r="H12" i="11"/>
  <c r="G12" i="11"/>
  <c r="I12" i="11"/>
  <c r="F12" i="11"/>
  <c r="L12" i="11"/>
  <c r="M12" i="11"/>
  <c r="E12" i="11"/>
  <c r="I13" i="11" l="1"/>
  <c r="H13" i="11"/>
  <c r="M13" i="11"/>
  <c r="E13" i="11"/>
  <c r="G13" i="11"/>
  <c r="F13" i="11"/>
  <c r="L13" i="11"/>
  <c r="D13" i="11"/>
  <c r="K13" i="11"/>
  <c r="J13" i="11"/>
  <c r="G14" i="11" l="1"/>
  <c r="K14" i="11"/>
  <c r="F14" i="11"/>
  <c r="H14" i="11"/>
  <c r="M14" i="11"/>
  <c r="E14" i="11"/>
  <c r="L14" i="11"/>
  <c r="D14" i="11"/>
  <c r="J14" i="11"/>
  <c r="I14" i="11"/>
</calcChain>
</file>

<file path=xl/sharedStrings.xml><?xml version="1.0" encoding="utf-8"?>
<sst xmlns="http://schemas.openxmlformats.org/spreadsheetml/2006/main" count="204" uniqueCount="109">
  <si>
    <t>Assumptions</t>
  </si>
  <si>
    <t>Capital Structure</t>
  </si>
  <si>
    <t>Revenue</t>
  </si>
  <si>
    <t>EBITDA</t>
  </si>
  <si>
    <t>Revenue Growth</t>
  </si>
  <si>
    <t>D&amp;A</t>
  </si>
  <si>
    <t>Tax Rate</t>
  </si>
  <si>
    <t>LTM EBITDA</t>
  </si>
  <si>
    <t>Financials</t>
  </si>
  <si>
    <t>EBIT</t>
  </si>
  <si>
    <t>Interest</t>
  </si>
  <si>
    <t>EBT</t>
  </si>
  <si>
    <t>Taxes</t>
  </si>
  <si>
    <t>Net Income</t>
  </si>
  <si>
    <t>x</t>
  </si>
  <si>
    <t>CapEx</t>
  </si>
  <si>
    <t>Change in NWC</t>
  </si>
  <si>
    <t>IRR</t>
  </si>
  <si>
    <t>Exit Multiple</t>
  </si>
  <si>
    <t>MOIC</t>
  </si>
  <si>
    <t>EBITDA Margin</t>
  </si>
  <si>
    <t>Entry Multiple</t>
  </si>
  <si>
    <t>Debt</t>
  </si>
  <si>
    <t>Interest Rate</t>
  </si>
  <si>
    <t>Entry</t>
  </si>
  <si>
    <t>Income Statement</t>
  </si>
  <si>
    <t>Entry Enterprise Value</t>
  </si>
  <si>
    <t>Exit Assumptions</t>
  </si>
  <si>
    <t>Cash Flow</t>
  </si>
  <si>
    <t>Exit Calculation</t>
  </si>
  <si>
    <t>Exit Enterprise Value</t>
  </si>
  <si>
    <t>Cash Generated</t>
  </si>
  <si>
    <t>Exit Equity Value</t>
  </si>
  <si>
    <t>Our firm has identified a potential acquisition target that has earned $500M in revenue last year and sales are expected to grow at 10% for the next 5 years.</t>
  </si>
  <si>
    <t>We intend to purchase the company at a 5x entry multiple and to be conservative, sell the company at a 4x exit multiple.</t>
  </si>
  <si>
    <t>The acquisition will be financed 70% with debt at a 10% interest rate.</t>
  </si>
  <si>
    <t>D&amp;A will be $40M and CapEx with be $50M throughout the holding period, while Net Working Capital will increase by $10M each year.</t>
  </si>
  <si>
    <t>The company's EBITDA margin was 20% and we expect margins to stay flat and we'll also assume a 40% tax rate.</t>
  </si>
  <si>
    <t>What is the potential return on this deal and would you suggest we pursue the transaction?</t>
  </si>
  <si>
    <t>Sponsor Entry Equity</t>
  </si>
  <si>
    <t>Entry Sponsor Equity</t>
  </si>
  <si>
    <t>Medium Mode</t>
  </si>
  <si>
    <t>IRR Table</t>
  </si>
  <si>
    <t>Exit Year of Investment</t>
  </si>
  <si>
    <t>Return Multiple on 
Invested Capital</t>
  </si>
  <si>
    <t>Green = memorize for PE interviews</t>
  </si>
  <si>
    <t>Yellow = unlikeley to come up but memorize if you can for PE interviews</t>
  </si>
  <si>
    <t>www.youtube.com/@rareliquid</t>
  </si>
  <si>
    <t>(Search "Paper LBO" for tutorial video)</t>
  </si>
  <si>
    <t>Created by rareliquid</t>
  </si>
  <si>
    <t>LTM Revenue</t>
  </si>
  <si>
    <t>% growth</t>
  </si>
  <si>
    <t>EBIT MARGIN</t>
  </si>
  <si>
    <t>Change in Net Working Capital</t>
  </si>
  <si>
    <t>Levered Free Cash Flow</t>
  </si>
  <si>
    <t>Cumulative LFCL</t>
  </si>
  <si>
    <t>Sponsor Equity at Entry</t>
  </si>
  <si>
    <t>Sponsor Equity Value</t>
  </si>
  <si>
    <t>Net Debt</t>
  </si>
  <si>
    <t>Enterprise Value</t>
  </si>
  <si>
    <t>EBITDA at Exit</t>
  </si>
  <si>
    <t xml:space="preserve">   Ending Balance</t>
  </si>
  <si>
    <t xml:space="preserve">   Paydown</t>
  </si>
  <si>
    <t xml:space="preserve">   Interest</t>
  </si>
  <si>
    <t xml:space="preserve">   Beginning Balance</t>
  </si>
  <si>
    <t>Total Debt</t>
  </si>
  <si>
    <t>Sr. Notes</t>
  </si>
  <si>
    <t>Bank Debt</t>
  </si>
  <si>
    <t>Year 5</t>
  </si>
  <si>
    <t>Year 4</t>
  </si>
  <si>
    <t>Year 3</t>
  </si>
  <si>
    <t>Year 2</t>
  </si>
  <si>
    <t>Year 1</t>
  </si>
  <si>
    <t>Year 0</t>
  </si>
  <si>
    <t>Debt Schedule</t>
  </si>
  <si>
    <t>Levered Cash Flow</t>
  </si>
  <si>
    <t xml:space="preserve">   % sales</t>
  </si>
  <si>
    <t>Net Working Capital</t>
  </si>
  <si>
    <t>Cash flow Items</t>
  </si>
  <si>
    <t xml:space="preserve">   % tax rate</t>
  </si>
  <si>
    <t xml:space="preserve">   % growth</t>
  </si>
  <si>
    <t>Operating Model</t>
  </si>
  <si>
    <t>Total Sources</t>
  </si>
  <si>
    <t>Sponsor Equity</t>
  </si>
  <si>
    <t>% Capital</t>
  </si>
  <si>
    <t>xEBITDA</t>
  </si>
  <si>
    <t>Amount</t>
  </si>
  <si>
    <t>Uses</t>
  </si>
  <si>
    <t>Sources</t>
  </si>
  <si>
    <t>Sources and Uses</t>
  </si>
  <si>
    <t>YoY margin expansion</t>
  </si>
  <si>
    <t>EBITDA Multiple</t>
  </si>
  <si>
    <t>Exit ($MM)</t>
  </si>
  <si>
    <t>Operating Assumptions</t>
  </si>
  <si>
    <t>Fees &amp; Expenses</t>
  </si>
  <si>
    <t>NWC</t>
  </si>
  <si>
    <t>Capex</t>
  </si>
  <si>
    <t>Equity Value</t>
  </si>
  <si>
    <t>For Reference</t>
  </si>
  <si>
    <t>Existing Net Debt</t>
  </si>
  <si>
    <t>Senior Notes</t>
  </si>
  <si>
    <t>LTM Financials</t>
  </si>
  <si>
    <t>Cost</t>
  </si>
  <si>
    <t>Entry ($MM)</t>
  </si>
  <si>
    <t>LBO</t>
  </si>
  <si>
    <t>Debt Retirement</t>
  </si>
  <si>
    <t>Equity Payment</t>
  </si>
  <si>
    <t>Fees and Expenses</t>
  </si>
  <si>
    <t>Total 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</si>
</sst>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_);\(0\)"/>
    <numFmt numFmtId="165" formatCode="0.0\x_)"/>
    <numFmt numFmtId="166" formatCode="0.0\x"/>
    <numFmt numFmtId="167" formatCode="0%_)"/>
    <numFmt numFmtId="168" formatCode="#,##0.0%_);\(#,##0.0%\)"/>
    <numFmt numFmtId="169" formatCode="#,##0.0\x;&quot;NM&quot;_x"/>
    <numFmt numFmtId="170" formatCode="#,##0_);\(#,##0\);\-_)"/>
    <numFmt numFmtId="171" formatCode="0.0%_)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7030A0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7030A0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color indexed="8"/>
      <name val="Calibri"/>
      <family val="2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0" fontId="3" fillId="0" borderId="1" xfId="0" applyFont="1" applyBorder="1"/>
    <xf numFmtId="0" fontId="1" fillId="3" borderId="0" xfId="0" applyFont="1" applyFill="1"/>
    <xf numFmtId="0" fontId="2" fillId="0" borderId="0" xfId="0" applyFont="1"/>
    <xf numFmtId="0" fontId="4" fillId="0" borderId="0" xfId="0" applyFont="1"/>
    <xf numFmtId="0" fontId="1" fillId="3" borderId="0" xfId="0" applyFont="1" applyFill="1" applyAlignment="1">
      <alignment horizontal="right"/>
    </xf>
    <xf numFmtId="165" fontId="6" fillId="4" borderId="6" xfId="0" applyNumberFormat="1" applyFont="1" applyFill="1" applyBorder="1"/>
    <xf numFmtId="164" fontId="6" fillId="4" borderId="5" xfId="0" applyNumberFormat="1" applyFont="1" applyFill="1" applyBorder="1"/>
    <xf numFmtId="165" fontId="6" fillId="4" borderId="5" xfId="0" applyNumberFormat="1" applyFont="1" applyFill="1" applyBorder="1"/>
    <xf numFmtId="0" fontId="5" fillId="0" borderId="0" xfId="0" applyFont="1"/>
    <xf numFmtId="1" fontId="0" fillId="0" borderId="0" xfId="0" applyNumberFormat="1"/>
    <xf numFmtId="0" fontId="8" fillId="0" borderId="0" xfId="0" applyFont="1"/>
    <xf numFmtId="9" fontId="7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" fontId="5" fillId="0" borderId="0" xfId="0" applyNumberFormat="1" applyFont="1"/>
    <xf numFmtId="1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2" fillId="5" borderId="2" xfId="0" applyFont="1" applyFill="1" applyBorder="1"/>
    <xf numFmtId="0" fontId="2" fillId="5" borderId="3" xfId="0" applyFont="1" applyFill="1" applyBorder="1"/>
    <xf numFmtId="1" fontId="2" fillId="5" borderId="3" xfId="0" applyNumberFormat="1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1" fontId="2" fillId="5" borderId="11" xfId="0" applyNumberFormat="1" applyFont="1" applyFill="1" applyBorder="1"/>
    <xf numFmtId="0" fontId="2" fillId="5" borderId="9" xfId="0" applyFont="1" applyFill="1" applyBorder="1"/>
    <xf numFmtId="0" fontId="2" fillId="5" borderId="1" xfId="0" applyFont="1" applyFill="1" applyBorder="1"/>
    <xf numFmtId="1" fontId="2" fillId="5" borderId="1" xfId="0" applyNumberFormat="1" applyFont="1" applyFill="1" applyBorder="1"/>
    <xf numFmtId="166" fontId="0" fillId="0" borderId="1" xfId="0" applyNumberFormat="1" applyBorder="1"/>
    <xf numFmtId="9" fontId="2" fillId="5" borderId="8" xfId="0" applyNumberFormat="1" applyFont="1" applyFill="1" applyBorder="1"/>
    <xf numFmtId="166" fontId="2" fillId="5" borderId="12" xfId="0" applyNumberFormat="1" applyFont="1" applyFill="1" applyBorder="1"/>
    <xf numFmtId="1" fontId="9" fillId="0" borderId="0" xfId="0" applyNumberFormat="1" applyFont="1"/>
    <xf numFmtId="167" fontId="6" fillId="4" borderId="5" xfId="0" applyNumberFormat="1" applyFont="1" applyFill="1" applyBorder="1"/>
    <xf numFmtId="166" fontId="0" fillId="5" borderId="10" xfId="0" applyNumberFormat="1" applyFill="1" applyBorder="1"/>
    <xf numFmtId="166" fontId="0" fillId="5" borderId="9" xfId="0" applyNumberFormat="1" applyFill="1" applyBorder="1"/>
    <xf numFmtId="166" fontId="0" fillId="5" borderId="12" xfId="0" applyNumberFormat="1" applyFill="1" applyBorder="1"/>
    <xf numFmtId="166" fontId="0" fillId="5" borderId="8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7" xfId="0" applyNumberFormat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6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10" fillId="0" borderId="1" xfId="1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textRotation="90" wrapText="1"/>
    </xf>
    <xf numFmtId="0" fontId="1" fillId="2" borderId="13" xfId="0" applyFont="1" applyFill="1" applyBorder="1" applyAlignment="1">
      <alignment horizontal="center" vertical="center" textRotation="90" wrapText="1"/>
    </xf>
    <xf numFmtId="0" fontId="1" fillId="2" borderId="9" xfId="0" applyFont="1" applyFill="1" applyBorder="1" applyAlignment="1">
      <alignment horizontal="center" vertical="center" textRotation="90" wrapText="1"/>
    </xf>
    <xf numFmtId="164" fontId="5" fillId="0" borderId="0" xfId="0" applyNumberFormat="1" applyFont="1"/>
    <xf numFmtId="0" fontId="0" fillId="0" borderId="0" xfId="0" applyAlignment="1">
      <alignment horizontal="center"/>
    </xf>
    <xf numFmtId="168" fontId="12" fillId="7" borderId="8" xfId="0" applyNumberFormat="1" applyFont="1" applyFill="1" applyBorder="1"/>
    <xf numFmtId="0" fontId="12" fillId="7" borderId="1" xfId="0" applyFont="1" applyFill="1" applyBorder="1"/>
    <xf numFmtId="0" fontId="12" fillId="7" borderId="9" xfId="0" applyFont="1" applyFill="1" applyBorder="1"/>
    <xf numFmtId="169" fontId="12" fillId="7" borderId="12" xfId="0" applyNumberFormat="1" applyFont="1" applyFill="1" applyBorder="1"/>
    <xf numFmtId="0" fontId="12" fillId="7" borderId="11" xfId="0" applyFont="1" applyFill="1" applyBorder="1"/>
    <xf numFmtId="0" fontId="12" fillId="7" borderId="10" xfId="0" applyFont="1" applyFill="1" applyBorder="1"/>
    <xf numFmtId="170" fontId="0" fillId="0" borderId="0" xfId="0" applyNumberFormat="1"/>
    <xf numFmtId="170" fontId="2" fillId="7" borderId="4" xfId="0" applyNumberFormat="1" applyFont="1" applyFill="1" applyBorder="1"/>
    <xf numFmtId="0" fontId="2" fillId="7" borderId="3" xfId="0" applyFont="1" applyFill="1" applyBorder="1"/>
    <xf numFmtId="0" fontId="2" fillId="7" borderId="2" xfId="0" applyFont="1" applyFill="1" applyBorder="1"/>
    <xf numFmtId="170" fontId="13" fillId="0" borderId="1" xfId="0" applyNumberFormat="1" applyFont="1" applyBorder="1"/>
    <xf numFmtId="165" fontId="13" fillId="0" borderId="1" xfId="0" applyNumberFormat="1" applyFont="1" applyBorder="1"/>
    <xf numFmtId="170" fontId="13" fillId="0" borderId="0" xfId="0" applyNumberFormat="1" applyFont="1"/>
    <xf numFmtId="0" fontId="11" fillId="2" borderId="0" xfId="0" applyFont="1" applyFill="1" applyAlignment="1">
      <alignment horizontal="centerContinuous"/>
    </xf>
    <xf numFmtId="0" fontId="1" fillId="2" borderId="0" xfId="0" applyFont="1" applyFill="1" applyAlignment="1">
      <alignment horizontal="left"/>
    </xf>
    <xf numFmtId="170" fontId="14" fillId="0" borderId="0" xfId="0" applyNumberFormat="1" applyFont="1"/>
    <xf numFmtId="170" fontId="15" fillId="0" borderId="7" xfId="0" applyNumberFormat="1" applyFont="1" applyBorder="1"/>
    <xf numFmtId="37" fontId="16" fillId="0" borderId="1" xfId="0" applyNumberFormat="1" applyFont="1" applyBorder="1"/>
    <xf numFmtId="0" fontId="16" fillId="0" borderId="8" xfId="0" applyFont="1" applyBorder="1"/>
    <xf numFmtId="170" fontId="17" fillId="0" borderId="0" xfId="0" applyNumberFormat="1" applyFont="1"/>
    <xf numFmtId="0" fontId="16" fillId="0" borderId="7" xfId="0" applyFont="1" applyBorder="1"/>
    <xf numFmtId="0" fontId="0" fillId="0" borderId="7" xfId="0" applyBorder="1"/>
    <xf numFmtId="170" fontId="2" fillId="0" borderId="0" xfId="0" applyNumberFormat="1" applyFont="1"/>
    <xf numFmtId="170" fontId="18" fillId="0" borderId="7" xfId="0" applyNumberFormat="1" applyFont="1" applyBorder="1"/>
    <xf numFmtId="37" fontId="0" fillId="0" borderId="1" xfId="0" applyNumberFormat="1" applyBorder="1"/>
    <xf numFmtId="0" fontId="0" fillId="0" borderId="8" xfId="0" applyBorder="1"/>
    <xf numFmtId="170" fontId="19" fillId="0" borderId="0" xfId="0" applyNumberFormat="1" applyFont="1"/>
    <xf numFmtId="170" fontId="0" fillId="0" borderId="1" xfId="0" applyNumberFormat="1" applyBorder="1"/>
    <xf numFmtId="170" fontId="2" fillId="7" borderId="3" xfId="0" applyNumberFormat="1" applyFont="1" applyFill="1" applyBorder="1"/>
    <xf numFmtId="0" fontId="2" fillId="7" borderId="4" xfId="0" applyFont="1" applyFill="1" applyBorder="1"/>
    <xf numFmtId="170" fontId="5" fillId="0" borderId="1" xfId="0" applyNumberFormat="1" applyFont="1" applyBorder="1"/>
    <xf numFmtId="170" fontId="5" fillId="0" borderId="0" xfId="0" applyNumberFormat="1" applyFont="1"/>
    <xf numFmtId="0" fontId="20" fillId="0" borderId="0" xfId="0" applyFont="1"/>
    <xf numFmtId="171" fontId="7" fillId="0" borderId="0" xfId="0" applyNumberFormat="1" applyFont="1"/>
    <xf numFmtId="168" fontId="20" fillId="0" borderId="7" xfId="0" applyNumberFormat="1" applyFont="1" applyBorder="1"/>
    <xf numFmtId="170" fontId="13" fillId="0" borderId="7" xfId="0" applyNumberFormat="1" applyFont="1" applyBorder="1"/>
    <xf numFmtId="171" fontId="21" fillId="0" borderId="7" xfId="0" applyNumberFormat="1" applyFont="1" applyBorder="1"/>
    <xf numFmtId="171" fontId="21" fillId="0" borderId="0" xfId="0" applyNumberFormat="1" applyFont="1"/>
    <xf numFmtId="171" fontId="7" fillId="0" borderId="7" xfId="0" applyNumberFormat="1" applyFont="1" applyBorder="1"/>
    <xf numFmtId="170" fontId="0" fillId="0" borderId="7" xfId="0" applyNumberFormat="1" applyBorder="1"/>
    <xf numFmtId="170" fontId="5" fillId="4" borderId="0" xfId="0" applyNumberFormat="1" applyFont="1" applyFill="1"/>
    <xf numFmtId="170" fontId="17" fillId="0" borderId="7" xfId="0" applyNumberFormat="1" applyFont="1" applyBorder="1"/>
    <xf numFmtId="168" fontId="22" fillId="0" borderId="0" xfId="0" applyNumberFormat="1" applyFont="1"/>
    <xf numFmtId="168" fontId="0" fillId="0" borderId="0" xfId="0" applyNumberFormat="1"/>
    <xf numFmtId="169" fontId="0" fillId="0" borderId="0" xfId="0" applyNumberFormat="1"/>
    <xf numFmtId="168" fontId="2" fillId="7" borderId="4" xfId="0" applyNumberFormat="1" applyFont="1" applyFill="1" applyBorder="1"/>
    <xf numFmtId="165" fontId="2" fillId="7" borderId="3" xfId="0" applyNumberFormat="1" applyFont="1" applyFill="1" applyBorder="1"/>
    <xf numFmtId="170" fontId="23" fillId="7" borderId="3" xfId="0" applyNumberFormat="1" applyFont="1" applyFill="1" applyBorder="1"/>
    <xf numFmtId="0" fontId="19" fillId="0" borderId="0" xfId="0" applyFont="1"/>
    <xf numFmtId="168" fontId="2" fillId="0" borderId="0" xfId="0" applyNumberFormat="1" applyFont="1"/>
    <xf numFmtId="169" fontId="2" fillId="0" borderId="0" xfId="0" applyNumberFormat="1" applyFont="1"/>
    <xf numFmtId="170" fontId="23" fillId="0" borderId="0" xfId="0" applyNumberFormat="1" applyFont="1"/>
    <xf numFmtId="168" fontId="0" fillId="0" borderId="1" xfId="0" applyNumberFormat="1" applyBorder="1"/>
    <xf numFmtId="169" fontId="5" fillId="0" borderId="1" xfId="0" applyNumberFormat="1" applyFont="1" applyBorder="1"/>
    <xf numFmtId="170" fontId="19" fillId="0" borderId="1" xfId="0" applyNumberFormat="1" applyFont="1" applyBorder="1"/>
    <xf numFmtId="169" fontId="5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171" fontId="6" fillId="4" borderId="5" xfId="0" applyNumberFormat="1" applyFont="1" applyFill="1" applyBorder="1"/>
    <xf numFmtId="165" fontId="5" fillId="0" borderId="0" xfId="0" applyNumberFormat="1" applyFont="1"/>
    <xf numFmtId="170" fontId="6" fillId="0" borderId="0" xfId="0" applyNumberFormat="1" applyFont="1"/>
    <xf numFmtId="168" fontId="5" fillId="0" borderId="0" xfId="0" applyNumberFormat="1" applyFont="1"/>
    <xf numFmtId="164" fontId="6" fillId="4" borderId="6" xfId="0" applyNumberFormat="1" applyFont="1" applyFill="1" applyBorder="1"/>
    <xf numFmtId="168" fontId="6" fillId="0" borderId="0" xfId="0" applyNumberFormat="1" applyFont="1" applyAlignment="1">
      <alignment horizontal="right"/>
    </xf>
    <xf numFmtId="37" fontId="5" fillId="0" borderId="0" xfId="0" applyNumberFormat="1" applyFont="1"/>
    <xf numFmtId="0" fontId="11" fillId="0" borderId="0" xfId="0" applyFont="1" applyAlignment="1">
      <alignment horizontal="centerContinuous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9" fontId="23" fillId="7" borderId="3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outube.com/@rareliqu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youtube.com/@rareliqu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4FB7-CE7D-48F0-89E8-A6D8D39F2F5D}">
  <dimension ref="A2:O62"/>
  <sheetViews>
    <sheetView showGridLines="0" topLeftCell="A26" workbookViewId="0">
      <selection activeCell="I62" sqref="I62"/>
    </sheetView>
  </sheetViews>
  <sheetFormatPr defaultRowHeight="15" x14ac:dyDescent="0.25"/>
  <cols>
    <col min="1" max="1" width="3.5703125" customWidth="1"/>
    <col min="4" max="5" width="8.7109375" customWidth="1"/>
    <col min="8" max="9" width="8.7109375" customWidth="1"/>
  </cols>
  <sheetData>
    <row r="2" spans="1:15" s="1" customFormat="1" ht="21" x14ac:dyDescent="0.35">
      <c r="B2" s="2" t="s">
        <v>41</v>
      </c>
      <c r="E2" s="1" t="s">
        <v>49</v>
      </c>
      <c r="H2" s="53" t="s">
        <v>47</v>
      </c>
      <c r="L2" s="1" t="s">
        <v>48</v>
      </c>
    </row>
    <row r="4" spans="1:15" x14ac:dyDescent="0.25">
      <c r="A4" t="s">
        <v>14</v>
      </c>
      <c r="B4" t="s">
        <v>33</v>
      </c>
    </row>
    <row r="5" spans="1:15" x14ac:dyDescent="0.25">
      <c r="B5" t="s">
        <v>37</v>
      </c>
    </row>
    <row r="6" spans="1:15" x14ac:dyDescent="0.25">
      <c r="B6" t="s">
        <v>34</v>
      </c>
    </row>
    <row r="7" spans="1:15" x14ac:dyDescent="0.25">
      <c r="B7" t="s">
        <v>35</v>
      </c>
    </row>
    <row r="8" spans="1:15" x14ac:dyDescent="0.25">
      <c r="B8" t="s">
        <v>36</v>
      </c>
    </row>
    <row r="9" spans="1:15" x14ac:dyDescent="0.25">
      <c r="B9" t="s">
        <v>38</v>
      </c>
    </row>
    <row r="11" spans="1:15" x14ac:dyDescent="0.25">
      <c r="A11" t="s">
        <v>14</v>
      </c>
      <c r="B11" s="14" t="s">
        <v>0</v>
      </c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ht="5.0999999999999996" customHeight="1" x14ac:dyDescent="0.25">
      <c r="B12" s="18"/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5" x14ac:dyDescent="0.25">
      <c r="B13" s="3" t="s">
        <v>8</v>
      </c>
      <c r="C13" s="3"/>
      <c r="D13" s="6"/>
      <c r="E13" s="6"/>
      <c r="G13" s="3" t="s">
        <v>24</v>
      </c>
      <c r="H13" s="3"/>
      <c r="I13" s="6"/>
      <c r="J13" s="6"/>
      <c r="L13" s="3" t="s">
        <v>1</v>
      </c>
      <c r="M13" s="3"/>
      <c r="N13" s="6"/>
      <c r="O13" s="6"/>
    </row>
    <row r="14" spans="1:15" x14ac:dyDescent="0.25">
      <c r="B14" t="s">
        <v>50</v>
      </c>
      <c r="E14" s="8">
        <v>500</v>
      </c>
      <c r="G14" t="s">
        <v>7</v>
      </c>
      <c r="J14" s="11">
        <f>E14*E16</f>
        <v>100</v>
      </c>
      <c r="L14" t="s">
        <v>22</v>
      </c>
      <c r="O14" s="33">
        <v>0.7</v>
      </c>
    </row>
    <row r="15" spans="1:15" x14ac:dyDescent="0.25">
      <c r="B15" t="s">
        <v>4</v>
      </c>
      <c r="E15" s="33">
        <v>0.1</v>
      </c>
      <c r="G15" s="1" t="s">
        <v>21</v>
      </c>
      <c r="H15" s="1"/>
      <c r="I15" s="1"/>
      <c r="J15" s="7">
        <v>5</v>
      </c>
      <c r="L15" t="s">
        <v>23</v>
      </c>
      <c r="O15" s="33">
        <v>0.1</v>
      </c>
    </row>
    <row r="16" spans="1:15" x14ac:dyDescent="0.25">
      <c r="B16" t="s">
        <v>20</v>
      </c>
      <c r="E16" s="33">
        <v>0.2</v>
      </c>
      <c r="G16" s="4" t="s">
        <v>26</v>
      </c>
      <c r="H16" s="4"/>
      <c r="I16" s="4"/>
      <c r="J16" s="4">
        <f>J14*J15</f>
        <v>500</v>
      </c>
    </row>
    <row r="17" spans="1:15" x14ac:dyDescent="0.25">
      <c r="B17" t="s">
        <v>6</v>
      </c>
      <c r="E17" s="33">
        <v>0.4</v>
      </c>
      <c r="G17" s="1" t="s">
        <v>22</v>
      </c>
      <c r="H17" s="1"/>
      <c r="I17" s="1"/>
      <c r="J17" s="1">
        <f>J16*O14</f>
        <v>350</v>
      </c>
      <c r="L17" s="5" t="s">
        <v>27</v>
      </c>
    </row>
    <row r="18" spans="1:15" x14ac:dyDescent="0.25">
      <c r="B18" t="s">
        <v>5</v>
      </c>
      <c r="E18" s="8">
        <v>40</v>
      </c>
      <c r="G18" s="4" t="s">
        <v>40</v>
      </c>
      <c r="H18" s="4"/>
      <c r="I18" s="4"/>
      <c r="J18" s="4">
        <f>J16-J17</f>
        <v>150</v>
      </c>
      <c r="L18" t="s">
        <v>18</v>
      </c>
      <c r="O18" s="9">
        <v>4</v>
      </c>
    </row>
    <row r="19" spans="1:15" x14ac:dyDescent="0.25">
      <c r="B19" t="s">
        <v>15</v>
      </c>
      <c r="E19" s="8">
        <v>50</v>
      </c>
    </row>
    <row r="20" spans="1:15" x14ac:dyDescent="0.25">
      <c r="B20" t="s">
        <v>16</v>
      </c>
      <c r="E20" s="8">
        <v>10</v>
      </c>
    </row>
    <row r="23" spans="1:15" x14ac:dyDescent="0.25">
      <c r="A23" t="s">
        <v>14</v>
      </c>
      <c r="B23" s="14" t="s">
        <v>8</v>
      </c>
      <c r="C23" s="14"/>
      <c r="D23" s="15"/>
      <c r="E23" s="15"/>
      <c r="F23" s="15"/>
      <c r="G23" s="15"/>
      <c r="H23" s="15"/>
      <c r="I23" s="15"/>
    </row>
    <row r="24" spans="1:15" ht="5.0999999999999996" customHeight="1" x14ac:dyDescent="0.25">
      <c r="B24" s="18"/>
      <c r="C24" s="18"/>
      <c r="D24" s="19"/>
      <c r="E24" s="19"/>
      <c r="F24" s="19"/>
      <c r="G24" s="19"/>
      <c r="H24" s="19"/>
      <c r="I24" s="19"/>
    </row>
    <row r="25" spans="1:15" x14ac:dyDescent="0.25">
      <c r="B25" s="3" t="s">
        <v>25</v>
      </c>
      <c r="C25" s="3"/>
      <c r="D25" s="6">
        <v>0</v>
      </c>
      <c r="E25" s="6">
        <f>D25+1</f>
        <v>1</v>
      </c>
      <c r="F25" s="6">
        <f t="shared" ref="F25:I25" si="0">E25+1</f>
        <v>2</v>
      </c>
      <c r="G25" s="6">
        <f t="shared" si="0"/>
        <v>3</v>
      </c>
      <c r="H25" s="6">
        <f t="shared" si="0"/>
        <v>4</v>
      </c>
      <c r="I25" s="6">
        <f t="shared" si="0"/>
        <v>5</v>
      </c>
    </row>
    <row r="26" spans="1:15" x14ac:dyDescent="0.25">
      <c r="B26" t="s">
        <v>2</v>
      </c>
      <c r="D26" s="16">
        <f>E14</f>
        <v>500</v>
      </c>
      <c r="E26" s="11">
        <f>D26*(1+E27)</f>
        <v>550</v>
      </c>
      <c r="F26" s="11">
        <f t="shared" ref="F26:I26" si="1">E26*(1+F27)</f>
        <v>605</v>
      </c>
      <c r="G26" s="11">
        <f t="shared" si="1"/>
        <v>665.5</v>
      </c>
      <c r="H26" s="11">
        <f t="shared" si="1"/>
        <v>732.05000000000007</v>
      </c>
      <c r="I26" s="11">
        <f t="shared" si="1"/>
        <v>805.25500000000011</v>
      </c>
    </row>
    <row r="27" spans="1:15" x14ac:dyDescent="0.25">
      <c r="B27" s="12" t="s">
        <v>51</v>
      </c>
      <c r="C27" s="12"/>
      <c r="D27" s="12"/>
      <c r="E27" s="13">
        <f>E15</f>
        <v>0.1</v>
      </c>
      <c r="F27" s="13">
        <f>E27</f>
        <v>0.1</v>
      </c>
      <c r="G27" s="13">
        <f t="shared" ref="G27:I27" si="2">F27</f>
        <v>0.1</v>
      </c>
      <c r="H27" s="13">
        <f t="shared" si="2"/>
        <v>0.1</v>
      </c>
      <c r="I27" s="13">
        <f t="shared" si="2"/>
        <v>0.1</v>
      </c>
    </row>
    <row r="29" spans="1:15" x14ac:dyDescent="0.25">
      <c r="B29" t="s">
        <v>3</v>
      </c>
      <c r="D29" s="11">
        <f>D26*D30</f>
        <v>100</v>
      </c>
      <c r="E29" s="11">
        <f>E26*(E30)</f>
        <v>110</v>
      </c>
      <c r="F29" s="11">
        <f t="shared" ref="F29:I29" si="3">F26*(F30)</f>
        <v>121</v>
      </c>
      <c r="G29" s="11">
        <f t="shared" si="3"/>
        <v>133.1</v>
      </c>
      <c r="H29" s="11">
        <f t="shared" si="3"/>
        <v>146.41000000000003</v>
      </c>
      <c r="I29" s="11">
        <f t="shared" si="3"/>
        <v>161.05100000000004</v>
      </c>
    </row>
    <row r="30" spans="1:15" x14ac:dyDescent="0.25">
      <c r="B30" s="12" t="s">
        <v>52</v>
      </c>
      <c r="C30" s="12"/>
      <c r="D30" s="13">
        <f>E16</f>
        <v>0.2</v>
      </c>
      <c r="E30" s="13">
        <f>D30</f>
        <v>0.2</v>
      </c>
      <c r="F30" s="13">
        <f t="shared" ref="F30:I30" si="4">E30</f>
        <v>0.2</v>
      </c>
      <c r="G30" s="13">
        <f t="shared" si="4"/>
        <v>0.2</v>
      </c>
      <c r="H30" s="13">
        <f t="shared" si="4"/>
        <v>0.2</v>
      </c>
      <c r="I30" s="13">
        <f t="shared" si="4"/>
        <v>0.2</v>
      </c>
    </row>
    <row r="32" spans="1:15" x14ac:dyDescent="0.25">
      <c r="B32" t="s">
        <v>5</v>
      </c>
      <c r="D32" s="10"/>
      <c r="E32" s="59">
        <f>E18</f>
        <v>40</v>
      </c>
      <c r="F32" s="59">
        <f>E32</f>
        <v>40</v>
      </c>
      <c r="G32" s="59">
        <f t="shared" ref="G32:I32" si="5">F32</f>
        <v>40</v>
      </c>
      <c r="H32" s="59">
        <f t="shared" si="5"/>
        <v>40</v>
      </c>
      <c r="I32" s="59">
        <f t="shared" si="5"/>
        <v>40</v>
      </c>
    </row>
    <row r="34" spans="1:9" x14ac:dyDescent="0.25">
      <c r="B34" t="s">
        <v>9</v>
      </c>
      <c r="E34" s="11">
        <f>E29-E32</f>
        <v>70</v>
      </c>
      <c r="F34" s="11">
        <f t="shared" ref="F34:I34" si="6">F29-F32</f>
        <v>81</v>
      </c>
      <c r="G34" s="11">
        <f t="shared" si="6"/>
        <v>93.1</v>
      </c>
      <c r="H34" s="11">
        <f t="shared" si="6"/>
        <v>106.41000000000003</v>
      </c>
      <c r="I34" s="11">
        <f t="shared" si="6"/>
        <v>121.05100000000004</v>
      </c>
    </row>
    <row r="35" spans="1:9" x14ac:dyDescent="0.25">
      <c r="B35" t="s">
        <v>10</v>
      </c>
      <c r="E35" s="11">
        <f>O15*J17</f>
        <v>35</v>
      </c>
      <c r="F35" s="59">
        <f>E35</f>
        <v>35</v>
      </c>
      <c r="G35" s="59">
        <f t="shared" ref="G35:I35" si="7">F35</f>
        <v>35</v>
      </c>
      <c r="H35" s="59">
        <f t="shared" si="7"/>
        <v>35</v>
      </c>
      <c r="I35" s="59">
        <f t="shared" si="7"/>
        <v>35</v>
      </c>
    </row>
    <row r="37" spans="1:9" x14ac:dyDescent="0.25">
      <c r="B37" t="s">
        <v>11</v>
      </c>
      <c r="E37" s="11">
        <f>E34-E35</f>
        <v>35</v>
      </c>
      <c r="F37" s="11">
        <f t="shared" ref="F37:I37" si="8">F34-F35</f>
        <v>46</v>
      </c>
      <c r="G37" s="11">
        <f t="shared" si="8"/>
        <v>58.099999999999994</v>
      </c>
      <c r="H37" s="11">
        <f t="shared" si="8"/>
        <v>71.410000000000025</v>
      </c>
      <c r="I37" s="11">
        <f t="shared" si="8"/>
        <v>86.051000000000045</v>
      </c>
    </row>
    <row r="38" spans="1:9" x14ac:dyDescent="0.25">
      <c r="B38" t="s">
        <v>12</v>
      </c>
      <c r="E38" s="11">
        <f>E37*$E$17</f>
        <v>14</v>
      </c>
      <c r="F38" s="11">
        <f t="shared" ref="F38:I38" si="9">F37*$E$17</f>
        <v>18.400000000000002</v>
      </c>
      <c r="G38" s="11">
        <f t="shared" si="9"/>
        <v>23.24</v>
      </c>
      <c r="H38" s="11">
        <f t="shared" si="9"/>
        <v>28.564000000000011</v>
      </c>
      <c r="I38" s="11">
        <f t="shared" si="9"/>
        <v>34.420400000000022</v>
      </c>
    </row>
    <row r="40" spans="1:9" x14ac:dyDescent="0.25">
      <c r="B40" s="20" t="s">
        <v>13</v>
      </c>
      <c r="C40" s="21"/>
      <c r="D40" s="21"/>
      <c r="E40" s="22">
        <f>E37-E38</f>
        <v>21</v>
      </c>
      <c r="F40" s="22">
        <f t="shared" ref="F40:I40" si="10">F37-F38</f>
        <v>27.599999999999998</v>
      </c>
      <c r="G40" s="22">
        <f t="shared" si="10"/>
        <v>34.86</v>
      </c>
      <c r="H40" s="22">
        <f t="shared" si="10"/>
        <v>42.846000000000018</v>
      </c>
      <c r="I40" s="22">
        <f t="shared" si="10"/>
        <v>51.630600000000022</v>
      </c>
    </row>
    <row r="42" spans="1:9" x14ac:dyDescent="0.25">
      <c r="A42" t="s">
        <v>14</v>
      </c>
      <c r="B42" s="3" t="s">
        <v>28</v>
      </c>
      <c r="C42" s="3"/>
      <c r="D42" s="6"/>
      <c r="E42" s="6">
        <f>D42+1</f>
        <v>1</v>
      </c>
      <c r="F42" s="6">
        <f t="shared" ref="F42:I42" si="11">E42+1</f>
        <v>2</v>
      </c>
      <c r="G42" s="6">
        <f t="shared" si="11"/>
        <v>3</v>
      </c>
      <c r="H42" s="6">
        <f t="shared" si="11"/>
        <v>4</v>
      </c>
      <c r="I42" s="6">
        <f t="shared" si="11"/>
        <v>5</v>
      </c>
    </row>
    <row r="43" spans="1:9" x14ac:dyDescent="0.25">
      <c r="B43" t="s">
        <v>13</v>
      </c>
      <c r="E43" s="16">
        <f>E40</f>
        <v>21</v>
      </c>
      <c r="F43" s="16">
        <f t="shared" ref="F43:I43" si="12">F40</f>
        <v>27.599999999999998</v>
      </c>
      <c r="G43" s="16">
        <f t="shared" si="12"/>
        <v>34.86</v>
      </c>
      <c r="H43" s="16">
        <f t="shared" si="12"/>
        <v>42.846000000000018</v>
      </c>
      <c r="I43" s="16">
        <f t="shared" si="12"/>
        <v>51.630600000000022</v>
      </c>
    </row>
    <row r="44" spans="1:9" x14ac:dyDescent="0.25">
      <c r="B44" t="s">
        <v>5</v>
      </c>
      <c r="E44" s="16">
        <f>E32</f>
        <v>40</v>
      </c>
      <c r="F44" s="16">
        <f t="shared" ref="F44:I44" si="13">F32</f>
        <v>40</v>
      </c>
      <c r="G44" s="16">
        <f t="shared" si="13"/>
        <v>40</v>
      </c>
      <c r="H44" s="16">
        <f t="shared" si="13"/>
        <v>40</v>
      </c>
      <c r="I44" s="16">
        <f t="shared" si="13"/>
        <v>40</v>
      </c>
    </row>
    <row r="45" spans="1:9" x14ac:dyDescent="0.25">
      <c r="B45" t="s">
        <v>15</v>
      </c>
      <c r="E45" s="16">
        <f>$E$19</f>
        <v>50</v>
      </c>
      <c r="F45" s="16">
        <f t="shared" ref="F45:I45" si="14">$E$19</f>
        <v>50</v>
      </c>
      <c r="G45" s="16">
        <f t="shared" si="14"/>
        <v>50</v>
      </c>
      <c r="H45" s="16">
        <f t="shared" si="14"/>
        <v>50</v>
      </c>
      <c r="I45" s="16">
        <f t="shared" si="14"/>
        <v>50</v>
      </c>
    </row>
    <row r="46" spans="1:9" x14ac:dyDescent="0.25">
      <c r="B46" t="s">
        <v>53</v>
      </c>
      <c r="E46" s="16">
        <f>$E$20</f>
        <v>10</v>
      </c>
      <c r="F46" s="16">
        <f t="shared" ref="F46:I46" si="15">$E$20</f>
        <v>10</v>
      </c>
      <c r="G46" s="16">
        <f t="shared" si="15"/>
        <v>10</v>
      </c>
      <c r="H46" s="16">
        <f t="shared" si="15"/>
        <v>10</v>
      </c>
      <c r="I46" s="16">
        <f t="shared" si="15"/>
        <v>10</v>
      </c>
    </row>
    <row r="47" spans="1:9" x14ac:dyDescent="0.25">
      <c r="B47" s="23" t="s">
        <v>54</v>
      </c>
      <c r="C47" s="24"/>
      <c r="D47" s="24"/>
      <c r="E47" s="25">
        <f>E43+E44-E45-E46</f>
        <v>1</v>
      </c>
      <c r="F47" s="25">
        <f t="shared" ref="F47:I47" si="16">F43+F44-F45-F46</f>
        <v>7.5999999999999943</v>
      </c>
      <c r="G47" s="25">
        <f t="shared" si="16"/>
        <v>14.86</v>
      </c>
      <c r="H47" s="25">
        <f t="shared" si="16"/>
        <v>22.846000000000018</v>
      </c>
      <c r="I47" s="25">
        <f t="shared" si="16"/>
        <v>31.630600000000015</v>
      </c>
    </row>
    <row r="48" spans="1:9" x14ac:dyDescent="0.25">
      <c r="B48" s="26" t="s">
        <v>55</v>
      </c>
      <c r="C48" s="27"/>
      <c r="D48" s="27"/>
      <c r="E48" s="28">
        <f>E47</f>
        <v>1</v>
      </c>
      <c r="F48" s="28">
        <f>E48+F47</f>
        <v>8.5999999999999943</v>
      </c>
      <c r="G48" s="28">
        <f t="shared" ref="G48:I48" si="17">F48+G47</f>
        <v>23.459999999999994</v>
      </c>
      <c r="H48" s="28">
        <f t="shared" si="17"/>
        <v>46.306000000000012</v>
      </c>
      <c r="I48" s="28">
        <f t="shared" si="17"/>
        <v>77.936600000000027</v>
      </c>
    </row>
    <row r="50" spans="1:9" x14ac:dyDescent="0.25">
      <c r="A50" t="s">
        <v>14</v>
      </c>
      <c r="B50" s="14" t="s">
        <v>29</v>
      </c>
      <c r="C50" s="14"/>
      <c r="D50" s="15"/>
      <c r="E50" s="15"/>
      <c r="F50" s="15"/>
      <c r="G50" s="15"/>
      <c r="H50" s="15"/>
      <c r="I50" s="15"/>
    </row>
    <row r="51" spans="1:9" ht="5.0999999999999996" customHeight="1" x14ac:dyDescent="0.25">
      <c r="B51" s="5"/>
    </row>
    <row r="52" spans="1:9" x14ac:dyDescent="0.25">
      <c r="B52" t="s">
        <v>7</v>
      </c>
      <c r="I52" s="11">
        <f>I29</f>
        <v>161.05100000000004</v>
      </c>
    </row>
    <row r="53" spans="1:9" x14ac:dyDescent="0.25">
      <c r="B53" s="1" t="s">
        <v>18</v>
      </c>
      <c r="C53" s="1"/>
      <c r="D53" s="1"/>
      <c r="E53" s="1"/>
      <c r="F53" s="1"/>
      <c r="G53" s="1"/>
      <c r="H53" s="1"/>
      <c r="I53" s="29">
        <f>O18</f>
        <v>4</v>
      </c>
    </row>
    <row r="54" spans="1:9" x14ac:dyDescent="0.25">
      <c r="B54" s="4" t="s">
        <v>30</v>
      </c>
      <c r="C54" s="4"/>
      <c r="D54" s="4"/>
      <c r="I54" s="17">
        <f>I52*I53</f>
        <v>644.20400000000018</v>
      </c>
    </row>
    <row r="55" spans="1:9" x14ac:dyDescent="0.25">
      <c r="B55" t="s">
        <v>31</v>
      </c>
      <c r="I55" s="11">
        <f>I48</f>
        <v>77.936600000000027</v>
      </c>
    </row>
    <row r="56" spans="1:9" x14ac:dyDescent="0.25">
      <c r="B56" s="1" t="s">
        <v>22</v>
      </c>
      <c r="C56" s="1"/>
      <c r="D56" s="1"/>
      <c r="E56" s="1"/>
      <c r="F56" s="1"/>
      <c r="G56" s="1"/>
      <c r="H56" s="1"/>
      <c r="I56" s="1">
        <f>J17</f>
        <v>350</v>
      </c>
    </row>
    <row r="57" spans="1:9" x14ac:dyDescent="0.25">
      <c r="B57" s="4" t="s">
        <v>32</v>
      </c>
      <c r="C57" s="4"/>
      <c r="D57" s="4"/>
      <c r="I57" s="17">
        <f>I54-I56+I55</f>
        <v>372.14060000000018</v>
      </c>
    </row>
    <row r="58" spans="1:9" ht="5.0999999999999996" customHeight="1" x14ac:dyDescent="0.25">
      <c r="B58" s="4"/>
      <c r="C58" s="4"/>
      <c r="D58" s="4"/>
      <c r="I58" s="17"/>
    </row>
    <row r="59" spans="1:9" x14ac:dyDescent="0.25">
      <c r="B59" s="4" t="s">
        <v>39</v>
      </c>
      <c r="C59" s="4"/>
      <c r="D59" s="4"/>
      <c r="I59" s="32">
        <f>J18</f>
        <v>150</v>
      </c>
    </row>
    <row r="60" spans="1:9" ht="5.0999999999999996" customHeight="1" x14ac:dyDescent="0.25"/>
    <row r="61" spans="1:9" x14ac:dyDescent="0.25">
      <c r="B61" s="23" t="s">
        <v>19</v>
      </c>
      <c r="C61" s="24"/>
      <c r="D61" s="24"/>
      <c r="E61" s="24"/>
      <c r="F61" s="24"/>
      <c r="G61" s="24"/>
      <c r="H61" s="24"/>
      <c r="I61" s="31">
        <f>I57/I59</f>
        <v>2.4809373333333347</v>
      </c>
    </row>
    <row r="62" spans="1:9" x14ac:dyDescent="0.25">
      <c r="A62" t="s">
        <v>14</v>
      </c>
      <c r="B62" s="26" t="s">
        <v>17</v>
      </c>
      <c r="C62" s="27"/>
      <c r="D62" s="27"/>
      <c r="E62" s="27"/>
      <c r="F62" s="27"/>
      <c r="G62" s="27"/>
      <c r="H62" s="27"/>
      <c r="I62" s="30">
        <f>I61^(1/5)-1</f>
        <v>0.19928709067971861</v>
      </c>
    </row>
  </sheetData>
  <hyperlinks>
    <hyperlink ref="H2" r:id="rId1" xr:uid="{F047A50A-C5BF-45C4-B2ED-2B3EBD852C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6DEF-1C6F-4661-8729-7BB3EF781417}">
  <dimension ref="A2:P106"/>
  <sheetViews>
    <sheetView showGridLines="0" tabSelected="1" topLeftCell="A18" zoomScale="85" zoomScaleNormal="85" workbookViewId="0">
      <selection activeCell="X48" sqref="X48"/>
    </sheetView>
  </sheetViews>
  <sheetFormatPr defaultColWidth="8.85546875" defaultRowHeight="15" x14ac:dyDescent="0.25"/>
  <cols>
    <col min="1" max="1" width="3.7109375" style="60" customWidth="1"/>
    <col min="10" max="10" width="10" bestFit="1" customWidth="1"/>
    <col min="11" max="11" width="11.5703125" bestFit="1" customWidth="1"/>
  </cols>
  <sheetData>
    <row r="2" spans="1:15" s="1" customFormat="1" ht="21" x14ac:dyDescent="0.35">
      <c r="A2" s="128"/>
      <c r="B2" s="2" t="s">
        <v>104</v>
      </c>
    </row>
    <row r="4" spans="1:15" x14ac:dyDescent="0.25">
      <c r="A4" s="60" t="s">
        <v>14</v>
      </c>
      <c r="B4" s="75" t="s">
        <v>0</v>
      </c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1:15" ht="5.0999999999999996" customHeight="1" x14ac:dyDescent="0.25">
      <c r="B5" s="127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</row>
    <row r="6" spans="1:15" x14ac:dyDescent="0.25">
      <c r="B6" s="3" t="s">
        <v>103</v>
      </c>
      <c r="C6" s="3"/>
      <c r="D6" s="3"/>
      <c r="E6" s="3"/>
      <c r="G6" s="3" t="s">
        <v>8</v>
      </c>
      <c r="H6" s="3"/>
      <c r="I6" s="3"/>
      <c r="J6" s="6"/>
      <c r="L6" s="3" t="s">
        <v>1</v>
      </c>
      <c r="M6" s="3"/>
      <c r="N6" s="6" t="s">
        <v>86</v>
      </c>
      <c r="O6" s="6" t="s">
        <v>102</v>
      </c>
    </row>
    <row r="7" spans="1:15" x14ac:dyDescent="0.25">
      <c r="B7" t="s">
        <v>7</v>
      </c>
      <c r="E7" s="125">
        <f>J9</f>
        <v>250</v>
      </c>
      <c r="G7" s="5" t="s">
        <v>101</v>
      </c>
      <c r="L7" t="s">
        <v>67</v>
      </c>
      <c r="N7" s="9">
        <v>4</v>
      </c>
      <c r="O7" s="119">
        <v>0.06</v>
      </c>
    </row>
    <row r="8" spans="1:15" x14ac:dyDescent="0.25">
      <c r="B8" s="1" t="s">
        <v>91</v>
      </c>
      <c r="C8" s="1"/>
      <c r="D8" s="1"/>
      <c r="E8" s="7">
        <v>10</v>
      </c>
      <c r="G8" t="s">
        <v>2</v>
      </c>
      <c r="J8" s="8">
        <v>1000</v>
      </c>
      <c r="L8" t="s">
        <v>100</v>
      </c>
      <c r="N8" s="9">
        <v>2</v>
      </c>
      <c r="O8" s="119">
        <v>0.12</v>
      </c>
    </row>
    <row r="9" spans="1:15" x14ac:dyDescent="0.25">
      <c r="B9" s="4" t="s">
        <v>59</v>
      </c>
      <c r="C9" s="4"/>
      <c r="D9" s="4"/>
      <c r="E9" s="76">
        <f>E7*E8</f>
        <v>2500</v>
      </c>
      <c r="G9" t="s">
        <v>3</v>
      </c>
      <c r="J9" s="8">
        <v>250</v>
      </c>
      <c r="K9" s="124"/>
    </row>
    <row r="10" spans="1:15" x14ac:dyDescent="0.25">
      <c r="B10" s="1" t="s">
        <v>99</v>
      </c>
      <c r="C10" s="1"/>
      <c r="D10" s="1"/>
      <c r="E10" s="123">
        <v>500</v>
      </c>
      <c r="G10" t="s">
        <v>5</v>
      </c>
      <c r="J10" s="8">
        <v>50</v>
      </c>
      <c r="L10" s="3" t="s">
        <v>98</v>
      </c>
      <c r="M10" s="3"/>
      <c r="N10" s="6"/>
      <c r="O10" s="6"/>
    </row>
    <row r="11" spans="1:15" x14ac:dyDescent="0.25">
      <c r="B11" s="4" t="s">
        <v>97</v>
      </c>
      <c r="C11" s="4"/>
      <c r="D11" s="4"/>
      <c r="E11" s="76">
        <f>E9-E10</f>
        <v>2000</v>
      </c>
      <c r="G11" t="s">
        <v>96</v>
      </c>
      <c r="J11" s="8">
        <v>75</v>
      </c>
      <c r="L11" t="s">
        <v>17</v>
      </c>
      <c r="O11" s="122">
        <f>O106</f>
        <v>0</v>
      </c>
    </row>
    <row r="12" spans="1:15" x14ac:dyDescent="0.25">
      <c r="G12" t="s">
        <v>95</v>
      </c>
      <c r="J12" s="8">
        <v>100</v>
      </c>
    </row>
    <row r="13" spans="1:15" x14ac:dyDescent="0.25">
      <c r="B13" t="s">
        <v>94</v>
      </c>
      <c r="E13" s="8">
        <v>50</v>
      </c>
    </row>
    <row r="14" spans="1:15" x14ac:dyDescent="0.25">
      <c r="E14" s="121"/>
      <c r="G14" s="5" t="s">
        <v>93</v>
      </c>
    </row>
    <row r="15" spans="1:15" x14ac:dyDescent="0.25">
      <c r="B15" s="3" t="s">
        <v>92</v>
      </c>
      <c r="C15" s="3"/>
      <c r="D15" s="3"/>
      <c r="E15" s="3"/>
      <c r="G15" t="s">
        <v>4</v>
      </c>
      <c r="J15" s="119">
        <v>7.0000000000000007E-2</v>
      </c>
    </row>
    <row r="16" spans="1:15" x14ac:dyDescent="0.25">
      <c r="B16" t="s">
        <v>91</v>
      </c>
      <c r="E16" s="120">
        <f>E8</f>
        <v>10</v>
      </c>
      <c r="G16" t="s">
        <v>90</v>
      </c>
      <c r="J16" s="119">
        <v>0.01</v>
      </c>
    </row>
    <row r="17" spans="1:15" x14ac:dyDescent="0.25">
      <c r="G17" t="s">
        <v>6</v>
      </c>
      <c r="J17" s="119">
        <v>0.21</v>
      </c>
    </row>
    <row r="18" spans="1:15" x14ac:dyDescent="0.25">
      <c r="J18" s="118"/>
    </row>
    <row r="19" spans="1:15" hidden="1" x14ac:dyDescent="0.25">
      <c r="A19" s="60" t="s">
        <v>14</v>
      </c>
      <c r="B19" s="75" t="s">
        <v>89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</row>
    <row r="20" spans="1:15" ht="5.0999999999999996" hidden="1" customHeight="1" x14ac:dyDescent="0.25">
      <c r="J20" s="118"/>
    </row>
    <row r="21" spans="1:15" hidden="1" x14ac:dyDescent="0.25">
      <c r="B21" s="3" t="s">
        <v>88</v>
      </c>
      <c r="C21" s="3"/>
      <c r="D21" s="3"/>
      <c r="E21" s="3"/>
      <c r="F21" s="3"/>
      <c r="G21" s="3"/>
      <c r="J21" s="3" t="s">
        <v>87</v>
      </c>
      <c r="K21" s="3"/>
      <c r="L21" s="3"/>
      <c r="M21" s="3"/>
      <c r="N21" s="3"/>
      <c r="O21" s="3"/>
    </row>
    <row r="22" spans="1:15" hidden="1" x14ac:dyDescent="0.25">
      <c r="E22" s="117" t="s">
        <v>86</v>
      </c>
      <c r="F22" s="117" t="s">
        <v>85</v>
      </c>
      <c r="G22" s="117" t="s">
        <v>84</v>
      </c>
      <c r="M22" s="117" t="s">
        <v>86</v>
      </c>
      <c r="N22" s="117" t="s">
        <v>85</v>
      </c>
      <c r="O22" s="117" t="s">
        <v>84</v>
      </c>
    </row>
    <row r="23" spans="1:15" hidden="1" x14ac:dyDescent="0.25">
      <c r="B23" t="str">
        <f>L7</f>
        <v>Bank Debt</v>
      </c>
      <c r="E23" s="87">
        <f>F23*$J$9</f>
        <v>1000</v>
      </c>
      <c r="F23" s="116">
        <v>4</v>
      </c>
      <c r="G23" s="104">
        <f>E23/$E$29</f>
        <v>0.39215686274509803</v>
      </c>
      <c r="J23" t="s">
        <v>105</v>
      </c>
      <c r="M23" s="73">
        <f>E10</f>
        <v>500</v>
      </c>
      <c r="N23" s="105">
        <f>M23/$J$9</f>
        <v>2</v>
      </c>
      <c r="O23" s="104">
        <f>M23/$M$29</f>
        <v>0.19607843137254902</v>
      </c>
    </row>
    <row r="24" spans="1:15" hidden="1" x14ac:dyDescent="0.25">
      <c r="B24" s="1" t="str">
        <f>L8</f>
        <v>Senior Notes</v>
      </c>
      <c r="C24" s="115"/>
      <c r="D24" s="115"/>
      <c r="E24" s="115">
        <f>F24*$J$9</f>
        <v>500</v>
      </c>
      <c r="F24" s="114">
        <v>2</v>
      </c>
      <c r="G24" s="113">
        <f>E24/$E$29</f>
        <v>0.19607843137254902</v>
      </c>
      <c r="J24" t="s">
        <v>106</v>
      </c>
      <c r="M24" s="73">
        <f>E11</f>
        <v>2000</v>
      </c>
      <c r="N24" s="105">
        <f>M24/$J$9</f>
        <v>8</v>
      </c>
      <c r="O24" s="104">
        <f t="shared" ref="O24:O29" si="0">M24/$M$29</f>
        <v>0.78431372549019607</v>
      </c>
    </row>
    <row r="25" spans="1:15" hidden="1" x14ac:dyDescent="0.25">
      <c r="B25" s="4" t="s">
        <v>65</v>
      </c>
      <c r="C25" s="4"/>
      <c r="D25" s="4"/>
      <c r="E25" s="112">
        <f>E23+E24</f>
        <v>1500</v>
      </c>
      <c r="F25" s="111">
        <f>F23+F24</f>
        <v>6</v>
      </c>
      <c r="G25" s="110">
        <f>E25/$E$29</f>
        <v>0.58823529411764708</v>
      </c>
      <c r="M25" s="87"/>
      <c r="N25" s="105"/>
      <c r="O25" s="104"/>
    </row>
    <row r="26" spans="1:15" hidden="1" x14ac:dyDescent="0.25">
      <c r="J26" t="s">
        <v>107</v>
      </c>
      <c r="M26" s="73">
        <f>E13</f>
        <v>50</v>
      </c>
      <c r="N26" s="105">
        <f t="shared" ref="N25:N26" si="1">M26/$J$9</f>
        <v>0.2</v>
      </c>
      <c r="O26" s="104">
        <f t="shared" si="0"/>
        <v>1.9607843137254902E-2</v>
      </c>
    </row>
    <row r="27" spans="1:15" hidden="1" x14ac:dyDescent="0.25">
      <c r="B27" t="s">
        <v>83</v>
      </c>
      <c r="E27" s="87">
        <f>E29-E25</f>
        <v>1050</v>
      </c>
      <c r="F27" s="105">
        <f>E27/J9</f>
        <v>4.2</v>
      </c>
      <c r="G27" s="104">
        <f>E27/$E$29</f>
        <v>0.41176470588235292</v>
      </c>
      <c r="M27" s="109"/>
    </row>
    <row r="28" spans="1:15" hidden="1" x14ac:dyDescent="0.25">
      <c r="E28" s="87"/>
      <c r="F28" s="105"/>
      <c r="G28" s="104"/>
      <c r="M28" s="87"/>
      <c r="N28" s="105"/>
      <c r="O28" s="104"/>
    </row>
    <row r="29" spans="1:15" hidden="1" x14ac:dyDescent="0.25">
      <c r="B29" s="70" t="s">
        <v>82</v>
      </c>
      <c r="C29" s="69"/>
      <c r="D29" s="69"/>
      <c r="E29" s="108">
        <f>M29</f>
        <v>2550</v>
      </c>
      <c r="F29" s="107">
        <f>E29/J9</f>
        <v>10.199999999999999</v>
      </c>
      <c r="G29" s="106">
        <f>E29/$E$29</f>
        <v>1</v>
      </c>
      <c r="J29" s="70" t="s">
        <v>108</v>
      </c>
      <c r="K29" s="69"/>
      <c r="L29" s="69"/>
      <c r="M29" s="108">
        <f>M23+M24+M26</f>
        <v>2550</v>
      </c>
      <c r="N29" s="129">
        <f>N23+N24+N26</f>
        <v>10.199999999999999</v>
      </c>
      <c r="O29" s="106">
        <f t="shared" si="0"/>
        <v>1</v>
      </c>
    </row>
    <row r="30" spans="1:15" hidden="1" x14ac:dyDescent="0.25">
      <c r="E30" s="87"/>
      <c r="F30" s="105"/>
      <c r="G30" s="104"/>
      <c r="L30" s="87"/>
      <c r="M30" s="105"/>
      <c r="N30" s="104"/>
    </row>
    <row r="32" spans="1:15" collapsed="1" x14ac:dyDescent="0.25">
      <c r="A32" s="60" t="s">
        <v>14</v>
      </c>
      <c r="B32" s="75" t="s">
        <v>8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</row>
    <row r="33" spans="2:15" ht="3" customHeight="1" x14ac:dyDescent="0.25"/>
    <row r="34" spans="2:15" x14ac:dyDescent="0.25">
      <c r="B34" s="3" t="s">
        <v>81</v>
      </c>
      <c r="C34" s="3"/>
      <c r="D34" s="3"/>
      <c r="E34" s="3"/>
      <c r="F34" s="3"/>
      <c r="G34" s="3"/>
      <c r="H34" s="3"/>
      <c r="I34" s="3"/>
      <c r="J34" s="6" t="s">
        <v>73</v>
      </c>
      <c r="K34" s="6" t="s">
        <v>72</v>
      </c>
      <c r="L34" s="6" t="s">
        <v>71</v>
      </c>
      <c r="M34" s="6" t="s">
        <v>70</v>
      </c>
      <c r="N34" s="6" t="s">
        <v>69</v>
      </c>
      <c r="O34" s="6" t="s">
        <v>68</v>
      </c>
    </row>
    <row r="35" spans="2:15" x14ac:dyDescent="0.25">
      <c r="B35" t="s">
        <v>2</v>
      </c>
      <c r="J35" s="96">
        <f>J8</f>
        <v>1000</v>
      </c>
      <c r="K35" s="87">
        <f>J35*(1+K36)</f>
        <v>1070</v>
      </c>
      <c r="L35" s="87">
        <f t="shared" ref="L35:O35" si="2">K35*(1+L36)</f>
        <v>1144.9000000000001</v>
      </c>
      <c r="M35" s="87">
        <f t="shared" si="2"/>
        <v>1225.0430000000001</v>
      </c>
      <c r="N35" s="87">
        <f t="shared" si="2"/>
        <v>1310.7960100000003</v>
      </c>
      <c r="O35" s="87">
        <f t="shared" si="2"/>
        <v>1402.5517307000005</v>
      </c>
    </row>
    <row r="36" spans="2:15" ht="14.45" customHeight="1" x14ac:dyDescent="0.25">
      <c r="B36" s="93" t="s">
        <v>80</v>
      </c>
      <c r="J36" s="82"/>
      <c r="K36" s="94">
        <f>$J$15</f>
        <v>7.0000000000000007E-2</v>
      </c>
      <c r="L36" s="94">
        <f t="shared" ref="L36:O36" si="3">$J$15</f>
        <v>7.0000000000000007E-2</v>
      </c>
      <c r="M36" s="94">
        <f t="shared" si="3"/>
        <v>7.0000000000000007E-2</v>
      </c>
      <c r="N36" s="94">
        <f t="shared" si="3"/>
        <v>7.0000000000000007E-2</v>
      </c>
      <c r="O36" s="94">
        <f t="shared" si="3"/>
        <v>7.0000000000000007E-2</v>
      </c>
    </row>
    <row r="37" spans="2:15" x14ac:dyDescent="0.25">
      <c r="J37" s="82"/>
    </row>
    <row r="38" spans="2:15" ht="14.45" customHeight="1" x14ac:dyDescent="0.25">
      <c r="B38" s="67" t="s">
        <v>3</v>
      </c>
      <c r="J38" s="96">
        <f>E7</f>
        <v>250</v>
      </c>
      <c r="K38" s="67">
        <f>K39*K35</f>
        <v>278.2</v>
      </c>
      <c r="L38" s="67">
        <f t="shared" ref="L38:O38" si="4">L39*L35</f>
        <v>309.12300000000005</v>
      </c>
      <c r="M38" s="67">
        <f t="shared" si="4"/>
        <v>343.01204000000007</v>
      </c>
      <c r="N38" s="67">
        <f t="shared" si="4"/>
        <v>380.13084290000012</v>
      </c>
      <c r="O38" s="67">
        <f t="shared" si="4"/>
        <v>420.76551921000021</v>
      </c>
    </row>
    <row r="39" spans="2:15" x14ac:dyDescent="0.25">
      <c r="B39" s="93" t="s">
        <v>76</v>
      </c>
      <c r="J39" s="97">
        <f>J38/J35</f>
        <v>0.25</v>
      </c>
      <c r="K39" s="103">
        <f>J39+$J$16</f>
        <v>0.26</v>
      </c>
      <c r="L39" s="103">
        <f t="shared" ref="L39:O39" si="5">K39+$J$16</f>
        <v>0.27</v>
      </c>
      <c r="M39" s="103">
        <f t="shared" si="5"/>
        <v>0.28000000000000003</v>
      </c>
      <c r="N39" s="103">
        <f t="shared" si="5"/>
        <v>0.29000000000000004</v>
      </c>
      <c r="O39" s="103">
        <f t="shared" si="5"/>
        <v>0.30000000000000004</v>
      </c>
    </row>
    <row r="40" spans="2:15" x14ac:dyDescent="0.25">
      <c r="J40" s="82"/>
    </row>
    <row r="41" spans="2:15" x14ac:dyDescent="0.25">
      <c r="B41" t="s">
        <v>9</v>
      </c>
      <c r="J41" s="102">
        <f>J38-J56</f>
        <v>200</v>
      </c>
      <c r="K41" s="80">
        <f>K38-K56</f>
        <v>224.7</v>
      </c>
      <c r="L41" s="80">
        <f t="shared" ref="L41:O41" si="6">L38-L56</f>
        <v>251.87800000000004</v>
      </c>
      <c r="M41" s="80">
        <f t="shared" si="6"/>
        <v>281.75989000000004</v>
      </c>
      <c r="N41" s="80">
        <f t="shared" si="6"/>
        <v>314.59104240000011</v>
      </c>
      <c r="O41" s="80">
        <f t="shared" si="6"/>
        <v>350.63793267500017</v>
      </c>
    </row>
    <row r="42" spans="2:15" x14ac:dyDescent="0.25">
      <c r="B42" s="93" t="s">
        <v>76</v>
      </c>
      <c r="J42" s="97">
        <f>J41/J35</f>
        <v>0.2</v>
      </c>
      <c r="K42" s="98">
        <f>K41/K35</f>
        <v>0.21</v>
      </c>
      <c r="L42" s="98">
        <f t="shared" ref="L42:O42" si="7">L41/L35</f>
        <v>0.22000000000000003</v>
      </c>
      <c r="M42" s="98">
        <f t="shared" si="7"/>
        <v>0.23</v>
      </c>
      <c r="N42" s="98">
        <f t="shared" si="7"/>
        <v>0.24000000000000005</v>
      </c>
      <c r="O42" s="98">
        <f t="shared" si="7"/>
        <v>0.25000000000000006</v>
      </c>
    </row>
    <row r="43" spans="2:15" x14ac:dyDescent="0.25">
      <c r="B43" s="93"/>
      <c r="J43" s="97"/>
      <c r="K43" s="98"/>
      <c r="L43" s="98"/>
      <c r="M43" s="98"/>
      <c r="N43" s="98"/>
      <c r="O43" s="98"/>
    </row>
    <row r="44" spans="2:15" x14ac:dyDescent="0.25">
      <c r="B44" t="s">
        <v>10</v>
      </c>
      <c r="J44" s="82"/>
      <c r="K44" s="101"/>
      <c r="L44" s="101"/>
      <c r="M44" s="101"/>
      <c r="N44" s="101"/>
      <c r="O44" s="101"/>
    </row>
    <row r="45" spans="2:15" x14ac:dyDescent="0.25">
      <c r="J45" s="96"/>
      <c r="K45" s="67"/>
      <c r="L45" s="67"/>
      <c r="M45" s="67"/>
      <c r="N45" s="67"/>
      <c r="O45" s="67"/>
    </row>
    <row r="46" spans="2:15" x14ac:dyDescent="0.25">
      <c r="B46" t="s">
        <v>11</v>
      </c>
      <c r="J46" s="100"/>
      <c r="K46" s="67">
        <f>K41-K44</f>
        <v>224.7</v>
      </c>
      <c r="L46" s="67">
        <f t="shared" ref="L46:O46" si="8">L41-L44</f>
        <v>251.87800000000004</v>
      </c>
      <c r="M46" s="67">
        <f t="shared" si="8"/>
        <v>281.75989000000004</v>
      </c>
      <c r="N46" s="67">
        <f t="shared" si="8"/>
        <v>314.59104240000011</v>
      </c>
      <c r="O46" s="67">
        <f t="shared" si="8"/>
        <v>350.63793267500017</v>
      </c>
    </row>
    <row r="47" spans="2:15" x14ac:dyDescent="0.25">
      <c r="B47" s="93" t="s">
        <v>76</v>
      </c>
      <c r="J47" s="99"/>
      <c r="K47" s="94">
        <f>K46/K35</f>
        <v>0.21</v>
      </c>
      <c r="L47" s="94">
        <f t="shared" ref="L47:O47" si="9">L46/L35</f>
        <v>0.22000000000000003</v>
      </c>
      <c r="M47" s="94">
        <f t="shared" si="9"/>
        <v>0.23</v>
      </c>
      <c r="N47" s="94">
        <f t="shared" si="9"/>
        <v>0.24000000000000005</v>
      </c>
      <c r="O47" s="94">
        <f t="shared" si="9"/>
        <v>0.25000000000000006</v>
      </c>
    </row>
    <row r="48" spans="2:15" x14ac:dyDescent="0.25">
      <c r="J48" s="100"/>
      <c r="K48" s="67"/>
      <c r="L48" s="67"/>
      <c r="M48" s="67"/>
      <c r="N48" s="67"/>
      <c r="O48" s="67"/>
    </row>
    <row r="49" spans="1:15" x14ac:dyDescent="0.25">
      <c r="B49" t="s">
        <v>12</v>
      </c>
      <c r="J49" s="96"/>
      <c r="K49" s="80">
        <f>K50*K46</f>
        <v>47.186999999999998</v>
      </c>
      <c r="L49" s="80">
        <f t="shared" ref="L49:O49" si="10">L50*L46</f>
        <v>52.894380000000005</v>
      </c>
      <c r="M49" s="80">
        <f t="shared" si="10"/>
        <v>59.16957690000001</v>
      </c>
      <c r="N49" s="80">
        <f t="shared" si="10"/>
        <v>66.064118904000026</v>
      </c>
      <c r="O49" s="80">
        <f t="shared" si="10"/>
        <v>73.633965861750028</v>
      </c>
    </row>
    <row r="50" spans="1:15" x14ac:dyDescent="0.25">
      <c r="B50" s="93" t="s">
        <v>79</v>
      </c>
      <c r="J50" s="99"/>
      <c r="K50" s="94">
        <f>$J$17</f>
        <v>0.21</v>
      </c>
      <c r="L50" s="94">
        <f t="shared" ref="L50:O50" si="11">$J$17</f>
        <v>0.21</v>
      </c>
      <c r="M50" s="94">
        <f t="shared" si="11"/>
        <v>0.21</v>
      </c>
      <c r="N50" s="94">
        <f t="shared" si="11"/>
        <v>0.21</v>
      </c>
      <c r="O50" s="94">
        <f t="shared" si="11"/>
        <v>0.21</v>
      </c>
    </row>
    <row r="51" spans="1:15" x14ac:dyDescent="0.25">
      <c r="B51" s="93"/>
      <c r="J51" s="99"/>
      <c r="K51" s="94"/>
      <c r="L51" s="94"/>
      <c r="M51" s="94"/>
      <c r="N51" s="94"/>
      <c r="O51" s="94"/>
    </row>
    <row r="52" spans="1:15" x14ac:dyDescent="0.25">
      <c r="B52" t="s">
        <v>13</v>
      </c>
      <c r="J52" s="100"/>
      <c r="K52" s="67">
        <f>K46-K49</f>
        <v>177.51299999999998</v>
      </c>
      <c r="L52" s="67">
        <f t="shared" ref="L52:O52" si="12">L46-L49</f>
        <v>198.98362000000003</v>
      </c>
      <c r="M52" s="67">
        <f t="shared" si="12"/>
        <v>222.59031310000003</v>
      </c>
      <c r="N52" s="67">
        <f t="shared" si="12"/>
        <v>248.52692349600008</v>
      </c>
      <c r="O52" s="67">
        <f t="shared" si="12"/>
        <v>277.00396681325014</v>
      </c>
    </row>
    <row r="53" spans="1:15" x14ac:dyDescent="0.25">
      <c r="B53" s="93" t="s">
        <v>76</v>
      </c>
      <c r="J53" s="99"/>
      <c r="K53" s="98">
        <f>K52/K35</f>
        <v>0.16589999999999999</v>
      </c>
      <c r="L53" s="98">
        <f t="shared" ref="L53:O53" si="13">L52/L35</f>
        <v>0.17380000000000001</v>
      </c>
      <c r="M53" s="98">
        <f t="shared" si="13"/>
        <v>0.1817</v>
      </c>
      <c r="N53" s="98">
        <f t="shared" si="13"/>
        <v>0.18960000000000002</v>
      </c>
      <c r="O53" s="98">
        <f t="shared" si="13"/>
        <v>0.19750000000000004</v>
      </c>
    </row>
    <row r="54" spans="1:15" x14ac:dyDescent="0.25">
      <c r="B54" s="93"/>
      <c r="J54" s="82"/>
    </row>
    <row r="55" spans="1:15" x14ac:dyDescent="0.25">
      <c r="A55" s="60" t="s">
        <v>14</v>
      </c>
      <c r="B55" s="3" t="s">
        <v>78</v>
      </c>
      <c r="C55" s="3"/>
      <c r="D55" s="3"/>
      <c r="E55" s="3"/>
      <c r="F55" s="3"/>
      <c r="G55" s="3"/>
      <c r="H55" s="3"/>
      <c r="I55" s="3"/>
      <c r="J55" s="6" t="s">
        <v>73</v>
      </c>
      <c r="K55" s="6" t="s">
        <v>72</v>
      </c>
      <c r="L55" s="6" t="s">
        <v>71</v>
      </c>
      <c r="M55" s="6" t="s">
        <v>70</v>
      </c>
      <c r="N55" s="6" t="s">
        <v>69</v>
      </c>
      <c r="O55" s="6" t="s">
        <v>68</v>
      </c>
    </row>
    <row r="56" spans="1:15" x14ac:dyDescent="0.25">
      <c r="B56" t="s">
        <v>5</v>
      </c>
      <c r="J56" s="96">
        <f>J10</f>
        <v>50</v>
      </c>
      <c r="K56" s="67">
        <f>K57*K35</f>
        <v>53.5</v>
      </c>
      <c r="L56" s="67">
        <f t="shared" ref="L56:O56" si="14">L57*L35</f>
        <v>57.245000000000005</v>
      </c>
      <c r="M56" s="67">
        <f t="shared" si="14"/>
        <v>61.252150000000007</v>
      </c>
      <c r="N56" s="67">
        <f t="shared" si="14"/>
        <v>65.539800500000013</v>
      </c>
      <c r="O56" s="67">
        <f t="shared" si="14"/>
        <v>70.12758653500002</v>
      </c>
    </row>
    <row r="57" spans="1:15" x14ac:dyDescent="0.25">
      <c r="B57" s="93" t="s">
        <v>76</v>
      </c>
      <c r="J57" s="97">
        <f>J56/J35</f>
        <v>0.05</v>
      </c>
      <c r="K57" s="94">
        <f>J57</f>
        <v>0.05</v>
      </c>
      <c r="L57" s="94">
        <f t="shared" ref="L57:O57" si="15">K57</f>
        <v>0.05</v>
      </c>
      <c r="M57" s="94">
        <f t="shared" si="15"/>
        <v>0.05</v>
      </c>
      <c r="N57" s="94">
        <f t="shared" si="15"/>
        <v>0.05</v>
      </c>
      <c r="O57" s="94">
        <f t="shared" si="15"/>
        <v>0.05</v>
      </c>
    </row>
    <row r="58" spans="1:15" x14ac:dyDescent="0.25">
      <c r="B58" s="93"/>
      <c r="J58" s="82"/>
    </row>
    <row r="59" spans="1:15" x14ac:dyDescent="0.25">
      <c r="B59" t="s">
        <v>77</v>
      </c>
      <c r="J59" s="96">
        <f>J12</f>
        <v>100</v>
      </c>
      <c r="K59" s="67">
        <f>K60*K35</f>
        <v>107</v>
      </c>
      <c r="L59" s="67">
        <f t="shared" ref="L59:O59" si="16">L60*L35</f>
        <v>114.49000000000001</v>
      </c>
      <c r="M59" s="67">
        <f t="shared" si="16"/>
        <v>122.50430000000001</v>
      </c>
      <c r="N59" s="67">
        <f t="shared" si="16"/>
        <v>131.07960100000003</v>
      </c>
      <c r="O59" s="67">
        <f t="shared" si="16"/>
        <v>140.25517307000004</v>
      </c>
    </row>
    <row r="60" spans="1:15" x14ac:dyDescent="0.25">
      <c r="B60" s="93" t="s">
        <v>76</v>
      </c>
      <c r="J60" s="95">
        <f>J59/J35</f>
        <v>0.1</v>
      </c>
      <c r="K60" s="94">
        <f>J60</f>
        <v>0.1</v>
      </c>
      <c r="L60" s="94">
        <f t="shared" ref="L60:O60" si="17">K60</f>
        <v>0.1</v>
      </c>
      <c r="M60" s="94">
        <f t="shared" si="17"/>
        <v>0.1</v>
      </c>
      <c r="N60" s="94">
        <f t="shared" si="17"/>
        <v>0.1</v>
      </c>
      <c r="O60" s="94">
        <f t="shared" si="17"/>
        <v>0.1</v>
      </c>
    </row>
    <row r="61" spans="1:15" x14ac:dyDescent="0.25">
      <c r="B61" t="s">
        <v>53</v>
      </c>
      <c r="J61" s="95"/>
      <c r="K61" s="67">
        <f>K59-J59</f>
        <v>7</v>
      </c>
      <c r="L61" s="67">
        <f t="shared" ref="L61:O61" si="18">L59-K59</f>
        <v>7.4900000000000091</v>
      </c>
      <c r="M61" s="67">
        <f t="shared" si="18"/>
        <v>8.0143000000000058</v>
      </c>
      <c r="N61" s="67">
        <f t="shared" si="18"/>
        <v>8.5753010000000103</v>
      </c>
      <c r="O61" s="67">
        <f t="shared" si="18"/>
        <v>9.1755720700000154</v>
      </c>
    </row>
    <row r="62" spans="1:15" x14ac:dyDescent="0.25">
      <c r="B62" s="93"/>
      <c r="J62" s="82"/>
      <c r="K62" s="67"/>
      <c r="L62" s="67"/>
      <c r="M62" s="67"/>
      <c r="N62" s="67"/>
      <c r="O62" s="67"/>
    </row>
    <row r="63" spans="1:15" x14ac:dyDescent="0.25">
      <c r="B63" t="s">
        <v>15</v>
      </c>
      <c r="J63" s="67">
        <f>J11</f>
        <v>75</v>
      </c>
      <c r="K63" s="67">
        <f>K64*K35</f>
        <v>80.25</v>
      </c>
      <c r="L63" s="67">
        <f t="shared" ref="L63:O63" si="19">L64*L35</f>
        <v>85.867500000000007</v>
      </c>
      <c r="M63" s="67">
        <f t="shared" si="19"/>
        <v>91.878225</v>
      </c>
      <c r="N63" s="67">
        <f t="shared" si="19"/>
        <v>98.309700750000019</v>
      </c>
      <c r="O63" s="67">
        <f t="shared" si="19"/>
        <v>105.19137980250004</v>
      </c>
    </row>
    <row r="64" spans="1:15" x14ac:dyDescent="0.25">
      <c r="B64" s="93" t="s">
        <v>76</v>
      </c>
      <c r="J64" s="95">
        <f>J63/J35</f>
        <v>7.4999999999999997E-2</v>
      </c>
      <c r="K64" s="94">
        <f>J64</f>
        <v>7.4999999999999997E-2</v>
      </c>
      <c r="L64" s="94">
        <f t="shared" ref="L64:O64" si="20">K64</f>
        <v>7.4999999999999997E-2</v>
      </c>
      <c r="M64" s="94">
        <f t="shared" si="20"/>
        <v>7.4999999999999997E-2</v>
      </c>
      <c r="N64" s="94">
        <f t="shared" si="20"/>
        <v>7.4999999999999997E-2</v>
      </c>
      <c r="O64" s="94">
        <f t="shared" si="20"/>
        <v>7.4999999999999997E-2</v>
      </c>
    </row>
    <row r="65" spans="1:15" collapsed="1" x14ac:dyDescent="0.25">
      <c r="C65" s="93"/>
      <c r="J65" s="82"/>
    </row>
    <row r="66" spans="1:15" x14ac:dyDescent="0.25">
      <c r="A66" s="60" t="s">
        <v>14</v>
      </c>
      <c r="B66" s="3" t="s">
        <v>75</v>
      </c>
      <c r="C66" s="3"/>
      <c r="D66" s="3"/>
      <c r="E66" s="3"/>
      <c r="F66" s="3"/>
      <c r="G66" s="3"/>
      <c r="H66" s="3"/>
      <c r="I66" s="3"/>
      <c r="J66" s="6" t="s">
        <v>73</v>
      </c>
      <c r="K66" s="6" t="s">
        <v>72</v>
      </c>
      <c r="L66" s="6" t="s">
        <v>71</v>
      </c>
      <c r="M66" s="6" t="s">
        <v>70</v>
      </c>
      <c r="N66" s="6" t="s">
        <v>69</v>
      </c>
      <c r="O66" s="6" t="s">
        <v>68</v>
      </c>
    </row>
    <row r="67" spans="1:15" x14ac:dyDescent="0.25">
      <c r="B67" t="s">
        <v>13</v>
      </c>
      <c r="J67" s="82"/>
      <c r="K67" s="92"/>
      <c r="L67" s="92"/>
      <c r="M67" s="92"/>
      <c r="N67" s="92"/>
      <c r="O67" s="92"/>
    </row>
    <row r="68" spans="1:15" x14ac:dyDescent="0.25">
      <c r="B68" t="s">
        <v>5</v>
      </c>
      <c r="J68" s="82"/>
      <c r="K68" s="92"/>
      <c r="L68" s="92"/>
      <c r="M68" s="92"/>
      <c r="N68" s="92"/>
      <c r="O68" s="92"/>
    </row>
    <row r="69" spans="1:15" x14ac:dyDescent="0.25">
      <c r="B69" t="s">
        <v>15</v>
      </c>
      <c r="J69" s="82"/>
      <c r="K69" s="92"/>
      <c r="L69" s="92"/>
      <c r="M69" s="92"/>
      <c r="N69" s="92"/>
      <c r="O69" s="92"/>
    </row>
    <row r="70" spans="1:15" x14ac:dyDescent="0.25">
      <c r="B70" s="1" t="s">
        <v>16</v>
      </c>
      <c r="C70" s="1"/>
      <c r="D70" s="1"/>
      <c r="E70" s="1"/>
      <c r="F70" s="1"/>
      <c r="G70" s="1"/>
      <c r="H70" s="1"/>
      <c r="I70" s="1"/>
      <c r="J70" s="86"/>
      <c r="K70" s="91"/>
      <c r="L70" s="91"/>
      <c r="M70" s="91"/>
      <c r="N70" s="91"/>
      <c r="O70" s="91"/>
    </row>
    <row r="71" spans="1:15" x14ac:dyDescent="0.25">
      <c r="B71" s="70" t="s">
        <v>75</v>
      </c>
      <c r="C71" s="69"/>
      <c r="D71" s="69"/>
      <c r="E71" s="69"/>
      <c r="F71" s="69"/>
      <c r="G71" s="69"/>
      <c r="H71" s="69"/>
      <c r="I71" s="69"/>
      <c r="J71" s="90"/>
      <c r="K71" s="89"/>
      <c r="L71" s="89"/>
      <c r="M71" s="89"/>
      <c r="N71" s="89"/>
      <c r="O71" s="68"/>
    </row>
    <row r="74" spans="1:15" x14ac:dyDescent="0.25">
      <c r="A74" s="60" t="s">
        <v>14</v>
      </c>
      <c r="B74" s="75" t="s">
        <v>74</v>
      </c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</row>
    <row r="75" spans="1:15" ht="3" customHeight="1" x14ac:dyDescent="0.25"/>
    <row r="76" spans="1:15" x14ac:dyDescent="0.25">
      <c r="B76" s="3"/>
      <c r="C76" s="3"/>
      <c r="D76" s="3"/>
      <c r="E76" s="3"/>
      <c r="F76" s="3"/>
      <c r="G76" s="3"/>
      <c r="H76" s="3"/>
      <c r="I76" s="3"/>
      <c r="J76" s="6" t="s">
        <v>73</v>
      </c>
      <c r="K76" s="6" t="s">
        <v>72</v>
      </c>
      <c r="L76" s="6" t="s">
        <v>71</v>
      </c>
      <c r="M76" s="6" t="s">
        <v>70</v>
      </c>
      <c r="N76" s="6" t="s">
        <v>69</v>
      </c>
      <c r="O76" s="6" t="s">
        <v>68</v>
      </c>
    </row>
    <row r="77" spans="1:15" x14ac:dyDescent="0.25">
      <c r="B77" s="4" t="s">
        <v>67</v>
      </c>
      <c r="J77" s="82"/>
    </row>
    <row r="78" spans="1:15" x14ac:dyDescent="0.25">
      <c r="B78" t="s">
        <v>64</v>
      </c>
      <c r="D78" s="67"/>
      <c r="E78" s="67"/>
      <c r="F78" s="67"/>
      <c r="G78" s="67"/>
      <c r="H78" s="67"/>
      <c r="J78" s="82"/>
      <c r="K78" s="73"/>
      <c r="L78" s="73"/>
      <c r="M78" s="73"/>
      <c r="N78" s="73"/>
      <c r="O78" s="73"/>
    </row>
    <row r="79" spans="1:15" x14ac:dyDescent="0.25">
      <c r="B79" t="s">
        <v>63</v>
      </c>
      <c r="D79" s="67"/>
      <c r="E79" s="67"/>
      <c r="F79" s="67"/>
      <c r="G79" s="67"/>
      <c r="H79" s="67"/>
      <c r="J79" s="82"/>
      <c r="K79" s="80"/>
      <c r="L79" s="80"/>
      <c r="M79" s="80"/>
      <c r="N79" s="80"/>
      <c r="O79" s="80"/>
    </row>
    <row r="80" spans="1:15" x14ac:dyDescent="0.25">
      <c r="B80" s="1" t="s">
        <v>62</v>
      </c>
      <c r="C80" s="1"/>
      <c r="D80" s="88"/>
      <c r="E80" s="88"/>
      <c r="F80" s="88"/>
      <c r="G80" s="88"/>
      <c r="H80" s="88"/>
      <c r="I80" s="1"/>
      <c r="J80" s="86"/>
      <c r="K80" s="88"/>
      <c r="L80" s="88"/>
      <c r="M80" s="88"/>
      <c r="N80" s="88"/>
      <c r="O80" s="88"/>
    </row>
    <row r="81" spans="1:16" x14ac:dyDescent="0.25">
      <c r="B81" s="4" t="s">
        <v>61</v>
      </c>
      <c r="C81" s="4"/>
      <c r="D81" s="83"/>
      <c r="E81" s="83"/>
      <c r="F81" s="83"/>
      <c r="G81" s="83"/>
      <c r="H81" s="83"/>
      <c r="I81" s="4"/>
      <c r="J81" s="84"/>
      <c r="K81" s="83"/>
      <c r="L81" s="83"/>
      <c r="M81" s="83"/>
      <c r="N81" s="83"/>
      <c r="O81" s="83"/>
    </row>
    <row r="82" spans="1:16" x14ac:dyDescent="0.25">
      <c r="J82" s="82"/>
    </row>
    <row r="83" spans="1:16" x14ac:dyDescent="0.25">
      <c r="B83" s="4" t="s">
        <v>66</v>
      </c>
      <c r="J83" s="82"/>
    </row>
    <row r="84" spans="1:16" x14ac:dyDescent="0.25">
      <c r="B84" t="s">
        <v>64</v>
      </c>
      <c r="D84" s="67"/>
      <c r="E84" s="67"/>
      <c r="F84" s="67"/>
      <c r="G84" s="67"/>
      <c r="H84" s="67"/>
      <c r="J84" s="82"/>
      <c r="K84" s="73"/>
      <c r="L84" s="73"/>
      <c r="M84" s="73"/>
      <c r="N84" s="73"/>
      <c r="O84" s="73"/>
    </row>
    <row r="85" spans="1:16" x14ac:dyDescent="0.25">
      <c r="B85" t="s">
        <v>63</v>
      </c>
      <c r="D85" s="67"/>
      <c r="E85" s="67"/>
      <c r="F85" s="67"/>
      <c r="G85" s="67"/>
      <c r="H85" s="67"/>
      <c r="J85" s="82"/>
      <c r="K85" s="80"/>
      <c r="L85" s="80"/>
      <c r="M85" s="80"/>
      <c r="N85" s="80"/>
      <c r="O85" s="80"/>
    </row>
    <row r="86" spans="1:16" x14ac:dyDescent="0.25">
      <c r="B86" t="s">
        <v>62</v>
      </c>
      <c r="D86" s="87"/>
      <c r="E86" s="87"/>
      <c r="F86" s="87"/>
      <c r="G86" s="87"/>
      <c r="H86" s="87"/>
      <c r="J86" s="86"/>
      <c r="K86" s="85"/>
      <c r="L86" s="85"/>
      <c r="M86" s="85"/>
      <c r="N86" s="85"/>
      <c r="O86" s="85"/>
      <c r="P86" s="67"/>
    </row>
    <row r="87" spans="1:16" x14ac:dyDescent="0.25">
      <c r="B87" t="s">
        <v>61</v>
      </c>
      <c r="D87" s="67"/>
      <c r="E87" s="67"/>
      <c r="F87" s="67"/>
      <c r="G87" s="67"/>
      <c r="H87" s="67"/>
      <c r="J87" s="84"/>
      <c r="K87" s="83"/>
      <c r="L87" s="83"/>
      <c r="M87" s="83"/>
      <c r="N87" s="83"/>
      <c r="O87" s="83"/>
    </row>
    <row r="88" spans="1:16" x14ac:dyDescent="0.25">
      <c r="J88" s="82"/>
    </row>
    <row r="89" spans="1:16" x14ac:dyDescent="0.25">
      <c r="B89" s="4" t="s">
        <v>65</v>
      </c>
      <c r="J89" s="82"/>
    </row>
    <row r="90" spans="1:16" x14ac:dyDescent="0.25">
      <c r="B90" t="s">
        <v>64</v>
      </c>
      <c r="D90" s="67"/>
      <c r="E90" s="67"/>
      <c r="F90" s="67"/>
      <c r="G90" s="67"/>
      <c r="H90" s="67"/>
      <c r="J90" s="81"/>
      <c r="K90" s="80"/>
      <c r="L90" s="80"/>
      <c r="M90" s="80"/>
      <c r="N90" s="80"/>
      <c r="O90" s="80"/>
    </row>
    <row r="91" spans="1:16" x14ac:dyDescent="0.25">
      <c r="B91" t="s">
        <v>63</v>
      </c>
      <c r="D91" s="67"/>
      <c r="E91" s="67"/>
      <c r="F91" s="67"/>
      <c r="G91" s="67"/>
      <c r="H91" s="67"/>
      <c r="J91" s="81"/>
      <c r="K91" s="80"/>
      <c r="L91" s="80"/>
      <c r="M91" s="80"/>
      <c r="N91" s="80"/>
      <c r="O91" s="80"/>
    </row>
    <row r="92" spans="1:16" x14ac:dyDescent="0.25">
      <c r="B92" t="s">
        <v>62</v>
      </c>
      <c r="D92" s="67"/>
      <c r="E92" s="67"/>
      <c r="F92" s="67"/>
      <c r="G92" s="67"/>
      <c r="H92" s="67"/>
      <c r="J92" s="79"/>
      <c r="K92" s="78"/>
      <c r="L92" s="78"/>
      <c r="M92" s="78"/>
      <c r="N92" s="78"/>
      <c r="O92" s="78"/>
    </row>
    <row r="93" spans="1:16" x14ac:dyDescent="0.25">
      <c r="B93" t="s">
        <v>61</v>
      </c>
      <c r="D93" s="67"/>
      <c r="E93" s="67"/>
      <c r="F93" s="67"/>
      <c r="G93" s="67"/>
      <c r="H93" s="67"/>
      <c r="J93" s="77"/>
      <c r="K93" s="76"/>
      <c r="L93" s="76"/>
      <c r="M93" s="76"/>
      <c r="N93" s="76"/>
      <c r="O93" s="76"/>
    </row>
    <row r="95" spans="1:16" x14ac:dyDescent="0.25">
      <c r="A95" s="60" t="s">
        <v>14</v>
      </c>
      <c r="B95" s="75" t="s">
        <v>17</v>
      </c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</row>
    <row r="96" spans="1:16" ht="3" customHeight="1" x14ac:dyDescent="0.25">
      <c r="D96" s="67"/>
      <c r="E96" s="67"/>
      <c r="F96" s="67"/>
      <c r="G96" s="67"/>
      <c r="H96" s="67"/>
      <c r="O96" s="73"/>
    </row>
    <row r="97" spans="1:15" x14ac:dyDescent="0.25">
      <c r="B97" t="s">
        <v>60</v>
      </c>
      <c r="O97" s="67"/>
    </row>
    <row r="98" spans="1:15" x14ac:dyDescent="0.25">
      <c r="B98" s="1" t="s">
        <v>18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2"/>
    </row>
    <row r="99" spans="1:15" x14ac:dyDescent="0.25">
      <c r="B99" t="s">
        <v>59</v>
      </c>
      <c r="O99" s="67"/>
    </row>
    <row r="100" spans="1:15" x14ac:dyDescent="0.25">
      <c r="B100" s="1" t="s">
        <v>58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1"/>
    </row>
    <row r="101" spans="1:15" x14ac:dyDescent="0.25">
      <c r="B101" s="70" t="s">
        <v>57</v>
      </c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8"/>
    </row>
    <row r="103" spans="1:15" x14ac:dyDescent="0.25">
      <c r="B103" t="s">
        <v>56</v>
      </c>
      <c r="O103" s="67"/>
    </row>
    <row r="104" spans="1:15" x14ac:dyDescent="0.25">
      <c r="O104" s="67"/>
    </row>
    <row r="105" spans="1:15" x14ac:dyDescent="0.25">
      <c r="B105" s="66" t="s">
        <v>19</v>
      </c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4"/>
    </row>
    <row r="106" spans="1:15" x14ac:dyDescent="0.25">
      <c r="A106" s="60" t="s">
        <v>14</v>
      </c>
      <c r="B106" s="63" t="s">
        <v>17</v>
      </c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190E-F01E-4F8C-BBE5-718B10F8A9A5}">
  <dimension ref="B2:M17"/>
  <sheetViews>
    <sheetView showGridLines="0" workbookViewId="0"/>
  </sheetViews>
  <sheetFormatPr defaultRowHeight="15" x14ac:dyDescent="0.25"/>
  <cols>
    <col min="1" max="1" width="3.5703125" customWidth="1"/>
    <col min="3" max="13" width="10.5703125" customWidth="1"/>
  </cols>
  <sheetData>
    <row r="2" spans="2:13" s="1" customFormat="1" ht="21" x14ac:dyDescent="0.35">
      <c r="B2" s="2" t="s">
        <v>42</v>
      </c>
      <c r="E2" s="1" t="s">
        <v>49</v>
      </c>
      <c r="G2" s="53" t="s">
        <v>47</v>
      </c>
      <c r="H2" s="53"/>
      <c r="J2" s="1" t="s">
        <v>48</v>
      </c>
    </row>
    <row r="4" spans="2:13" x14ac:dyDescent="0.25">
      <c r="B4" s="34"/>
      <c r="C4" s="36"/>
      <c r="D4" s="54" t="s">
        <v>43</v>
      </c>
      <c r="E4" s="54"/>
      <c r="F4" s="54"/>
      <c r="G4" s="54"/>
      <c r="H4" s="54"/>
      <c r="I4" s="54"/>
      <c r="J4" s="54"/>
      <c r="K4" s="54"/>
      <c r="L4" s="54"/>
      <c r="M4" s="55"/>
    </row>
    <row r="5" spans="2:13" x14ac:dyDescent="0.25">
      <c r="B5" s="35"/>
      <c r="C5" s="37"/>
      <c r="D5" s="38">
        <v>1</v>
      </c>
      <c r="E5" s="38">
        <f>D5+1</f>
        <v>2</v>
      </c>
      <c r="F5" s="38">
        <f t="shared" ref="F5:M5" si="0">E5+1</f>
        <v>3</v>
      </c>
      <c r="G5" s="38">
        <f t="shared" si="0"/>
        <v>4</v>
      </c>
      <c r="H5" s="38">
        <f t="shared" si="0"/>
        <v>5</v>
      </c>
      <c r="I5" s="38">
        <f t="shared" si="0"/>
        <v>6</v>
      </c>
      <c r="J5" s="38">
        <f t="shared" si="0"/>
        <v>7</v>
      </c>
      <c r="K5" s="38">
        <f t="shared" si="0"/>
        <v>8</v>
      </c>
      <c r="L5" s="38">
        <f t="shared" si="0"/>
        <v>9</v>
      </c>
      <c r="M5" s="39">
        <f t="shared" si="0"/>
        <v>10</v>
      </c>
    </row>
    <row r="6" spans="2:13" ht="14.45" customHeight="1" x14ac:dyDescent="0.25">
      <c r="B6" s="56" t="s">
        <v>44</v>
      </c>
      <c r="C6" s="40">
        <v>1</v>
      </c>
      <c r="D6" s="41">
        <f t="shared" ref="D6:M14" si="1">$C6^(1/D$5)-1</f>
        <v>0</v>
      </c>
      <c r="E6" s="42">
        <f t="shared" si="1"/>
        <v>0</v>
      </c>
      <c r="F6" s="42">
        <f t="shared" si="1"/>
        <v>0</v>
      </c>
      <c r="G6" s="42">
        <f t="shared" si="1"/>
        <v>0</v>
      </c>
      <c r="H6" s="42">
        <f t="shared" si="1"/>
        <v>0</v>
      </c>
      <c r="I6" s="42">
        <f t="shared" si="1"/>
        <v>0</v>
      </c>
      <c r="J6" s="42">
        <f t="shared" si="1"/>
        <v>0</v>
      </c>
      <c r="K6" s="42">
        <f t="shared" si="1"/>
        <v>0</v>
      </c>
      <c r="L6" s="42">
        <f t="shared" si="1"/>
        <v>0</v>
      </c>
      <c r="M6" s="43">
        <f t="shared" si="1"/>
        <v>0</v>
      </c>
    </row>
    <row r="7" spans="2:13" x14ac:dyDescent="0.25">
      <c r="B7" s="57"/>
      <c r="C7" s="40">
        <f>C6+0.5</f>
        <v>1.5</v>
      </c>
      <c r="D7" s="44">
        <f t="shared" si="1"/>
        <v>0.5</v>
      </c>
      <c r="E7" s="45">
        <f t="shared" si="1"/>
        <v>0.22474487139158894</v>
      </c>
      <c r="F7" s="45">
        <f t="shared" si="1"/>
        <v>0.14471424255333187</v>
      </c>
      <c r="G7" s="45">
        <f t="shared" si="1"/>
        <v>0.1066819197003217</v>
      </c>
      <c r="H7" s="45">
        <f t="shared" si="1"/>
        <v>8.4471771197698553E-2</v>
      </c>
      <c r="I7" s="45">
        <f t="shared" si="1"/>
        <v>6.991319393366302E-2</v>
      </c>
      <c r="J7" s="45">
        <f t="shared" si="1"/>
        <v>5.9634022667048425E-2</v>
      </c>
      <c r="K7" s="45">
        <f t="shared" si="1"/>
        <v>5.1989505508644118E-2</v>
      </c>
      <c r="L7" s="45">
        <f t="shared" si="1"/>
        <v>4.6081918643214648E-2</v>
      </c>
      <c r="M7" s="46">
        <f t="shared" si="1"/>
        <v>4.1379743992410623E-2</v>
      </c>
    </row>
    <row r="8" spans="2:13" x14ac:dyDescent="0.25">
      <c r="B8" s="57"/>
      <c r="C8" s="40">
        <f t="shared" ref="C8:C14" si="2">C7+0.5</f>
        <v>2</v>
      </c>
      <c r="D8" s="44">
        <f t="shared" si="1"/>
        <v>1</v>
      </c>
      <c r="E8" s="45">
        <f t="shared" si="1"/>
        <v>0.41421356237309515</v>
      </c>
      <c r="F8" s="52">
        <f t="shared" si="1"/>
        <v>0.25992104989487319</v>
      </c>
      <c r="G8" s="45">
        <f t="shared" si="1"/>
        <v>0.18920711500272103</v>
      </c>
      <c r="H8" s="51">
        <f t="shared" si="1"/>
        <v>0.1486983549970351</v>
      </c>
      <c r="I8" s="45">
        <f t="shared" si="1"/>
        <v>0.12246204830937302</v>
      </c>
      <c r="J8" s="45">
        <f t="shared" si="1"/>
        <v>0.10408951367381225</v>
      </c>
      <c r="K8" s="45">
        <f t="shared" si="1"/>
        <v>9.050773266525769E-2</v>
      </c>
      <c r="L8" s="45">
        <f t="shared" si="1"/>
        <v>8.0059738892306109E-2</v>
      </c>
      <c r="M8" s="46">
        <f t="shared" si="1"/>
        <v>7.1773462536293131E-2</v>
      </c>
    </row>
    <row r="9" spans="2:13" x14ac:dyDescent="0.25">
      <c r="B9" s="57"/>
      <c r="C9" s="40">
        <f t="shared" si="2"/>
        <v>2.5</v>
      </c>
      <c r="D9" s="44">
        <f t="shared" si="1"/>
        <v>1.5</v>
      </c>
      <c r="E9" s="45">
        <f t="shared" si="1"/>
        <v>0.58113883008418976</v>
      </c>
      <c r="F9" s="52">
        <f t="shared" si="1"/>
        <v>0.35720880829745338</v>
      </c>
      <c r="G9" s="45">
        <f t="shared" si="1"/>
        <v>0.25743342968293548</v>
      </c>
      <c r="H9" s="51">
        <f t="shared" si="1"/>
        <v>0.20112443398143132</v>
      </c>
      <c r="I9" s="45">
        <f t="shared" si="1"/>
        <v>0.16499305075071291</v>
      </c>
      <c r="J9" s="45">
        <f t="shared" si="1"/>
        <v>0.13985228104759684</v>
      </c>
      <c r="K9" s="45">
        <f t="shared" si="1"/>
        <v>0.12135339197013861</v>
      </c>
      <c r="L9" s="45">
        <f t="shared" si="1"/>
        <v>0.10717317888991107</v>
      </c>
      <c r="M9" s="46">
        <f t="shared" si="1"/>
        <v>9.5958226385217227E-2</v>
      </c>
    </row>
    <row r="10" spans="2:13" x14ac:dyDescent="0.25">
      <c r="B10" s="57"/>
      <c r="C10" s="40">
        <f t="shared" si="2"/>
        <v>3</v>
      </c>
      <c r="D10" s="44">
        <f t="shared" si="1"/>
        <v>2</v>
      </c>
      <c r="E10" s="45">
        <f t="shared" si="1"/>
        <v>0.73205080756887719</v>
      </c>
      <c r="F10" s="52">
        <f t="shared" si="1"/>
        <v>0.4422495703074083</v>
      </c>
      <c r="G10" s="45">
        <f t="shared" si="1"/>
        <v>0.3160740129524926</v>
      </c>
      <c r="H10" s="51">
        <f t="shared" si="1"/>
        <v>0.2457309396155174</v>
      </c>
      <c r="I10" s="45">
        <f t="shared" si="1"/>
        <v>0.20093695517600274</v>
      </c>
      <c r="J10" s="45">
        <f t="shared" si="1"/>
        <v>0.16993081275868693</v>
      </c>
      <c r="K10" s="45">
        <f t="shared" si="1"/>
        <v>0.1472026904398771</v>
      </c>
      <c r="L10" s="45">
        <f t="shared" si="1"/>
        <v>0.12983096390975302</v>
      </c>
      <c r="M10" s="46">
        <f t="shared" si="1"/>
        <v>0.11612317403390437</v>
      </c>
    </row>
    <row r="11" spans="2:13" x14ac:dyDescent="0.25">
      <c r="B11" s="57"/>
      <c r="C11" s="40">
        <f t="shared" si="2"/>
        <v>3.5</v>
      </c>
      <c r="D11" s="44">
        <f t="shared" si="1"/>
        <v>2.5</v>
      </c>
      <c r="E11" s="45">
        <f t="shared" si="1"/>
        <v>0.87082869338697066</v>
      </c>
      <c r="F11" s="45">
        <f t="shared" si="1"/>
        <v>0.51829448593783134</v>
      </c>
      <c r="G11" s="45">
        <f t="shared" si="1"/>
        <v>0.36778239986738059</v>
      </c>
      <c r="H11" s="45">
        <f t="shared" si="1"/>
        <v>0.28473515712343933</v>
      </c>
      <c r="I11" s="45">
        <f t="shared" si="1"/>
        <v>0.23219092917365347</v>
      </c>
      <c r="J11" s="45">
        <f t="shared" si="1"/>
        <v>0.19598024562548089</v>
      </c>
      <c r="K11" s="45">
        <f t="shared" si="1"/>
        <v>0.16952229558370568</v>
      </c>
      <c r="L11" s="45">
        <f t="shared" si="1"/>
        <v>0.14934921867223361</v>
      </c>
      <c r="M11" s="46">
        <f t="shared" si="1"/>
        <v>0.13346158167069744</v>
      </c>
    </row>
    <row r="12" spans="2:13" x14ac:dyDescent="0.25">
      <c r="B12" s="57"/>
      <c r="C12" s="40">
        <f t="shared" si="2"/>
        <v>4</v>
      </c>
      <c r="D12" s="44">
        <f t="shared" si="1"/>
        <v>3</v>
      </c>
      <c r="E12" s="45">
        <f t="shared" si="1"/>
        <v>1</v>
      </c>
      <c r="F12" s="45">
        <f t="shared" si="1"/>
        <v>0.58740105196819936</v>
      </c>
      <c r="G12" s="45">
        <f t="shared" si="1"/>
        <v>0.41421356237309492</v>
      </c>
      <c r="H12" s="45">
        <f t="shared" si="1"/>
        <v>0.3195079107728942</v>
      </c>
      <c r="I12" s="45">
        <f t="shared" si="1"/>
        <v>0.25992104989487319</v>
      </c>
      <c r="J12" s="45">
        <f t="shared" si="1"/>
        <v>0.21901365420447538</v>
      </c>
      <c r="K12" s="45">
        <f t="shared" si="1"/>
        <v>0.18920711500272103</v>
      </c>
      <c r="L12" s="45">
        <f t="shared" si="1"/>
        <v>0.16652903957611653</v>
      </c>
      <c r="M12" s="46">
        <f t="shared" si="1"/>
        <v>0.1486983549970351</v>
      </c>
    </row>
    <row r="13" spans="2:13" x14ac:dyDescent="0.25">
      <c r="B13" s="57"/>
      <c r="C13" s="40">
        <f t="shared" si="2"/>
        <v>4.5</v>
      </c>
      <c r="D13" s="44">
        <f t="shared" si="1"/>
        <v>3.5</v>
      </c>
      <c r="E13" s="45">
        <f t="shared" si="1"/>
        <v>1.1213203435596424</v>
      </c>
      <c r="F13" s="45">
        <f t="shared" si="1"/>
        <v>0.65096362444731337</v>
      </c>
      <c r="G13" s="45">
        <f t="shared" si="1"/>
        <v>0.45647531512197026</v>
      </c>
      <c r="H13" s="45">
        <f t="shared" si="1"/>
        <v>0.35096003852061353</v>
      </c>
      <c r="I13" s="45">
        <f t="shared" si="1"/>
        <v>0.28489829342532524</v>
      </c>
      <c r="J13" s="45">
        <f t="shared" si="1"/>
        <v>0.23969849336561677</v>
      </c>
      <c r="K13" s="45">
        <f t="shared" si="1"/>
        <v>0.20684519103403254</v>
      </c>
      <c r="L13" s="45">
        <f t="shared" si="1"/>
        <v>0.18189574246922691</v>
      </c>
      <c r="M13" s="46">
        <f t="shared" si="1"/>
        <v>0.1623080652394242</v>
      </c>
    </row>
    <row r="14" spans="2:13" x14ac:dyDescent="0.25">
      <c r="B14" s="58"/>
      <c r="C14" s="47">
        <f t="shared" si="2"/>
        <v>5</v>
      </c>
      <c r="D14" s="48">
        <f t="shared" si="1"/>
        <v>4</v>
      </c>
      <c r="E14" s="49">
        <f t="shared" si="1"/>
        <v>1.2360679774997898</v>
      </c>
      <c r="F14" s="49">
        <f t="shared" si="1"/>
        <v>0.70997594667669683</v>
      </c>
      <c r="G14" s="49">
        <f t="shared" si="1"/>
        <v>0.4953487812212205</v>
      </c>
      <c r="H14" s="49">
        <f t="shared" si="1"/>
        <v>0.3797296614612149</v>
      </c>
      <c r="I14" s="49">
        <f t="shared" si="1"/>
        <v>0.3076604860118306</v>
      </c>
      <c r="J14" s="49">
        <f t="shared" si="1"/>
        <v>0.25849895064182671</v>
      </c>
      <c r="K14" s="49">
        <f t="shared" si="1"/>
        <v>0.22284454499385187</v>
      </c>
      <c r="L14" s="49">
        <f t="shared" si="1"/>
        <v>0.19581317450040192</v>
      </c>
      <c r="M14" s="50">
        <f t="shared" si="1"/>
        <v>0.17461894308801895</v>
      </c>
    </row>
    <row r="16" spans="2:13" x14ac:dyDescent="0.25">
      <c r="B16" t="s">
        <v>45</v>
      </c>
    </row>
    <row r="17" spans="2:2" x14ac:dyDescent="0.25">
      <c r="B17" t="s">
        <v>46</v>
      </c>
    </row>
  </sheetData>
  <mergeCells count="2">
    <mergeCell ref="D4:M4"/>
    <mergeCell ref="B6:B14"/>
  </mergeCells>
  <hyperlinks>
    <hyperlink ref="G2" r:id="rId1" xr:uid="{C8B0A78F-A71B-434F-86D7-DE8470289B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Paper LBO</vt:lpstr>
      <vt:lpstr>LBO</vt:lpstr>
      <vt:lpstr>IRR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Scott</cp:lastModifiedBy>
  <cp:lastPrinted>2023-08-03T20:13:22Z</cp:lastPrinted>
  <dcterms:created xsi:type="dcterms:W3CDTF">2023-03-14T11:01:16Z</dcterms:created>
  <dcterms:modified xsi:type="dcterms:W3CDTF">2023-08-03T20:45:28Z</dcterms:modified>
</cp:coreProperties>
</file>